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 userName="Lisiecka, G. (Gabriela)" algorithmName="SHA-512" hashValue="botWLacPOlXQuy0vhsf67qL00sbe7NVU9q1ithVa0z6vDsiYjlzJXV88tK2lYOCiL26x8Nt3DGt6x5MO7bkV3Q==" saltValue="dzV8xvjWXgDwpS44J6Mtcw==" spinCount="10000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W:\DES_ZMCR\MCR\SD\05_GRAFIKI\2018\"/>
    </mc:Choice>
  </mc:AlternateContent>
  <bookViews>
    <workbookView xWindow="0" yWindow="0" windowWidth="15360" windowHeight="5445" tabRatio="925" firstSheet="1" activeTab="3"/>
  </bookViews>
  <sheets>
    <sheet name="Arkusz1" sheetId="1" state="hidden" r:id="rId1"/>
    <sheet name="Luty" sheetId="24" r:id="rId2"/>
    <sheet name="Marzec" sheetId="31" r:id="rId3"/>
    <sheet name="Kwiecień" sheetId="34" r:id="rId4"/>
    <sheet name="Maj" sheetId="35" r:id="rId5"/>
    <sheet name="Czerwiec" sheetId="36" r:id="rId6"/>
    <sheet name="Lipiec" sheetId="37" r:id="rId7"/>
    <sheet name="Sierpień" sheetId="38" r:id="rId8"/>
    <sheet name="Wrzesień" sheetId="39" r:id="rId9"/>
    <sheet name="Październik" sheetId="40" r:id="rId10"/>
    <sheet name="Listopad" sheetId="41" r:id="rId11"/>
    <sheet name="Grudzień" sheetId="42" r:id="rId12"/>
    <sheet name="S2tyczeń" sheetId="43" r:id="rId13"/>
    <sheet name="Godzinki" sheetId="25" r:id="rId14"/>
    <sheet name="Statystyki" sheetId="26" r:id="rId15"/>
  </sheets>
  <definedNames>
    <definedName name="_xlnm.Print_Area" localSheetId="5">Czerwiec!$A$1:$AA$32</definedName>
  </definedNames>
  <calcPr calcId="152511"/>
  <fileRecoveryPr repairLoad="1"/>
</workbook>
</file>

<file path=xl/calcChain.xml><?xml version="1.0" encoding="utf-8"?>
<calcChain xmlns="http://schemas.openxmlformats.org/spreadsheetml/2006/main">
  <c r="C64" i="34" l="1"/>
  <c r="D64" i="34"/>
  <c r="E64" i="34"/>
  <c r="F64" i="34"/>
  <c r="G64" i="34"/>
  <c r="H64" i="34"/>
  <c r="I64" i="34"/>
  <c r="J64" i="34"/>
  <c r="K64" i="34"/>
  <c r="L64" i="34"/>
  <c r="M64" i="34"/>
  <c r="N64" i="34"/>
  <c r="O64" i="34"/>
  <c r="P64" i="34"/>
  <c r="Q64" i="34"/>
  <c r="R64" i="34"/>
  <c r="S64" i="34"/>
  <c r="T64" i="34"/>
  <c r="U64" i="34"/>
  <c r="V64" i="34"/>
  <c r="W64" i="34"/>
  <c r="X64" i="34"/>
  <c r="Y64" i="34"/>
  <c r="Z64" i="34"/>
  <c r="AA64" i="34"/>
  <c r="AB64" i="34"/>
  <c r="N34" i="35" l="1"/>
  <c r="AD32" i="39" l="1"/>
  <c r="AC32" i="39"/>
  <c r="AB32" i="39"/>
  <c r="AD31" i="39"/>
  <c r="AC31" i="39"/>
  <c r="AB31" i="39"/>
  <c r="AD30" i="39"/>
  <c r="AC30" i="39"/>
  <c r="AB30" i="39"/>
  <c r="AD29" i="39"/>
  <c r="AC29" i="39"/>
  <c r="AB29" i="39"/>
  <c r="AD28" i="39"/>
  <c r="AC28" i="39"/>
  <c r="AB28" i="39"/>
  <c r="AD27" i="39"/>
  <c r="AC27" i="39"/>
  <c r="AB27" i="39"/>
  <c r="AD26" i="39"/>
  <c r="AC26" i="39"/>
  <c r="AB26" i="39"/>
  <c r="AD25" i="39"/>
  <c r="AC25" i="39"/>
  <c r="AB25" i="39"/>
  <c r="AD24" i="39"/>
  <c r="AC24" i="39"/>
  <c r="AB24" i="39"/>
  <c r="AD23" i="39"/>
  <c r="AC23" i="39"/>
  <c r="AB23" i="39"/>
  <c r="AD22" i="39"/>
  <c r="AC22" i="39"/>
  <c r="AB22" i="39"/>
  <c r="AD21" i="39"/>
  <c r="AC21" i="39"/>
  <c r="AB21" i="39"/>
  <c r="AD20" i="39"/>
  <c r="AC20" i="39"/>
  <c r="AB20" i="39"/>
  <c r="AD19" i="39"/>
  <c r="AC19" i="39"/>
  <c r="AB19" i="39"/>
  <c r="AD18" i="39"/>
  <c r="AC18" i="39"/>
  <c r="AB18" i="39"/>
  <c r="AD17" i="39"/>
  <c r="AC17" i="39"/>
  <c r="AB17" i="39"/>
  <c r="AD16" i="39"/>
  <c r="AC16" i="39"/>
  <c r="AB16" i="39"/>
  <c r="AD15" i="39"/>
  <c r="AC15" i="39"/>
  <c r="AB15" i="39"/>
  <c r="AD14" i="39"/>
  <c r="AC14" i="39"/>
  <c r="AB14" i="39"/>
  <c r="AD13" i="39"/>
  <c r="AC13" i="39"/>
  <c r="AB13" i="39"/>
  <c r="AD12" i="39"/>
  <c r="AC12" i="39"/>
  <c r="AB12" i="39"/>
  <c r="AD11" i="39"/>
  <c r="AC11" i="39"/>
  <c r="AB11" i="39"/>
  <c r="AD10" i="39"/>
  <c r="AC10" i="39"/>
  <c r="AB10" i="39"/>
  <c r="AD9" i="39"/>
  <c r="AC9" i="39"/>
  <c r="AB9" i="39"/>
  <c r="AD8" i="39"/>
  <c r="AC8" i="39"/>
  <c r="AB8" i="39"/>
  <c r="AD7" i="39"/>
  <c r="AC7" i="39"/>
  <c r="AB7" i="39"/>
  <c r="AD6" i="39"/>
  <c r="AC6" i="39"/>
  <c r="AB6" i="39"/>
  <c r="AD5" i="39"/>
  <c r="AC5" i="39"/>
  <c r="AB5" i="39"/>
  <c r="AD4" i="39"/>
  <c r="AC4" i="39"/>
  <c r="AB4" i="39"/>
  <c r="AD3" i="39"/>
  <c r="AC3" i="39"/>
  <c r="AB3" i="39"/>
  <c r="AD33" i="38"/>
  <c r="AC33" i="38"/>
  <c r="AB33" i="38"/>
  <c r="AD32" i="38"/>
  <c r="AC32" i="38"/>
  <c r="AB32" i="38"/>
  <c r="AD31" i="38"/>
  <c r="AC31" i="38"/>
  <c r="AB31" i="38"/>
  <c r="AD30" i="38"/>
  <c r="AC30" i="38"/>
  <c r="AB30" i="38"/>
  <c r="AD29" i="38"/>
  <c r="AC29" i="38"/>
  <c r="AB29" i="38"/>
  <c r="AD28" i="38"/>
  <c r="AC28" i="38"/>
  <c r="AB28" i="38"/>
  <c r="AD27" i="38"/>
  <c r="AC27" i="38"/>
  <c r="AB27" i="38"/>
  <c r="AD26" i="38"/>
  <c r="AC26" i="38"/>
  <c r="AB26" i="38"/>
  <c r="AD25" i="38"/>
  <c r="AC25" i="38"/>
  <c r="AB25" i="38"/>
  <c r="AD24" i="38"/>
  <c r="AC24" i="38"/>
  <c r="AB24" i="38"/>
  <c r="AD23" i="38"/>
  <c r="AC23" i="38"/>
  <c r="AB23" i="38"/>
  <c r="AD22" i="38"/>
  <c r="AC22" i="38"/>
  <c r="AB22" i="38"/>
  <c r="AD21" i="38"/>
  <c r="AC21" i="38"/>
  <c r="AB21" i="38"/>
  <c r="AD20" i="38"/>
  <c r="AC20" i="38"/>
  <c r="AB20" i="38"/>
  <c r="AD19" i="38"/>
  <c r="AC19" i="38"/>
  <c r="AB19" i="38"/>
  <c r="AD18" i="38"/>
  <c r="AC18" i="38"/>
  <c r="AB18" i="38"/>
  <c r="AD17" i="38"/>
  <c r="AC17" i="38"/>
  <c r="AB17" i="38"/>
  <c r="AD16" i="38"/>
  <c r="AC16" i="38"/>
  <c r="AB16" i="38"/>
  <c r="AD15" i="38"/>
  <c r="AC15" i="38"/>
  <c r="AB15" i="38"/>
  <c r="AD14" i="38"/>
  <c r="AC14" i="38"/>
  <c r="AB14" i="38"/>
  <c r="AD13" i="38"/>
  <c r="AC13" i="38"/>
  <c r="AB13" i="38"/>
  <c r="AD12" i="38"/>
  <c r="AC12" i="38"/>
  <c r="AB12" i="38"/>
  <c r="AD11" i="38"/>
  <c r="AC11" i="38"/>
  <c r="AB11" i="38"/>
  <c r="AD10" i="38"/>
  <c r="AC10" i="38"/>
  <c r="AB10" i="38"/>
  <c r="AD9" i="38"/>
  <c r="AC9" i="38"/>
  <c r="AB9" i="38"/>
  <c r="AD8" i="38"/>
  <c r="AC8" i="38"/>
  <c r="AB8" i="38"/>
  <c r="AD7" i="38"/>
  <c r="AC7" i="38"/>
  <c r="AB7" i="38"/>
  <c r="AD6" i="38"/>
  <c r="AC6" i="38"/>
  <c r="AB6" i="38"/>
  <c r="AD5" i="38"/>
  <c r="AC5" i="38"/>
  <c r="AB5" i="38"/>
  <c r="AD4" i="38"/>
  <c r="AC4" i="38"/>
  <c r="AB4" i="38"/>
  <c r="AD3" i="38"/>
  <c r="AC3" i="38"/>
  <c r="AB3" i="38"/>
  <c r="AD33" i="37"/>
  <c r="AC33" i="37"/>
  <c r="AB33" i="37"/>
  <c r="AD32" i="37"/>
  <c r="AC32" i="37"/>
  <c r="AB32" i="37"/>
  <c r="AD31" i="37"/>
  <c r="AC31" i="37"/>
  <c r="AB31" i="37"/>
  <c r="AD30" i="37"/>
  <c r="AC30" i="37"/>
  <c r="AB30" i="37"/>
  <c r="AD29" i="37"/>
  <c r="AC29" i="37"/>
  <c r="AB29" i="37"/>
  <c r="AD28" i="37"/>
  <c r="AC28" i="37"/>
  <c r="AB28" i="37"/>
  <c r="AD27" i="37"/>
  <c r="AC27" i="37"/>
  <c r="AB27" i="37"/>
  <c r="AD26" i="37"/>
  <c r="AC26" i="37"/>
  <c r="AB26" i="37"/>
  <c r="AD25" i="37"/>
  <c r="AC25" i="37"/>
  <c r="AB25" i="37"/>
  <c r="AD24" i="37"/>
  <c r="AC24" i="37"/>
  <c r="AB24" i="37"/>
  <c r="AD23" i="37"/>
  <c r="AC23" i="37"/>
  <c r="AB23" i="37"/>
  <c r="AD22" i="37"/>
  <c r="AC22" i="37"/>
  <c r="AB22" i="37"/>
  <c r="AD21" i="37"/>
  <c r="AC21" i="37"/>
  <c r="AB21" i="37"/>
  <c r="AD20" i="37"/>
  <c r="AC20" i="37"/>
  <c r="AB20" i="37"/>
  <c r="AD19" i="37"/>
  <c r="AC19" i="37"/>
  <c r="AB19" i="37"/>
  <c r="AD18" i="37"/>
  <c r="AC18" i="37"/>
  <c r="AB18" i="37"/>
  <c r="AD17" i="37"/>
  <c r="AC17" i="37"/>
  <c r="AB17" i="37"/>
  <c r="AD16" i="37"/>
  <c r="AC16" i="37"/>
  <c r="AB16" i="37"/>
  <c r="AD15" i="37"/>
  <c r="AC15" i="37"/>
  <c r="AB15" i="37"/>
  <c r="AD14" i="37"/>
  <c r="AC14" i="37"/>
  <c r="AB14" i="37"/>
  <c r="AD13" i="37"/>
  <c r="AC13" i="37"/>
  <c r="AB13" i="37"/>
  <c r="AD12" i="37"/>
  <c r="AC12" i="37"/>
  <c r="AB12" i="37"/>
  <c r="AD11" i="37"/>
  <c r="AC11" i="37"/>
  <c r="AB11" i="37"/>
  <c r="AD10" i="37"/>
  <c r="AC10" i="37"/>
  <c r="AB10" i="37"/>
  <c r="AD9" i="37"/>
  <c r="AC9" i="37"/>
  <c r="AB9" i="37"/>
  <c r="AD8" i="37"/>
  <c r="AC8" i="37"/>
  <c r="AB8" i="37"/>
  <c r="AD7" i="37"/>
  <c r="AC7" i="37"/>
  <c r="AB7" i="37"/>
  <c r="AD6" i="37"/>
  <c r="AC6" i="37"/>
  <c r="AB6" i="37"/>
  <c r="AD5" i="37"/>
  <c r="AC5" i="37"/>
  <c r="AB5" i="37"/>
  <c r="AD4" i="37"/>
  <c r="AC4" i="37"/>
  <c r="AB4" i="37"/>
  <c r="AD3" i="37"/>
  <c r="AC3" i="37"/>
  <c r="AB3" i="37"/>
  <c r="AD32" i="36"/>
  <c r="AC32" i="36"/>
  <c r="AB32" i="36"/>
  <c r="AD31" i="36"/>
  <c r="AC31" i="36"/>
  <c r="AB31" i="36"/>
  <c r="AD30" i="36"/>
  <c r="AC30" i="36"/>
  <c r="AB30" i="36"/>
  <c r="AD29" i="36"/>
  <c r="AC29" i="36"/>
  <c r="AB29" i="36"/>
  <c r="AD28" i="36"/>
  <c r="AC28" i="36"/>
  <c r="AB28" i="36"/>
  <c r="AD27" i="36"/>
  <c r="AC27" i="36"/>
  <c r="AB27" i="36"/>
  <c r="AD26" i="36"/>
  <c r="AC26" i="36"/>
  <c r="AB26" i="36"/>
  <c r="AD25" i="36"/>
  <c r="AC25" i="36"/>
  <c r="AB25" i="36"/>
  <c r="AD24" i="36"/>
  <c r="AC24" i="36"/>
  <c r="AB24" i="36"/>
  <c r="AD23" i="36"/>
  <c r="AC23" i="36"/>
  <c r="AB23" i="36"/>
  <c r="AD22" i="36"/>
  <c r="AC22" i="36"/>
  <c r="AB22" i="36"/>
  <c r="AD21" i="36"/>
  <c r="AC21" i="36"/>
  <c r="AB21" i="36"/>
  <c r="AD20" i="36"/>
  <c r="AC20" i="36"/>
  <c r="AB20" i="36"/>
  <c r="AD19" i="36"/>
  <c r="AC19" i="36"/>
  <c r="AB19" i="36"/>
  <c r="AD18" i="36"/>
  <c r="AC18" i="36"/>
  <c r="AB18" i="36"/>
  <c r="AD17" i="36"/>
  <c r="AC17" i="36"/>
  <c r="AB17" i="36"/>
  <c r="AD16" i="36"/>
  <c r="AC16" i="36"/>
  <c r="AB16" i="36"/>
  <c r="AD15" i="36"/>
  <c r="AC15" i="36"/>
  <c r="AB15" i="36"/>
  <c r="AD14" i="36"/>
  <c r="AC14" i="36"/>
  <c r="AB14" i="36"/>
  <c r="AD13" i="36"/>
  <c r="AC13" i="36"/>
  <c r="AB13" i="36"/>
  <c r="AD12" i="36"/>
  <c r="AC12" i="36"/>
  <c r="AB12" i="36"/>
  <c r="AD11" i="36"/>
  <c r="AC11" i="36"/>
  <c r="AB11" i="36"/>
  <c r="AD10" i="36"/>
  <c r="AC10" i="36"/>
  <c r="AB10" i="36"/>
  <c r="AD9" i="36"/>
  <c r="AC9" i="36"/>
  <c r="AB9" i="36"/>
  <c r="AD8" i="36"/>
  <c r="AC8" i="36"/>
  <c r="AB8" i="36"/>
  <c r="AD7" i="36"/>
  <c r="AC7" i="36"/>
  <c r="AB7" i="36"/>
  <c r="AD6" i="36"/>
  <c r="AC6" i="36"/>
  <c r="AB6" i="36"/>
  <c r="AD5" i="36"/>
  <c r="AC5" i="36"/>
  <c r="AB5" i="36"/>
  <c r="AD4" i="36"/>
  <c r="AC4" i="36"/>
  <c r="AB4" i="36"/>
  <c r="AD3" i="36"/>
  <c r="AC3" i="36"/>
  <c r="AB3" i="36"/>
  <c r="AE33" i="35"/>
  <c r="AD33" i="35"/>
  <c r="AC33" i="35"/>
  <c r="AE32" i="35"/>
  <c r="AD32" i="35"/>
  <c r="AC32" i="35"/>
  <c r="AE31" i="35"/>
  <c r="AD31" i="35"/>
  <c r="AC31" i="35"/>
  <c r="AE30" i="35"/>
  <c r="AD30" i="35"/>
  <c r="AC30" i="35"/>
  <c r="AE29" i="35"/>
  <c r="AD29" i="35"/>
  <c r="AC29" i="35"/>
  <c r="AE28" i="35"/>
  <c r="AD28" i="35"/>
  <c r="AC28" i="35"/>
  <c r="AE27" i="35"/>
  <c r="AD27" i="35"/>
  <c r="AC27" i="35"/>
  <c r="AE26" i="35"/>
  <c r="AD26" i="35"/>
  <c r="AC26" i="35"/>
  <c r="AE25" i="35"/>
  <c r="AD25" i="35"/>
  <c r="AC25" i="35"/>
  <c r="AE24" i="35"/>
  <c r="AD24" i="35"/>
  <c r="AC24" i="35"/>
  <c r="AE23" i="35"/>
  <c r="AD23" i="35"/>
  <c r="AC23" i="35"/>
  <c r="AE22" i="35"/>
  <c r="AD22" i="35"/>
  <c r="AC22" i="35"/>
  <c r="AE21" i="35"/>
  <c r="AD21" i="35"/>
  <c r="AC21" i="35"/>
  <c r="AE20" i="35"/>
  <c r="AD20" i="35"/>
  <c r="AC20" i="35"/>
  <c r="AE19" i="35"/>
  <c r="AD19" i="35"/>
  <c r="AC19" i="35"/>
  <c r="AE18" i="35"/>
  <c r="AD18" i="35"/>
  <c r="AC18" i="35"/>
  <c r="AE17" i="35"/>
  <c r="AD17" i="35"/>
  <c r="AC17" i="35"/>
  <c r="AE16" i="35"/>
  <c r="AD16" i="35"/>
  <c r="AC16" i="35"/>
  <c r="AE15" i="35"/>
  <c r="AD15" i="35"/>
  <c r="AC15" i="35"/>
  <c r="AE14" i="35"/>
  <c r="AD14" i="35"/>
  <c r="AC14" i="35"/>
  <c r="AE13" i="35"/>
  <c r="AD13" i="35"/>
  <c r="AC13" i="35"/>
  <c r="AE12" i="35"/>
  <c r="AD12" i="35"/>
  <c r="AC12" i="35"/>
  <c r="AE11" i="35"/>
  <c r="AD11" i="35"/>
  <c r="AC11" i="35"/>
  <c r="AE10" i="35"/>
  <c r="AD10" i="35"/>
  <c r="AC10" i="35"/>
  <c r="AE9" i="35"/>
  <c r="AD9" i="35"/>
  <c r="AC9" i="35"/>
  <c r="AE8" i="35"/>
  <c r="AD8" i="35"/>
  <c r="AC8" i="35"/>
  <c r="AE7" i="35"/>
  <c r="AD7" i="35"/>
  <c r="AC7" i="35"/>
  <c r="AE6" i="35"/>
  <c r="AD6" i="35"/>
  <c r="AC6" i="35"/>
  <c r="AE5" i="35"/>
  <c r="AD5" i="35"/>
  <c r="AC5" i="35"/>
  <c r="AE4" i="35"/>
  <c r="AD4" i="35"/>
  <c r="AC4" i="35"/>
  <c r="AE3" i="35"/>
  <c r="AD3" i="35"/>
  <c r="AC3" i="35"/>
  <c r="N87" i="34" l="1"/>
  <c r="N90" i="35"/>
  <c r="N91" i="35"/>
  <c r="N93" i="35"/>
  <c r="N94" i="35"/>
  <c r="N96" i="35"/>
  <c r="N97" i="35"/>
  <c r="N87" i="35"/>
  <c r="N64" i="35"/>
  <c r="N38" i="35"/>
  <c r="N39" i="35"/>
  <c r="N40" i="35"/>
  <c r="N41" i="35"/>
  <c r="N42" i="35"/>
  <c r="N90" i="34"/>
  <c r="N91" i="34"/>
  <c r="N93" i="34"/>
  <c r="N94" i="34"/>
  <c r="N96" i="34"/>
  <c r="N97" i="34"/>
  <c r="N100" i="34"/>
  <c r="N101" i="34"/>
  <c r="N102" i="34"/>
  <c r="N42" i="34"/>
  <c r="N41" i="34"/>
  <c r="N40" i="34"/>
  <c r="N39" i="34"/>
  <c r="N38" i="34"/>
  <c r="N34" i="34"/>
  <c r="N35" i="34" s="1"/>
  <c r="N95" i="35" l="1"/>
  <c r="N92" i="35"/>
  <c r="N99" i="35" s="1"/>
  <c r="N98" i="35"/>
  <c r="N103" i="34"/>
  <c r="N98" i="34"/>
  <c r="N95" i="34"/>
  <c r="N92" i="34"/>
  <c r="K89" i="26"/>
  <c r="N89" i="26"/>
  <c r="Q89" i="26"/>
  <c r="C88" i="26"/>
  <c r="D88" i="26"/>
  <c r="E88" i="26"/>
  <c r="F88" i="26"/>
  <c r="G88" i="26"/>
  <c r="H88" i="26"/>
  <c r="I88" i="26"/>
  <c r="K88" i="26"/>
  <c r="L88" i="26"/>
  <c r="N88" i="26"/>
  <c r="Q88" i="26"/>
  <c r="R88" i="26"/>
  <c r="S88" i="26"/>
  <c r="U88" i="26"/>
  <c r="X88" i="26"/>
  <c r="Y88" i="26"/>
  <c r="AA88" i="26"/>
  <c r="K83" i="26"/>
  <c r="K82" i="26"/>
  <c r="K63" i="26"/>
  <c r="N63" i="26"/>
  <c r="Q63" i="26"/>
  <c r="C62" i="26"/>
  <c r="D62" i="26"/>
  <c r="E62" i="26"/>
  <c r="F62" i="26"/>
  <c r="G62" i="26"/>
  <c r="H62" i="26"/>
  <c r="I62" i="26"/>
  <c r="K62" i="26"/>
  <c r="L62" i="26"/>
  <c r="N62" i="26"/>
  <c r="Q62" i="26"/>
  <c r="R62" i="26"/>
  <c r="S62" i="26"/>
  <c r="U62" i="26"/>
  <c r="X62" i="26"/>
  <c r="Y62" i="26"/>
  <c r="AA62" i="26"/>
  <c r="K44" i="26"/>
  <c r="N44" i="26"/>
  <c r="Q44" i="26"/>
  <c r="C43" i="26"/>
  <c r="D43" i="26"/>
  <c r="E43" i="26"/>
  <c r="F43" i="26"/>
  <c r="G43" i="26"/>
  <c r="H43" i="26"/>
  <c r="I43" i="26"/>
  <c r="K43" i="26"/>
  <c r="L43" i="26"/>
  <c r="N43" i="26"/>
  <c r="Q43" i="26"/>
  <c r="R43" i="26"/>
  <c r="S43" i="26"/>
  <c r="U43" i="26"/>
  <c r="X43" i="26"/>
  <c r="Y43" i="26"/>
  <c r="AA43" i="26"/>
  <c r="B43" i="26"/>
  <c r="K25" i="26"/>
  <c r="N25" i="26"/>
  <c r="Q25" i="26"/>
  <c r="C24" i="26"/>
  <c r="D24" i="26"/>
  <c r="E24" i="26"/>
  <c r="F24" i="26"/>
  <c r="G24" i="26"/>
  <c r="H24" i="26"/>
  <c r="I24" i="26"/>
  <c r="K24" i="26"/>
  <c r="L24" i="26"/>
  <c r="N24" i="26"/>
  <c r="Q24" i="26"/>
  <c r="R24" i="26"/>
  <c r="S24" i="26"/>
  <c r="U24" i="26"/>
  <c r="X24" i="26"/>
  <c r="Y24" i="26"/>
  <c r="AA24" i="26"/>
  <c r="K6" i="26"/>
  <c r="N6" i="26"/>
  <c r="Q6" i="26"/>
  <c r="C5" i="26"/>
  <c r="D5" i="26"/>
  <c r="E5" i="26"/>
  <c r="F5" i="26"/>
  <c r="G5" i="26"/>
  <c r="H5" i="26"/>
  <c r="I5" i="26"/>
  <c r="K5" i="26"/>
  <c r="L5" i="26"/>
  <c r="N5" i="26"/>
  <c r="Q5" i="26"/>
  <c r="R5" i="26"/>
  <c r="S5" i="26"/>
  <c r="U5" i="26"/>
  <c r="X5" i="26"/>
  <c r="Y5" i="26"/>
  <c r="AA5" i="26"/>
  <c r="N99" i="34" l="1"/>
  <c r="B103" i="26"/>
  <c r="AG4" i="24" l="1"/>
  <c r="AG5" i="24"/>
  <c r="AG6" i="24"/>
  <c r="AG7" i="24"/>
  <c r="AG8" i="24"/>
  <c r="AG9" i="24"/>
  <c r="AG10" i="24"/>
  <c r="AG11" i="24"/>
  <c r="AG12" i="24"/>
  <c r="AG13" i="24"/>
  <c r="AG14" i="24"/>
  <c r="AG15" i="24"/>
  <c r="AG16" i="24"/>
  <c r="AG17" i="24"/>
  <c r="AG18" i="24"/>
  <c r="AG19" i="24"/>
  <c r="AG20" i="24"/>
  <c r="AG21" i="24"/>
  <c r="AG22" i="24"/>
  <c r="AG23" i="24"/>
  <c r="AG24" i="24"/>
  <c r="AG25" i="24"/>
  <c r="AG26" i="24"/>
  <c r="AG27" i="24"/>
  <c r="AG28" i="24"/>
  <c r="AG29" i="24"/>
  <c r="AG30" i="24"/>
  <c r="AG3" i="24"/>
  <c r="AF4" i="24"/>
  <c r="AF5" i="24"/>
  <c r="AF6" i="24"/>
  <c r="AF7" i="24"/>
  <c r="AF8" i="24"/>
  <c r="AF9" i="24"/>
  <c r="AF10" i="24"/>
  <c r="AF11" i="24"/>
  <c r="AF12" i="24"/>
  <c r="AF13" i="24"/>
  <c r="AF14" i="24"/>
  <c r="AF15" i="24"/>
  <c r="AF16" i="24"/>
  <c r="AF17" i="24"/>
  <c r="AF18" i="24"/>
  <c r="AF19" i="24"/>
  <c r="AF20" i="24"/>
  <c r="AF21" i="24"/>
  <c r="AF22" i="24"/>
  <c r="AF23" i="24"/>
  <c r="AF24" i="24"/>
  <c r="AF25" i="24"/>
  <c r="AF26" i="24"/>
  <c r="AF27" i="24"/>
  <c r="AF28" i="24"/>
  <c r="AF29" i="24"/>
  <c r="AF30" i="24"/>
  <c r="AF31" i="24"/>
  <c r="AF32" i="24"/>
  <c r="AF33" i="24"/>
  <c r="AF3" i="24"/>
  <c r="AE4" i="24"/>
  <c r="AE5" i="24"/>
  <c r="AE6" i="24"/>
  <c r="AE7" i="24"/>
  <c r="AE8" i="24"/>
  <c r="AE9" i="24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2" i="24"/>
  <c r="AE33" i="24"/>
  <c r="AE3" i="24"/>
  <c r="AB3" i="24" l="1"/>
  <c r="AB4" i="24" l="1"/>
  <c r="AC4" i="24"/>
  <c r="AD4" i="24"/>
  <c r="AB5" i="24"/>
  <c r="AC5" i="24"/>
  <c r="AD5" i="24"/>
  <c r="AB6" i="24"/>
  <c r="AC6" i="24"/>
  <c r="AD6" i="24"/>
  <c r="AB7" i="24"/>
  <c r="AC7" i="24"/>
  <c r="AD7" i="24"/>
  <c r="AB8" i="24"/>
  <c r="AC8" i="24"/>
  <c r="AD8" i="24"/>
  <c r="AB9" i="24"/>
  <c r="AC9" i="24"/>
  <c r="AD9" i="24"/>
  <c r="AB10" i="24"/>
  <c r="AC10" i="24"/>
  <c r="AD10" i="24"/>
  <c r="AB11" i="24"/>
  <c r="AC11" i="24"/>
  <c r="AD11" i="24"/>
  <c r="AB12" i="24"/>
  <c r="AC12" i="24"/>
  <c r="AD12" i="24"/>
  <c r="AB13" i="24"/>
  <c r="AC13" i="24"/>
  <c r="AD13" i="24"/>
  <c r="AB14" i="24"/>
  <c r="AC14" i="24"/>
  <c r="AD14" i="24"/>
  <c r="AB15" i="24"/>
  <c r="AC15" i="24"/>
  <c r="AD15" i="24"/>
  <c r="AB16" i="24"/>
  <c r="AC16" i="24"/>
  <c r="AD16" i="24"/>
  <c r="AB17" i="24"/>
  <c r="AC17" i="24"/>
  <c r="AD17" i="24"/>
  <c r="AB18" i="24"/>
  <c r="AC18" i="24"/>
  <c r="AD18" i="24"/>
  <c r="AB19" i="24"/>
  <c r="AC19" i="24"/>
  <c r="AD19" i="24"/>
  <c r="AB20" i="24"/>
  <c r="AC20" i="24"/>
  <c r="AD20" i="24"/>
  <c r="AB21" i="24"/>
  <c r="AC21" i="24"/>
  <c r="AD21" i="24"/>
  <c r="AB22" i="24"/>
  <c r="AC22" i="24"/>
  <c r="AD22" i="24"/>
  <c r="AB23" i="24"/>
  <c r="AC23" i="24"/>
  <c r="AD23" i="24"/>
  <c r="AB24" i="24"/>
  <c r="AC24" i="24"/>
  <c r="AD24" i="24"/>
  <c r="AB25" i="24"/>
  <c r="AC25" i="24"/>
  <c r="AD25" i="24"/>
  <c r="AB26" i="24"/>
  <c r="AC26" i="24"/>
  <c r="AD26" i="24"/>
  <c r="AB27" i="24"/>
  <c r="AC27" i="24"/>
  <c r="AD27" i="24"/>
  <c r="AB28" i="24"/>
  <c r="AC28" i="24"/>
  <c r="AD28" i="24"/>
  <c r="AB29" i="24"/>
  <c r="AC29" i="24"/>
  <c r="AD29" i="24"/>
  <c r="AB30" i="24"/>
  <c r="AC30" i="24"/>
  <c r="AD30" i="24"/>
  <c r="AD3" i="24"/>
  <c r="AC3" i="24"/>
  <c r="AB3" i="31"/>
  <c r="C93" i="43" l="1"/>
  <c r="D93" i="43"/>
  <c r="E93" i="43"/>
  <c r="F93" i="43"/>
  <c r="G93" i="43"/>
  <c r="H93" i="43"/>
  <c r="I93" i="43"/>
  <c r="J93" i="43"/>
  <c r="T93" i="43"/>
  <c r="L93" i="43"/>
  <c r="M93" i="43"/>
  <c r="N93" i="43"/>
  <c r="O93" i="43"/>
  <c r="P93" i="43"/>
  <c r="Q93" i="43"/>
  <c r="R93" i="43"/>
  <c r="S93" i="43"/>
  <c r="K93" i="43"/>
  <c r="U93" i="43"/>
  <c r="V93" i="43"/>
  <c r="W93" i="43"/>
  <c r="X93" i="43"/>
  <c r="Y93" i="43"/>
  <c r="Z93" i="43"/>
  <c r="AA93" i="43"/>
  <c r="B93" i="43"/>
  <c r="C96" i="43"/>
  <c r="D96" i="43"/>
  <c r="E96" i="43"/>
  <c r="F96" i="43"/>
  <c r="G96" i="43"/>
  <c r="H96" i="43"/>
  <c r="I96" i="43"/>
  <c r="J96" i="43"/>
  <c r="T96" i="43"/>
  <c r="L96" i="43"/>
  <c r="M96" i="43"/>
  <c r="N96" i="43"/>
  <c r="O96" i="43"/>
  <c r="P96" i="43"/>
  <c r="Q96" i="43"/>
  <c r="R96" i="43"/>
  <c r="S96" i="43"/>
  <c r="K96" i="43"/>
  <c r="U96" i="43"/>
  <c r="V96" i="43"/>
  <c r="W96" i="43"/>
  <c r="X96" i="43"/>
  <c r="Y96" i="43"/>
  <c r="Z96" i="43"/>
  <c r="AA96" i="43"/>
  <c r="B96" i="43"/>
  <c r="C96" i="42"/>
  <c r="D96" i="42"/>
  <c r="E96" i="42"/>
  <c r="F96" i="42"/>
  <c r="G96" i="42"/>
  <c r="H96" i="42"/>
  <c r="I96" i="42"/>
  <c r="J96" i="42"/>
  <c r="T96" i="42"/>
  <c r="L96" i="42"/>
  <c r="M96" i="42"/>
  <c r="N96" i="42"/>
  <c r="O96" i="42"/>
  <c r="P96" i="42"/>
  <c r="Q96" i="42"/>
  <c r="R96" i="42"/>
  <c r="S96" i="42"/>
  <c r="K96" i="42"/>
  <c r="U96" i="42"/>
  <c r="V96" i="42"/>
  <c r="W96" i="42"/>
  <c r="X96" i="42"/>
  <c r="Y96" i="42"/>
  <c r="Z96" i="42"/>
  <c r="AA96" i="42"/>
  <c r="B96" i="42"/>
  <c r="C93" i="42"/>
  <c r="D93" i="42"/>
  <c r="E93" i="42"/>
  <c r="F93" i="42"/>
  <c r="G93" i="42"/>
  <c r="H93" i="42"/>
  <c r="I93" i="42"/>
  <c r="J93" i="42"/>
  <c r="T93" i="42"/>
  <c r="L93" i="42"/>
  <c r="M93" i="42"/>
  <c r="N93" i="42"/>
  <c r="O93" i="42"/>
  <c r="P93" i="42"/>
  <c r="Q93" i="42"/>
  <c r="R93" i="42"/>
  <c r="S93" i="42"/>
  <c r="K93" i="42"/>
  <c r="U93" i="42"/>
  <c r="V93" i="42"/>
  <c r="W93" i="42"/>
  <c r="X93" i="42"/>
  <c r="Y93" i="42"/>
  <c r="Z93" i="42"/>
  <c r="AA93" i="42"/>
  <c r="B93" i="42"/>
  <c r="C93" i="41"/>
  <c r="D93" i="41"/>
  <c r="E93" i="41"/>
  <c r="F93" i="41"/>
  <c r="G93" i="41"/>
  <c r="H93" i="41"/>
  <c r="I93" i="41"/>
  <c r="J93" i="41"/>
  <c r="T93" i="41"/>
  <c r="L93" i="41"/>
  <c r="M93" i="41"/>
  <c r="N93" i="41"/>
  <c r="O93" i="41"/>
  <c r="P93" i="41"/>
  <c r="Q93" i="41"/>
  <c r="R93" i="41"/>
  <c r="S93" i="41"/>
  <c r="K93" i="41"/>
  <c r="U93" i="41"/>
  <c r="V93" i="41"/>
  <c r="W93" i="41"/>
  <c r="X93" i="41"/>
  <c r="Y93" i="41"/>
  <c r="Z93" i="41"/>
  <c r="AA93" i="41"/>
  <c r="B93" i="41"/>
  <c r="C96" i="41"/>
  <c r="D96" i="41"/>
  <c r="E96" i="41"/>
  <c r="F96" i="41"/>
  <c r="G96" i="41"/>
  <c r="H96" i="41"/>
  <c r="I96" i="41"/>
  <c r="J96" i="41"/>
  <c r="T96" i="41"/>
  <c r="L96" i="41"/>
  <c r="M96" i="41"/>
  <c r="N96" i="41"/>
  <c r="O96" i="41"/>
  <c r="P96" i="41"/>
  <c r="Q96" i="41"/>
  <c r="R96" i="41"/>
  <c r="S96" i="41"/>
  <c r="K96" i="41"/>
  <c r="U96" i="41"/>
  <c r="V96" i="41"/>
  <c r="W96" i="41"/>
  <c r="X96" i="41"/>
  <c r="Y96" i="41"/>
  <c r="Z96" i="41"/>
  <c r="AA96" i="41"/>
  <c r="B96" i="41"/>
  <c r="C96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B96" i="40"/>
  <c r="C93" i="40"/>
  <c r="D93" i="40"/>
  <c r="E93" i="40"/>
  <c r="F93" i="40"/>
  <c r="G93" i="40"/>
  <c r="H93" i="40"/>
  <c r="I93" i="40"/>
  <c r="J93" i="40"/>
  <c r="K93" i="40"/>
  <c r="L93" i="40"/>
  <c r="M93" i="40"/>
  <c r="N93" i="40"/>
  <c r="O93" i="40"/>
  <c r="P93" i="40"/>
  <c r="Q93" i="40"/>
  <c r="R93" i="40"/>
  <c r="S93" i="40"/>
  <c r="T93" i="40"/>
  <c r="U93" i="40"/>
  <c r="V93" i="40"/>
  <c r="W93" i="40"/>
  <c r="X93" i="40"/>
  <c r="Y93" i="40"/>
  <c r="Z93" i="40"/>
  <c r="AA93" i="40"/>
  <c r="B93" i="40"/>
  <c r="C96" i="34"/>
  <c r="D96" i="34"/>
  <c r="E96" i="34"/>
  <c r="F96" i="34"/>
  <c r="G96" i="34"/>
  <c r="H96" i="34"/>
  <c r="I96" i="34"/>
  <c r="J96" i="34"/>
  <c r="K96" i="34"/>
  <c r="L96" i="34"/>
  <c r="M96" i="34"/>
  <c r="O96" i="34"/>
  <c r="P96" i="34"/>
  <c r="Q96" i="34"/>
  <c r="R96" i="34"/>
  <c r="S96" i="34"/>
  <c r="T96" i="34"/>
  <c r="U96" i="34"/>
  <c r="V96" i="34"/>
  <c r="W96" i="34"/>
  <c r="X96" i="34"/>
  <c r="Y96" i="34"/>
  <c r="Z96" i="34"/>
  <c r="AA96" i="34"/>
  <c r="AB96" i="34"/>
  <c r="B98" i="39"/>
  <c r="C95" i="39"/>
  <c r="D95" i="39"/>
  <c r="E95" i="39"/>
  <c r="F95" i="39"/>
  <c r="G95" i="39"/>
  <c r="H95" i="39"/>
  <c r="I95" i="39"/>
  <c r="J95" i="39"/>
  <c r="K95" i="39"/>
  <c r="L95" i="39"/>
  <c r="M95" i="39"/>
  <c r="N95" i="39"/>
  <c r="O95" i="39"/>
  <c r="P95" i="39"/>
  <c r="Q95" i="39"/>
  <c r="R95" i="39"/>
  <c r="S95" i="39"/>
  <c r="T95" i="39"/>
  <c r="X52" i="26" s="1"/>
  <c r="U95" i="39"/>
  <c r="V95" i="39"/>
  <c r="W95" i="39"/>
  <c r="X95" i="39"/>
  <c r="Y95" i="39"/>
  <c r="Z95" i="39"/>
  <c r="AA95" i="39"/>
  <c r="B95" i="39"/>
  <c r="C93" i="38"/>
  <c r="D93" i="38"/>
  <c r="E93" i="38"/>
  <c r="F93" i="38"/>
  <c r="G93" i="38"/>
  <c r="H93" i="38"/>
  <c r="I93" i="38"/>
  <c r="J93" i="38"/>
  <c r="K93" i="38"/>
  <c r="L93" i="38"/>
  <c r="M93" i="38"/>
  <c r="N93" i="38"/>
  <c r="O93" i="38"/>
  <c r="P93" i="38"/>
  <c r="Q93" i="38"/>
  <c r="R93" i="38"/>
  <c r="S93" i="38"/>
  <c r="T93" i="38"/>
  <c r="U93" i="38"/>
  <c r="V93" i="38"/>
  <c r="W93" i="38"/>
  <c r="X93" i="38"/>
  <c r="Y93" i="38"/>
  <c r="Z93" i="38"/>
  <c r="AA93" i="38"/>
  <c r="B93" i="38"/>
  <c r="C96" i="38"/>
  <c r="D96" i="38"/>
  <c r="E96" i="38"/>
  <c r="F96" i="38"/>
  <c r="G96" i="38"/>
  <c r="H96" i="38"/>
  <c r="I96" i="38"/>
  <c r="J96" i="38"/>
  <c r="K96" i="38"/>
  <c r="L96" i="38"/>
  <c r="M96" i="38"/>
  <c r="N96" i="38"/>
  <c r="O96" i="38"/>
  <c r="P96" i="38"/>
  <c r="Q96" i="38"/>
  <c r="R96" i="38"/>
  <c r="S96" i="38"/>
  <c r="T96" i="38"/>
  <c r="U96" i="38"/>
  <c r="V96" i="38"/>
  <c r="W96" i="38"/>
  <c r="X96" i="38"/>
  <c r="Y96" i="38"/>
  <c r="Z96" i="38"/>
  <c r="AA96" i="38"/>
  <c r="B96" i="38"/>
  <c r="C96" i="37"/>
  <c r="D96" i="37"/>
  <c r="E96" i="37"/>
  <c r="F96" i="37"/>
  <c r="G96" i="37"/>
  <c r="H96" i="37"/>
  <c r="I96" i="37"/>
  <c r="J96" i="37"/>
  <c r="K96" i="37"/>
  <c r="L96" i="37"/>
  <c r="M96" i="37"/>
  <c r="N96" i="37"/>
  <c r="O96" i="37"/>
  <c r="P96" i="37"/>
  <c r="Q96" i="37"/>
  <c r="R96" i="37"/>
  <c r="S96" i="37"/>
  <c r="T96" i="37"/>
  <c r="U96" i="37"/>
  <c r="V96" i="37"/>
  <c r="W96" i="37"/>
  <c r="X96" i="37"/>
  <c r="Y96" i="37"/>
  <c r="Z96" i="37"/>
  <c r="AA96" i="37"/>
  <c r="B96" i="37"/>
  <c r="C93" i="37"/>
  <c r="D93" i="37"/>
  <c r="E93" i="37"/>
  <c r="F93" i="37"/>
  <c r="G93" i="37"/>
  <c r="H93" i="37"/>
  <c r="I93" i="37"/>
  <c r="J93" i="37"/>
  <c r="K93" i="37"/>
  <c r="L93" i="37"/>
  <c r="M93" i="37"/>
  <c r="N93" i="37"/>
  <c r="O93" i="37"/>
  <c r="P93" i="37"/>
  <c r="Q93" i="37"/>
  <c r="R93" i="37"/>
  <c r="S93" i="37"/>
  <c r="T93" i="37"/>
  <c r="U93" i="37"/>
  <c r="V93" i="37"/>
  <c r="W93" i="37"/>
  <c r="X93" i="37"/>
  <c r="Y93" i="37"/>
  <c r="Z93" i="37"/>
  <c r="AA93" i="37"/>
  <c r="B93" i="37"/>
  <c r="C93" i="36"/>
  <c r="D93" i="36"/>
  <c r="E93" i="36"/>
  <c r="F93" i="36"/>
  <c r="G93" i="36"/>
  <c r="H93" i="36"/>
  <c r="I93" i="36"/>
  <c r="J93" i="36"/>
  <c r="K93" i="36"/>
  <c r="L93" i="36"/>
  <c r="M93" i="36"/>
  <c r="N93" i="36"/>
  <c r="O93" i="36"/>
  <c r="P93" i="36"/>
  <c r="Q93" i="36"/>
  <c r="R93" i="36"/>
  <c r="S93" i="36"/>
  <c r="T93" i="36"/>
  <c r="U93" i="36"/>
  <c r="V93" i="36"/>
  <c r="W93" i="36"/>
  <c r="X93" i="36"/>
  <c r="Y93" i="36"/>
  <c r="Z93" i="36"/>
  <c r="AA93" i="36"/>
  <c r="B93" i="36"/>
  <c r="C96" i="36"/>
  <c r="D96" i="36"/>
  <c r="E96" i="36"/>
  <c r="F96" i="36"/>
  <c r="G96" i="36"/>
  <c r="H96" i="36"/>
  <c r="I96" i="36"/>
  <c r="J96" i="36"/>
  <c r="K96" i="36"/>
  <c r="L96" i="36"/>
  <c r="M96" i="36"/>
  <c r="N96" i="36"/>
  <c r="O96" i="36"/>
  <c r="P96" i="36"/>
  <c r="Q96" i="36"/>
  <c r="R96" i="36"/>
  <c r="S96" i="36"/>
  <c r="T96" i="36"/>
  <c r="U96" i="36"/>
  <c r="V96" i="36"/>
  <c r="W96" i="36"/>
  <c r="X96" i="36"/>
  <c r="Y96" i="36"/>
  <c r="Z96" i="36"/>
  <c r="AA96" i="36"/>
  <c r="B96" i="36"/>
  <c r="C96" i="35"/>
  <c r="D96" i="35"/>
  <c r="E96" i="35"/>
  <c r="F96" i="35"/>
  <c r="G96" i="35"/>
  <c r="H96" i="35"/>
  <c r="I96" i="35"/>
  <c r="J96" i="35"/>
  <c r="K96" i="35"/>
  <c r="L96" i="35"/>
  <c r="M96" i="35"/>
  <c r="O96" i="35"/>
  <c r="P96" i="35"/>
  <c r="Q96" i="35"/>
  <c r="R96" i="35"/>
  <c r="S96" i="35"/>
  <c r="T96" i="35"/>
  <c r="U96" i="35"/>
  <c r="V96" i="35"/>
  <c r="W96" i="35"/>
  <c r="X96" i="35"/>
  <c r="Y96" i="35"/>
  <c r="Z96" i="35"/>
  <c r="AA96" i="35"/>
  <c r="AB96" i="35"/>
  <c r="B96" i="35"/>
  <c r="C93" i="35"/>
  <c r="D93" i="35"/>
  <c r="E93" i="35"/>
  <c r="F93" i="35"/>
  <c r="G93" i="35"/>
  <c r="H93" i="35"/>
  <c r="I93" i="35"/>
  <c r="J93" i="35"/>
  <c r="K93" i="35"/>
  <c r="L93" i="35"/>
  <c r="M93" i="35"/>
  <c r="O93" i="35"/>
  <c r="P93" i="35"/>
  <c r="Q93" i="35"/>
  <c r="R93" i="35"/>
  <c r="S93" i="35"/>
  <c r="T93" i="35"/>
  <c r="U93" i="35"/>
  <c r="V93" i="35"/>
  <c r="W93" i="35"/>
  <c r="X93" i="35"/>
  <c r="Y93" i="35"/>
  <c r="Z93" i="35"/>
  <c r="AA93" i="35"/>
  <c r="AB93" i="35"/>
  <c r="B93" i="35"/>
  <c r="C86" i="34" l="1"/>
  <c r="D86" i="34"/>
  <c r="E86" i="34"/>
  <c r="F86" i="34"/>
  <c r="G86" i="34"/>
  <c r="H86" i="34"/>
  <c r="I86" i="34"/>
  <c r="J86" i="34"/>
  <c r="K86" i="34"/>
  <c r="L86" i="34"/>
  <c r="M86" i="34"/>
  <c r="O86" i="34"/>
  <c r="P86" i="34"/>
  <c r="Q86" i="34"/>
  <c r="R86" i="34"/>
  <c r="S86" i="34"/>
  <c r="T86" i="34"/>
  <c r="U86" i="34"/>
  <c r="V86" i="34"/>
  <c r="W86" i="34"/>
  <c r="X86" i="34"/>
  <c r="Y86" i="34"/>
  <c r="Z86" i="34"/>
  <c r="AA86" i="34"/>
  <c r="AB86" i="34"/>
  <c r="B86" i="34"/>
  <c r="AE27" i="37" l="1"/>
  <c r="AE28" i="37"/>
  <c r="AE21" i="37"/>
  <c r="AJ3" i="31" l="1"/>
  <c r="B39" i="35" l="1"/>
  <c r="C39" i="35"/>
  <c r="D39" i="35"/>
  <c r="B39" i="34"/>
  <c r="C39" i="34"/>
  <c r="C90" i="26" s="1"/>
  <c r="D39" i="34"/>
  <c r="D90" i="26" s="1"/>
  <c r="E39" i="34"/>
  <c r="E90" i="26" s="1"/>
  <c r="F39" i="34"/>
  <c r="F90" i="26" s="1"/>
  <c r="G39" i="34"/>
  <c r="G90" i="26" s="1"/>
  <c r="H39" i="34"/>
  <c r="H90" i="26" s="1"/>
  <c r="I39" i="34"/>
  <c r="I90" i="26" s="1"/>
  <c r="J39" i="34"/>
  <c r="J90" i="26" s="1"/>
  <c r="K39" i="34"/>
  <c r="K90" i="26" s="1"/>
  <c r="L39" i="34"/>
  <c r="L90" i="26" s="1"/>
  <c r="M39" i="34"/>
  <c r="M90" i="26" s="1"/>
  <c r="O39" i="34"/>
  <c r="N90" i="26" s="1"/>
  <c r="P39" i="34"/>
  <c r="O90" i="26" s="1"/>
  <c r="Q39" i="34"/>
  <c r="P90" i="26" s="1"/>
  <c r="R39" i="34"/>
  <c r="Q90" i="26" s="1"/>
  <c r="S39" i="34"/>
  <c r="R90" i="26" s="1"/>
  <c r="T39" i="34"/>
  <c r="S90" i="26" s="1"/>
  <c r="U39" i="34"/>
  <c r="T90" i="26" s="1"/>
  <c r="V39" i="34"/>
  <c r="U90" i="26" s="1"/>
  <c r="W39" i="34"/>
  <c r="V90" i="26" s="1"/>
  <c r="X39" i="34"/>
  <c r="W90" i="26" s="1"/>
  <c r="Y39" i="34"/>
  <c r="X90" i="26" s="1"/>
  <c r="Z39" i="34"/>
  <c r="Y90" i="26" s="1"/>
  <c r="AA39" i="34"/>
  <c r="Z90" i="26" s="1"/>
  <c r="AB39" i="34"/>
  <c r="AA90" i="26" s="1"/>
  <c r="AL4" i="43" l="1"/>
  <c r="AL5" i="43"/>
  <c r="AL6" i="43"/>
  <c r="AL7" i="43"/>
  <c r="AL8" i="43"/>
  <c r="AL9" i="43"/>
  <c r="AL10" i="43"/>
  <c r="AL11" i="43"/>
  <c r="AL12" i="43"/>
  <c r="AL13" i="43"/>
  <c r="AL14" i="43"/>
  <c r="AL15" i="43"/>
  <c r="AL16" i="43"/>
  <c r="AL17" i="43"/>
  <c r="AL18" i="43"/>
  <c r="AL19" i="43"/>
  <c r="AL20" i="43"/>
  <c r="AL21" i="43"/>
  <c r="AL22" i="43"/>
  <c r="AL23" i="43"/>
  <c r="AL24" i="43"/>
  <c r="AL25" i="43"/>
  <c r="AL26" i="43"/>
  <c r="AL27" i="43"/>
  <c r="AL28" i="43"/>
  <c r="AL29" i="43"/>
  <c r="AL30" i="43"/>
  <c r="AL31" i="43"/>
  <c r="AL32" i="43"/>
  <c r="AL33" i="43"/>
  <c r="AL3" i="43"/>
  <c r="AL4" i="42"/>
  <c r="AL5" i="42"/>
  <c r="AL6" i="42"/>
  <c r="AL7" i="42"/>
  <c r="AL8" i="42"/>
  <c r="AL9" i="42"/>
  <c r="AL10" i="42"/>
  <c r="AL11" i="42"/>
  <c r="AL12" i="42"/>
  <c r="AL13" i="42"/>
  <c r="AL14" i="42"/>
  <c r="AL15" i="42"/>
  <c r="AL16" i="42"/>
  <c r="AL17" i="42"/>
  <c r="AL18" i="42"/>
  <c r="AL19" i="42"/>
  <c r="AL20" i="42"/>
  <c r="AL21" i="42"/>
  <c r="AL22" i="42"/>
  <c r="AL23" i="42"/>
  <c r="AL24" i="42"/>
  <c r="AL25" i="42"/>
  <c r="AL26" i="42"/>
  <c r="AL27" i="42"/>
  <c r="AL28" i="42"/>
  <c r="AL29" i="42"/>
  <c r="AL30" i="42"/>
  <c r="AL31" i="42"/>
  <c r="AL32" i="42"/>
  <c r="AL33" i="42"/>
  <c r="AL3" i="42"/>
  <c r="AL4" i="41"/>
  <c r="AL5" i="41"/>
  <c r="AL6" i="41"/>
  <c r="AL7" i="41"/>
  <c r="AL8" i="41"/>
  <c r="AL9" i="41"/>
  <c r="AL10" i="41"/>
  <c r="AL11" i="41"/>
  <c r="AL12" i="41"/>
  <c r="AL13" i="41"/>
  <c r="AL14" i="41"/>
  <c r="AL15" i="41"/>
  <c r="AL16" i="41"/>
  <c r="AL17" i="41"/>
  <c r="AL18" i="41"/>
  <c r="AL19" i="41"/>
  <c r="AL20" i="41"/>
  <c r="AL21" i="41"/>
  <c r="AL22" i="41"/>
  <c r="AL23" i="41"/>
  <c r="AL24" i="41"/>
  <c r="AL25" i="41"/>
  <c r="AL26" i="41"/>
  <c r="AL27" i="41"/>
  <c r="AL28" i="41"/>
  <c r="AL29" i="41"/>
  <c r="AL30" i="41"/>
  <c r="AL31" i="41"/>
  <c r="AL32" i="41"/>
  <c r="AL3" i="41"/>
  <c r="AL4" i="40"/>
  <c r="AL5" i="40"/>
  <c r="AL6" i="40"/>
  <c r="AL7" i="40"/>
  <c r="AL8" i="40"/>
  <c r="AL9" i="40"/>
  <c r="AL10" i="40"/>
  <c r="AL11" i="40"/>
  <c r="AL12" i="40"/>
  <c r="AL13" i="40"/>
  <c r="AL14" i="40"/>
  <c r="AL15" i="40"/>
  <c r="AL16" i="40"/>
  <c r="AL17" i="40"/>
  <c r="AL18" i="40"/>
  <c r="AL19" i="40"/>
  <c r="AL20" i="40"/>
  <c r="AL21" i="40"/>
  <c r="AL22" i="40"/>
  <c r="AL23" i="40"/>
  <c r="AL24" i="40"/>
  <c r="AL25" i="40"/>
  <c r="AL26" i="40"/>
  <c r="AL27" i="40"/>
  <c r="AL28" i="40"/>
  <c r="AL29" i="40"/>
  <c r="AL30" i="40"/>
  <c r="AL31" i="40"/>
  <c r="AL32" i="40"/>
  <c r="AL33" i="40"/>
  <c r="AL3" i="40"/>
  <c r="AL4" i="39"/>
  <c r="AL5" i="39"/>
  <c r="AL6" i="39"/>
  <c r="AL7" i="39"/>
  <c r="AL8" i="39"/>
  <c r="AL9" i="39"/>
  <c r="AL10" i="39"/>
  <c r="AL11" i="39"/>
  <c r="AL12" i="39"/>
  <c r="AL13" i="39"/>
  <c r="AL14" i="39"/>
  <c r="AL15" i="39"/>
  <c r="AL16" i="39"/>
  <c r="AL17" i="39"/>
  <c r="AL18" i="39"/>
  <c r="AL19" i="39"/>
  <c r="AL20" i="39"/>
  <c r="AL21" i="39"/>
  <c r="AL22" i="39"/>
  <c r="AL23" i="39"/>
  <c r="AL24" i="39"/>
  <c r="AL25" i="39"/>
  <c r="AL26" i="39"/>
  <c r="AL27" i="39"/>
  <c r="AL28" i="39"/>
  <c r="AL29" i="39"/>
  <c r="AL30" i="39"/>
  <c r="AL31" i="39"/>
  <c r="AL32" i="39"/>
  <c r="AL3" i="39"/>
  <c r="AL4" i="38"/>
  <c r="AL5" i="38"/>
  <c r="AL6" i="38"/>
  <c r="AL7" i="38"/>
  <c r="AL8" i="38"/>
  <c r="AL9" i="38"/>
  <c r="AL10" i="38"/>
  <c r="AL11" i="38"/>
  <c r="AL12" i="38"/>
  <c r="AL13" i="38"/>
  <c r="AL14" i="38"/>
  <c r="AL15" i="38"/>
  <c r="AL16" i="38"/>
  <c r="AL17" i="38"/>
  <c r="AL18" i="38"/>
  <c r="AL19" i="38"/>
  <c r="AL20" i="38"/>
  <c r="AL21" i="38"/>
  <c r="AL22" i="38"/>
  <c r="AL23" i="38"/>
  <c r="AL24" i="38"/>
  <c r="AL25" i="38"/>
  <c r="AL26" i="38"/>
  <c r="AL27" i="38"/>
  <c r="AL28" i="38"/>
  <c r="AL29" i="38"/>
  <c r="AL30" i="38"/>
  <c r="AL31" i="38"/>
  <c r="AL32" i="38"/>
  <c r="AL33" i="38"/>
  <c r="AL3" i="38"/>
  <c r="AL4" i="37"/>
  <c r="AL5" i="37"/>
  <c r="AL6" i="37"/>
  <c r="AL7" i="37"/>
  <c r="AL8" i="37"/>
  <c r="AL9" i="37"/>
  <c r="AL10" i="37"/>
  <c r="AL11" i="37"/>
  <c r="AL12" i="37"/>
  <c r="AL13" i="37"/>
  <c r="AL14" i="37"/>
  <c r="AL15" i="37"/>
  <c r="AL16" i="37"/>
  <c r="AL17" i="37"/>
  <c r="AL18" i="37"/>
  <c r="AL19" i="37"/>
  <c r="AL20" i="37"/>
  <c r="AL21" i="37"/>
  <c r="AL22" i="37"/>
  <c r="AL23" i="37"/>
  <c r="AL24" i="37"/>
  <c r="AL25" i="37"/>
  <c r="AL26" i="37"/>
  <c r="AL27" i="37"/>
  <c r="AL28" i="37"/>
  <c r="AL29" i="37"/>
  <c r="AL30" i="37"/>
  <c r="AL31" i="37"/>
  <c r="AL32" i="37"/>
  <c r="AL33" i="37"/>
  <c r="AL3" i="37"/>
  <c r="AL4" i="36"/>
  <c r="AL5" i="36"/>
  <c r="AL6" i="36"/>
  <c r="AL7" i="36"/>
  <c r="AL8" i="36"/>
  <c r="AL9" i="36"/>
  <c r="AL10" i="36"/>
  <c r="AL11" i="36"/>
  <c r="AL12" i="36"/>
  <c r="AL13" i="36"/>
  <c r="AL14" i="36"/>
  <c r="AL15" i="36"/>
  <c r="AL16" i="36"/>
  <c r="AL17" i="36"/>
  <c r="AL18" i="36"/>
  <c r="AL19" i="36"/>
  <c r="AL20" i="36"/>
  <c r="AL21" i="36"/>
  <c r="AL22" i="36"/>
  <c r="AL23" i="36"/>
  <c r="AL24" i="36"/>
  <c r="AL25" i="36"/>
  <c r="AL26" i="36"/>
  <c r="AL27" i="36"/>
  <c r="AL28" i="36"/>
  <c r="AL29" i="36"/>
  <c r="AL30" i="36"/>
  <c r="AL31" i="36"/>
  <c r="AL32" i="36"/>
  <c r="AL33" i="36"/>
  <c r="AL3" i="36"/>
  <c r="AM4" i="35"/>
  <c r="AM5" i="35"/>
  <c r="AM6" i="35"/>
  <c r="AM7" i="35"/>
  <c r="AM8" i="35"/>
  <c r="AM9" i="35"/>
  <c r="AM10" i="35"/>
  <c r="AM11" i="35"/>
  <c r="AM12" i="35"/>
  <c r="AM13" i="35"/>
  <c r="AM14" i="35"/>
  <c r="AM15" i="35"/>
  <c r="AM16" i="35"/>
  <c r="AM17" i="35"/>
  <c r="AM18" i="35"/>
  <c r="AM19" i="35"/>
  <c r="AM20" i="35"/>
  <c r="AM21" i="35"/>
  <c r="AM22" i="35"/>
  <c r="AM23" i="35"/>
  <c r="AM24" i="35"/>
  <c r="AM25" i="35"/>
  <c r="AM26" i="35"/>
  <c r="AM27" i="35"/>
  <c r="AM28" i="35"/>
  <c r="AM29" i="35"/>
  <c r="AM30" i="35"/>
  <c r="AM31" i="35"/>
  <c r="AM32" i="35"/>
  <c r="AM33" i="35"/>
  <c r="AM3" i="35"/>
  <c r="AM4" i="34"/>
  <c r="AM5" i="34"/>
  <c r="AM6" i="34"/>
  <c r="AM7" i="34"/>
  <c r="AM8" i="34"/>
  <c r="AM9" i="34"/>
  <c r="AM10" i="34"/>
  <c r="AM11" i="34"/>
  <c r="AM12" i="34"/>
  <c r="AM13" i="34"/>
  <c r="AM14" i="34"/>
  <c r="AM15" i="34"/>
  <c r="AM16" i="34"/>
  <c r="AM17" i="34"/>
  <c r="AM18" i="34"/>
  <c r="AM19" i="34"/>
  <c r="AM20" i="34"/>
  <c r="AM21" i="34"/>
  <c r="AM22" i="34"/>
  <c r="AM23" i="34"/>
  <c r="AM24" i="34"/>
  <c r="AM25" i="34"/>
  <c r="AM26" i="34"/>
  <c r="AM27" i="34"/>
  <c r="AM28" i="34"/>
  <c r="AM29" i="34"/>
  <c r="AM30" i="34"/>
  <c r="AM31" i="34"/>
  <c r="AM32" i="34"/>
  <c r="AM33" i="34"/>
  <c r="AM3" i="34"/>
  <c r="AL4" i="31"/>
  <c r="AL5" i="31"/>
  <c r="AL6" i="31"/>
  <c r="AL7" i="31"/>
  <c r="AL8" i="31"/>
  <c r="AL9" i="31"/>
  <c r="AL10" i="31"/>
  <c r="AL11" i="31"/>
  <c r="AL12" i="31"/>
  <c r="AL13" i="31"/>
  <c r="AL14" i="31"/>
  <c r="AL15" i="31"/>
  <c r="AL16" i="31"/>
  <c r="AL17" i="31"/>
  <c r="AL18" i="31"/>
  <c r="AL19" i="31"/>
  <c r="AL20" i="31"/>
  <c r="AL21" i="31"/>
  <c r="AL22" i="31"/>
  <c r="AL23" i="31"/>
  <c r="AL24" i="31"/>
  <c r="AL25" i="31"/>
  <c r="AL26" i="31"/>
  <c r="AL27" i="31"/>
  <c r="AL28" i="31"/>
  <c r="AL29" i="31"/>
  <c r="AL30" i="31"/>
  <c r="AL31" i="31"/>
  <c r="AL32" i="31"/>
  <c r="AL33" i="31"/>
  <c r="AL3" i="31"/>
  <c r="AL4" i="24"/>
  <c r="AL5" i="24"/>
  <c r="AL6" i="24"/>
  <c r="AL7" i="24"/>
  <c r="AL8" i="24"/>
  <c r="AL9" i="24"/>
  <c r="AL10" i="24"/>
  <c r="AL11" i="24"/>
  <c r="AL12" i="24"/>
  <c r="AL13" i="24"/>
  <c r="AL14" i="24"/>
  <c r="AL15" i="24"/>
  <c r="AL16" i="24"/>
  <c r="AL17" i="24"/>
  <c r="AL18" i="24"/>
  <c r="AL19" i="24"/>
  <c r="AL20" i="24"/>
  <c r="AL21" i="24"/>
  <c r="AL22" i="24"/>
  <c r="AL23" i="24"/>
  <c r="AL24" i="24"/>
  <c r="AL25" i="24"/>
  <c r="AL26" i="24"/>
  <c r="AL27" i="24"/>
  <c r="AL28" i="24"/>
  <c r="AL29" i="24"/>
  <c r="AL30" i="24"/>
  <c r="AL31" i="24"/>
  <c r="AL32" i="24"/>
  <c r="AL33" i="24"/>
  <c r="AL3" i="24"/>
  <c r="AK3" i="24"/>
  <c r="AJ3" i="24"/>
  <c r="AK4" i="43"/>
  <c r="AK5" i="43"/>
  <c r="AK6" i="43"/>
  <c r="AK7" i="43"/>
  <c r="AK8" i="43"/>
  <c r="AK9" i="43"/>
  <c r="AK10" i="43"/>
  <c r="AK11" i="43"/>
  <c r="AK12" i="43"/>
  <c r="AK13" i="43"/>
  <c r="AK14" i="43"/>
  <c r="AK15" i="43"/>
  <c r="AK16" i="43"/>
  <c r="AK17" i="43"/>
  <c r="AK18" i="43"/>
  <c r="AK19" i="43"/>
  <c r="AK20" i="43"/>
  <c r="AK21" i="43"/>
  <c r="AK22" i="43"/>
  <c r="AK23" i="43"/>
  <c r="AK24" i="43"/>
  <c r="AK25" i="43"/>
  <c r="AK26" i="43"/>
  <c r="AK27" i="43"/>
  <c r="AK28" i="43"/>
  <c r="AK29" i="43"/>
  <c r="AK30" i="43"/>
  <c r="AK31" i="43"/>
  <c r="AK32" i="43"/>
  <c r="AK33" i="43"/>
  <c r="AJ4" i="43"/>
  <c r="AJ5" i="43"/>
  <c r="AJ6" i="43"/>
  <c r="AJ7" i="43"/>
  <c r="AJ8" i="43"/>
  <c r="AJ9" i="43"/>
  <c r="AJ10" i="43"/>
  <c r="AJ11" i="43"/>
  <c r="AJ12" i="43"/>
  <c r="AJ13" i="43"/>
  <c r="AJ14" i="43"/>
  <c r="AJ15" i="43"/>
  <c r="AJ16" i="43"/>
  <c r="AJ17" i="43"/>
  <c r="AJ18" i="43"/>
  <c r="AJ19" i="43"/>
  <c r="AJ20" i="43"/>
  <c r="AJ21" i="43"/>
  <c r="AJ22" i="43"/>
  <c r="AJ23" i="43"/>
  <c r="AJ24" i="43"/>
  <c r="AJ25" i="43"/>
  <c r="AJ26" i="43"/>
  <c r="AJ27" i="43"/>
  <c r="AJ28" i="43"/>
  <c r="AJ29" i="43"/>
  <c r="AJ30" i="43"/>
  <c r="AJ31" i="43"/>
  <c r="AJ32" i="43"/>
  <c r="AJ33" i="43"/>
  <c r="AK3" i="43"/>
  <c r="AJ3" i="43"/>
  <c r="AJ4" i="42"/>
  <c r="AJ5" i="42"/>
  <c r="AJ6" i="42"/>
  <c r="AJ7" i="42"/>
  <c r="AJ8" i="42"/>
  <c r="AJ9" i="42"/>
  <c r="AJ10" i="42"/>
  <c r="AJ11" i="42"/>
  <c r="AJ12" i="42"/>
  <c r="AJ13" i="42"/>
  <c r="AJ14" i="42"/>
  <c r="AJ15" i="42"/>
  <c r="AJ16" i="42"/>
  <c r="AJ17" i="42"/>
  <c r="AJ18" i="42"/>
  <c r="AJ19" i="42"/>
  <c r="AJ20" i="42"/>
  <c r="AJ21" i="42"/>
  <c r="AJ22" i="42"/>
  <c r="AJ23" i="42"/>
  <c r="AJ24" i="42"/>
  <c r="AJ25" i="42"/>
  <c r="AJ26" i="42"/>
  <c r="AJ27" i="42"/>
  <c r="AJ28" i="42"/>
  <c r="AJ29" i="42"/>
  <c r="AJ30" i="42"/>
  <c r="AJ31" i="42"/>
  <c r="AJ32" i="42"/>
  <c r="AJ33" i="42"/>
  <c r="AK4" i="42"/>
  <c r="AK5" i="42"/>
  <c r="AK6" i="42"/>
  <c r="AK7" i="42"/>
  <c r="AK8" i="42"/>
  <c r="AK9" i="42"/>
  <c r="AK10" i="42"/>
  <c r="AK11" i="42"/>
  <c r="AK12" i="42"/>
  <c r="AK13" i="42"/>
  <c r="AK14" i="42"/>
  <c r="AK15" i="42"/>
  <c r="AK16" i="42"/>
  <c r="AK17" i="42"/>
  <c r="AK18" i="42"/>
  <c r="AK19" i="42"/>
  <c r="AK20" i="42"/>
  <c r="AK21" i="42"/>
  <c r="AK22" i="42"/>
  <c r="AK23" i="42"/>
  <c r="AK24" i="42"/>
  <c r="AK25" i="42"/>
  <c r="AK26" i="42"/>
  <c r="AK27" i="42"/>
  <c r="AK28" i="42"/>
  <c r="AK29" i="42"/>
  <c r="AK30" i="42"/>
  <c r="AK31" i="42"/>
  <c r="AK32" i="42"/>
  <c r="AK33" i="42"/>
  <c r="AK3" i="42"/>
  <c r="AJ3" i="42"/>
  <c r="AK4" i="41"/>
  <c r="AK5" i="41"/>
  <c r="AK6" i="41"/>
  <c r="AK7" i="41"/>
  <c r="AK8" i="41"/>
  <c r="AK9" i="41"/>
  <c r="AK10" i="41"/>
  <c r="AK11" i="41"/>
  <c r="AK12" i="41"/>
  <c r="AK13" i="41"/>
  <c r="AK14" i="41"/>
  <c r="AK15" i="41"/>
  <c r="AK16" i="41"/>
  <c r="AK17" i="41"/>
  <c r="AK18" i="41"/>
  <c r="AK19" i="41"/>
  <c r="AK20" i="41"/>
  <c r="AK21" i="41"/>
  <c r="AK22" i="41"/>
  <c r="AK23" i="41"/>
  <c r="AK24" i="41"/>
  <c r="AK25" i="41"/>
  <c r="AK26" i="41"/>
  <c r="AK27" i="41"/>
  <c r="AK28" i="41"/>
  <c r="AK29" i="41"/>
  <c r="AK30" i="41"/>
  <c r="AK31" i="41"/>
  <c r="AK32" i="41"/>
  <c r="AJ4" i="41"/>
  <c r="AJ5" i="41"/>
  <c r="AJ6" i="41"/>
  <c r="AJ7" i="41"/>
  <c r="AJ8" i="41"/>
  <c r="AJ9" i="41"/>
  <c r="AJ10" i="41"/>
  <c r="AJ11" i="41"/>
  <c r="AJ12" i="41"/>
  <c r="AJ13" i="41"/>
  <c r="AJ14" i="41"/>
  <c r="AJ15" i="41"/>
  <c r="AJ16" i="41"/>
  <c r="AJ17" i="41"/>
  <c r="AJ18" i="41"/>
  <c r="AJ19" i="41"/>
  <c r="AJ20" i="41"/>
  <c r="AJ21" i="41"/>
  <c r="AJ22" i="41"/>
  <c r="AJ23" i="41"/>
  <c r="AJ24" i="41"/>
  <c r="AJ25" i="41"/>
  <c r="AJ26" i="41"/>
  <c r="AJ27" i="41"/>
  <c r="AJ28" i="41"/>
  <c r="AJ29" i="41"/>
  <c r="AJ30" i="41"/>
  <c r="AJ31" i="41"/>
  <c r="AJ32" i="41"/>
  <c r="AK3" i="41"/>
  <c r="AJ3" i="41"/>
  <c r="AJ3" i="40"/>
  <c r="AK33" i="40"/>
  <c r="AK4" i="40"/>
  <c r="AK5" i="40"/>
  <c r="AK6" i="40"/>
  <c r="AK7" i="40"/>
  <c r="AK8" i="40"/>
  <c r="AK9" i="40"/>
  <c r="AK10" i="40"/>
  <c r="AK11" i="40"/>
  <c r="AK12" i="40"/>
  <c r="AK13" i="40"/>
  <c r="AK14" i="40"/>
  <c r="AK15" i="40"/>
  <c r="AK16" i="40"/>
  <c r="AK17" i="40"/>
  <c r="AK18" i="40"/>
  <c r="AK19" i="40"/>
  <c r="AK20" i="40"/>
  <c r="AK21" i="40"/>
  <c r="AK22" i="40"/>
  <c r="AK23" i="40"/>
  <c r="AK24" i="40"/>
  <c r="AK25" i="40"/>
  <c r="AK26" i="40"/>
  <c r="AK27" i="40"/>
  <c r="AK28" i="40"/>
  <c r="AK29" i="40"/>
  <c r="AK30" i="40"/>
  <c r="AK31" i="40"/>
  <c r="AK32" i="40"/>
  <c r="AJ4" i="40"/>
  <c r="AJ5" i="40"/>
  <c r="AJ6" i="40"/>
  <c r="AJ7" i="40"/>
  <c r="AJ8" i="40"/>
  <c r="AJ9" i="40"/>
  <c r="AJ10" i="40"/>
  <c r="AJ11" i="40"/>
  <c r="AJ12" i="40"/>
  <c r="AJ13" i="40"/>
  <c r="AJ14" i="40"/>
  <c r="AJ15" i="40"/>
  <c r="AJ16" i="40"/>
  <c r="AJ17" i="40"/>
  <c r="AJ18" i="40"/>
  <c r="AJ19" i="40"/>
  <c r="AJ20" i="40"/>
  <c r="AJ21" i="40"/>
  <c r="AJ22" i="40"/>
  <c r="AJ23" i="40"/>
  <c r="AJ24" i="40"/>
  <c r="AJ25" i="40"/>
  <c r="AJ26" i="40"/>
  <c r="AJ27" i="40"/>
  <c r="AJ28" i="40"/>
  <c r="AJ29" i="40"/>
  <c r="AJ30" i="40"/>
  <c r="AJ31" i="40"/>
  <c r="AJ32" i="40"/>
  <c r="AJ33" i="40"/>
  <c r="AK3" i="40"/>
  <c r="AK4" i="39"/>
  <c r="AK5" i="39"/>
  <c r="AK6" i="39"/>
  <c r="AK7" i="39"/>
  <c r="AK8" i="39"/>
  <c r="AK9" i="39"/>
  <c r="AK10" i="39"/>
  <c r="AK11" i="39"/>
  <c r="AK12" i="39"/>
  <c r="AK13" i="39"/>
  <c r="AK14" i="39"/>
  <c r="AK15" i="39"/>
  <c r="AK16" i="39"/>
  <c r="AK17" i="39"/>
  <c r="AK18" i="39"/>
  <c r="AK19" i="39"/>
  <c r="AK20" i="39"/>
  <c r="AK21" i="39"/>
  <c r="AK22" i="39"/>
  <c r="AK23" i="39"/>
  <c r="AK24" i="39"/>
  <c r="AK25" i="39"/>
  <c r="AK26" i="39"/>
  <c r="AK27" i="39"/>
  <c r="AK28" i="39"/>
  <c r="AK29" i="39"/>
  <c r="AK30" i="39"/>
  <c r="AK31" i="39"/>
  <c r="AK32" i="39"/>
  <c r="AJ4" i="39"/>
  <c r="AJ5" i="39"/>
  <c r="AJ6" i="39"/>
  <c r="AJ7" i="39"/>
  <c r="AJ8" i="39"/>
  <c r="AJ9" i="39"/>
  <c r="AJ10" i="39"/>
  <c r="AJ11" i="39"/>
  <c r="AJ12" i="39"/>
  <c r="AJ13" i="39"/>
  <c r="AJ14" i="39"/>
  <c r="AJ15" i="39"/>
  <c r="AJ16" i="39"/>
  <c r="AJ17" i="39"/>
  <c r="AJ18" i="39"/>
  <c r="AJ19" i="39"/>
  <c r="AJ20" i="39"/>
  <c r="AJ21" i="39"/>
  <c r="AJ22" i="39"/>
  <c r="AJ23" i="39"/>
  <c r="AJ24" i="39"/>
  <c r="AJ25" i="39"/>
  <c r="AJ26" i="39"/>
  <c r="AJ27" i="39"/>
  <c r="AJ28" i="39"/>
  <c r="AJ29" i="39"/>
  <c r="AJ30" i="39"/>
  <c r="AJ31" i="39"/>
  <c r="AJ32" i="39"/>
  <c r="AK3" i="39"/>
  <c r="AJ3" i="39"/>
  <c r="AK4" i="38"/>
  <c r="AK5" i="38"/>
  <c r="AK6" i="38"/>
  <c r="AK7" i="38"/>
  <c r="AK8" i="38"/>
  <c r="AK9" i="38"/>
  <c r="AK10" i="38"/>
  <c r="AK11" i="38"/>
  <c r="AK12" i="38"/>
  <c r="AK13" i="38"/>
  <c r="AK14" i="38"/>
  <c r="AK15" i="38"/>
  <c r="AK16" i="38"/>
  <c r="AK17" i="38"/>
  <c r="AK18" i="38"/>
  <c r="AK19" i="38"/>
  <c r="AK20" i="38"/>
  <c r="AK21" i="38"/>
  <c r="AK22" i="38"/>
  <c r="AK23" i="38"/>
  <c r="AK24" i="38"/>
  <c r="AK25" i="38"/>
  <c r="AK26" i="38"/>
  <c r="AK27" i="38"/>
  <c r="AK28" i="38"/>
  <c r="AK29" i="38"/>
  <c r="AK30" i="38"/>
  <c r="AK31" i="38"/>
  <c r="AK32" i="38"/>
  <c r="AK33" i="38"/>
  <c r="AJ4" i="38"/>
  <c r="AJ5" i="38"/>
  <c r="AJ6" i="38"/>
  <c r="AJ7" i="38"/>
  <c r="AJ8" i="38"/>
  <c r="AJ9" i="38"/>
  <c r="AJ10" i="38"/>
  <c r="AJ11" i="38"/>
  <c r="AJ12" i="38"/>
  <c r="AJ13" i="38"/>
  <c r="AJ14" i="38"/>
  <c r="AJ15" i="38"/>
  <c r="AJ16" i="38"/>
  <c r="AJ17" i="38"/>
  <c r="AJ18" i="38"/>
  <c r="AJ19" i="38"/>
  <c r="AJ20" i="38"/>
  <c r="AJ21" i="38"/>
  <c r="AJ22" i="38"/>
  <c r="AJ23" i="38"/>
  <c r="AJ24" i="38"/>
  <c r="AJ25" i="38"/>
  <c r="AJ26" i="38"/>
  <c r="AJ27" i="38"/>
  <c r="AJ28" i="38"/>
  <c r="AJ29" i="38"/>
  <c r="AJ30" i="38"/>
  <c r="AJ31" i="38"/>
  <c r="AJ32" i="38"/>
  <c r="AJ33" i="38"/>
  <c r="AK3" i="38"/>
  <c r="AJ3" i="38"/>
  <c r="AK4" i="37"/>
  <c r="AK5" i="37"/>
  <c r="AK6" i="37"/>
  <c r="AK7" i="37"/>
  <c r="AK8" i="37"/>
  <c r="AK9" i="37"/>
  <c r="AK10" i="37"/>
  <c r="AK11" i="37"/>
  <c r="AK12" i="37"/>
  <c r="AK13" i="37"/>
  <c r="AK14" i="37"/>
  <c r="AK15" i="37"/>
  <c r="AK16" i="37"/>
  <c r="AK17" i="37"/>
  <c r="AK18" i="37"/>
  <c r="AK19" i="37"/>
  <c r="AK20" i="37"/>
  <c r="AK21" i="37"/>
  <c r="AK22" i="37"/>
  <c r="AK23" i="37"/>
  <c r="AK24" i="37"/>
  <c r="AK25" i="37"/>
  <c r="AK26" i="37"/>
  <c r="AK27" i="37"/>
  <c r="AK28" i="37"/>
  <c r="AK29" i="37"/>
  <c r="AK30" i="37"/>
  <c r="AK31" i="37"/>
  <c r="AK32" i="37"/>
  <c r="AK33" i="37"/>
  <c r="AJ4" i="37"/>
  <c r="AJ5" i="37"/>
  <c r="AJ6" i="37"/>
  <c r="AJ7" i="37"/>
  <c r="AJ8" i="37"/>
  <c r="AJ9" i="37"/>
  <c r="AJ10" i="37"/>
  <c r="AJ11" i="37"/>
  <c r="AJ12" i="37"/>
  <c r="AJ13" i="37"/>
  <c r="AJ14" i="37"/>
  <c r="AJ15" i="37"/>
  <c r="AJ16" i="37"/>
  <c r="AJ17" i="37"/>
  <c r="AJ18" i="37"/>
  <c r="AJ19" i="37"/>
  <c r="AJ20" i="37"/>
  <c r="AJ21" i="37"/>
  <c r="AJ22" i="37"/>
  <c r="AJ23" i="37"/>
  <c r="AJ24" i="37"/>
  <c r="AJ25" i="37"/>
  <c r="AJ26" i="37"/>
  <c r="AJ27" i="37"/>
  <c r="AJ28" i="37"/>
  <c r="AJ29" i="37"/>
  <c r="AJ30" i="37"/>
  <c r="AJ31" i="37"/>
  <c r="AJ32" i="37"/>
  <c r="AJ33" i="37"/>
  <c r="AK3" i="37"/>
  <c r="AJ3" i="37"/>
  <c r="AK4" i="36"/>
  <c r="AK5" i="36"/>
  <c r="AK6" i="36"/>
  <c r="AK7" i="36"/>
  <c r="AK8" i="36"/>
  <c r="AK9" i="36"/>
  <c r="AK10" i="36"/>
  <c r="AK11" i="36"/>
  <c r="AK12" i="36"/>
  <c r="AK13" i="36"/>
  <c r="AK14" i="36"/>
  <c r="AK15" i="36"/>
  <c r="AK16" i="36"/>
  <c r="AK17" i="36"/>
  <c r="AK18" i="36"/>
  <c r="AK19" i="36"/>
  <c r="AK20" i="36"/>
  <c r="AK21" i="36"/>
  <c r="AK22" i="36"/>
  <c r="AK23" i="36"/>
  <c r="AK24" i="36"/>
  <c r="AK25" i="36"/>
  <c r="AK26" i="36"/>
  <c r="AK27" i="36"/>
  <c r="AK28" i="36"/>
  <c r="AK29" i="36"/>
  <c r="AK30" i="36"/>
  <c r="AK31" i="36"/>
  <c r="AK32" i="36"/>
  <c r="AK33" i="36"/>
  <c r="AJ4" i="36"/>
  <c r="AJ5" i="36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22" i="36"/>
  <c r="AJ23" i="36"/>
  <c r="AJ24" i="36"/>
  <c r="AJ25" i="36"/>
  <c r="AJ26" i="36"/>
  <c r="AJ27" i="36"/>
  <c r="AJ28" i="36"/>
  <c r="AJ29" i="36"/>
  <c r="AJ30" i="36"/>
  <c r="AJ31" i="36"/>
  <c r="AJ32" i="36"/>
  <c r="AK3" i="36"/>
  <c r="AJ3" i="36"/>
  <c r="AL4" i="35"/>
  <c r="AL5" i="35"/>
  <c r="AL6" i="35"/>
  <c r="AL7" i="35"/>
  <c r="AL8" i="35"/>
  <c r="AL9" i="35"/>
  <c r="AL10" i="35"/>
  <c r="AL11" i="35"/>
  <c r="AL12" i="35"/>
  <c r="AL13" i="35"/>
  <c r="AL14" i="35"/>
  <c r="AL15" i="35"/>
  <c r="AL16" i="35"/>
  <c r="AL17" i="35"/>
  <c r="AL18" i="35"/>
  <c r="AL19" i="35"/>
  <c r="AL20" i="35"/>
  <c r="AL21" i="35"/>
  <c r="AL22" i="35"/>
  <c r="AL23" i="35"/>
  <c r="AL24" i="35"/>
  <c r="AL25" i="35"/>
  <c r="AL26" i="35"/>
  <c r="AL27" i="35"/>
  <c r="AL28" i="35"/>
  <c r="AL29" i="35"/>
  <c r="AL30" i="35"/>
  <c r="AL31" i="35"/>
  <c r="AL32" i="35"/>
  <c r="AL33" i="35"/>
  <c r="AK4" i="35"/>
  <c r="AK5" i="35"/>
  <c r="AK6" i="35"/>
  <c r="AK7" i="35"/>
  <c r="AK8" i="35"/>
  <c r="AK9" i="35"/>
  <c r="AK10" i="35"/>
  <c r="AK11" i="35"/>
  <c r="AK12" i="35"/>
  <c r="AK13" i="35"/>
  <c r="AK14" i="35"/>
  <c r="AK15" i="35"/>
  <c r="AK16" i="35"/>
  <c r="AK17" i="35"/>
  <c r="AK18" i="35"/>
  <c r="AK19" i="35"/>
  <c r="AK20" i="35"/>
  <c r="AK21" i="35"/>
  <c r="AK22" i="35"/>
  <c r="AK23" i="35"/>
  <c r="AK24" i="35"/>
  <c r="AK25" i="35"/>
  <c r="AK26" i="35"/>
  <c r="AK27" i="35"/>
  <c r="AK28" i="35"/>
  <c r="AK29" i="35"/>
  <c r="AK30" i="35"/>
  <c r="AK31" i="35"/>
  <c r="AK32" i="35"/>
  <c r="AL3" i="35"/>
  <c r="AK3" i="35"/>
  <c r="AL4" i="34"/>
  <c r="AL5" i="34"/>
  <c r="AL6" i="34"/>
  <c r="AL7" i="34"/>
  <c r="AL8" i="34"/>
  <c r="AL9" i="34"/>
  <c r="AL10" i="34"/>
  <c r="AL11" i="34"/>
  <c r="AL12" i="34"/>
  <c r="AL13" i="34"/>
  <c r="AL14" i="34"/>
  <c r="AL15" i="34"/>
  <c r="AL16" i="34"/>
  <c r="AL17" i="34"/>
  <c r="AL18" i="34"/>
  <c r="AL19" i="34"/>
  <c r="AL20" i="34"/>
  <c r="AL21" i="34"/>
  <c r="AL22" i="34"/>
  <c r="AL23" i="34"/>
  <c r="AL24" i="34"/>
  <c r="AL25" i="34"/>
  <c r="AL26" i="34"/>
  <c r="AL27" i="34"/>
  <c r="AL28" i="34"/>
  <c r="AL29" i="34"/>
  <c r="AL30" i="34"/>
  <c r="AL31" i="34"/>
  <c r="AL32" i="34"/>
  <c r="AL33" i="34"/>
  <c r="AK4" i="34"/>
  <c r="AK5" i="34"/>
  <c r="AK6" i="34"/>
  <c r="AK7" i="34"/>
  <c r="AK8" i="34"/>
  <c r="AK9" i="34"/>
  <c r="AK10" i="34"/>
  <c r="AK11" i="34"/>
  <c r="AK12" i="34"/>
  <c r="AK13" i="34"/>
  <c r="AK14" i="34"/>
  <c r="AK15" i="34"/>
  <c r="AK16" i="34"/>
  <c r="AK17" i="34"/>
  <c r="AK18" i="34"/>
  <c r="AK19" i="34"/>
  <c r="AK20" i="34"/>
  <c r="AK21" i="34"/>
  <c r="AK22" i="34"/>
  <c r="AK23" i="34"/>
  <c r="AK24" i="34"/>
  <c r="AK25" i="34"/>
  <c r="AK26" i="34"/>
  <c r="AK27" i="34"/>
  <c r="AK28" i="34"/>
  <c r="AK29" i="34"/>
  <c r="AK30" i="34"/>
  <c r="AK31" i="34"/>
  <c r="AK32" i="34"/>
  <c r="AL3" i="34"/>
  <c r="AK3" i="34"/>
  <c r="AK4" i="31"/>
  <c r="AK5" i="31"/>
  <c r="AK6" i="31"/>
  <c r="AK7" i="31"/>
  <c r="AK8" i="31"/>
  <c r="AK9" i="31"/>
  <c r="AK10" i="31"/>
  <c r="AK11" i="31"/>
  <c r="AK12" i="31"/>
  <c r="AK13" i="31"/>
  <c r="AK14" i="31"/>
  <c r="AK15" i="31"/>
  <c r="AK16" i="31"/>
  <c r="AK17" i="31"/>
  <c r="AK18" i="31"/>
  <c r="AK19" i="31"/>
  <c r="AK20" i="31"/>
  <c r="AK21" i="31"/>
  <c r="AK22" i="31"/>
  <c r="AK23" i="31"/>
  <c r="AK24" i="31"/>
  <c r="AK25" i="31"/>
  <c r="AK26" i="31"/>
  <c r="AK27" i="31"/>
  <c r="AK28" i="31"/>
  <c r="AK29" i="31"/>
  <c r="AK30" i="31"/>
  <c r="AK31" i="31"/>
  <c r="AK32" i="31"/>
  <c r="AK33" i="31"/>
  <c r="AK3" i="31"/>
  <c r="AJ4" i="31"/>
  <c r="AJ5" i="31"/>
  <c r="AJ6" i="31"/>
  <c r="AJ7" i="31"/>
  <c r="AJ8" i="31"/>
  <c r="AJ9" i="31"/>
  <c r="AJ10" i="31"/>
  <c r="AJ11" i="31"/>
  <c r="AJ12" i="31"/>
  <c r="AJ13" i="31"/>
  <c r="AJ14" i="31"/>
  <c r="AJ15" i="31"/>
  <c r="AJ16" i="31"/>
  <c r="AJ17" i="31"/>
  <c r="AJ18" i="31"/>
  <c r="AJ19" i="31"/>
  <c r="AJ20" i="31"/>
  <c r="AJ21" i="31"/>
  <c r="AJ22" i="31"/>
  <c r="AJ23" i="31"/>
  <c r="AJ24" i="31"/>
  <c r="AJ25" i="31"/>
  <c r="AJ26" i="31"/>
  <c r="AJ27" i="31"/>
  <c r="AJ28" i="31"/>
  <c r="AJ29" i="31"/>
  <c r="AJ30" i="31"/>
  <c r="AJ31" i="31"/>
  <c r="AJ32" i="31"/>
  <c r="AJ33" i="31"/>
  <c r="AK4" i="24"/>
  <c r="AK5" i="24"/>
  <c r="AK6" i="24"/>
  <c r="AK7" i="24"/>
  <c r="AK8" i="24"/>
  <c r="AK9" i="24"/>
  <c r="AK10" i="24"/>
  <c r="AK11" i="24"/>
  <c r="AK12" i="24"/>
  <c r="AK13" i="24"/>
  <c r="AK14" i="24"/>
  <c r="AK15" i="24"/>
  <c r="AK16" i="24"/>
  <c r="AK17" i="24"/>
  <c r="AK18" i="24"/>
  <c r="AK19" i="24"/>
  <c r="AK20" i="24"/>
  <c r="AK21" i="24"/>
  <c r="AK22" i="24"/>
  <c r="AK23" i="24"/>
  <c r="AK24" i="24"/>
  <c r="AK25" i="24"/>
  <c r="AK26" i="24"/>
  <c r="AK27" i="24"/>
  <c r="AK28" i="24"/>
  <c r="AK29" i="24"/>
  <c r="AK30" i="24"/>
  <c r="AJ4" i="24"/>
  <c r="AJ5" i="24"/>
  <c r="AJ6" i="24"/>
  <c r="AJ7" i="24"/>
  <c r="AJ8" i="24"/>
  <c r="AJ9" i="24"/>
  <c r="AJ10" i="24"/>
  <c r="AJ11" i="24"/>
  <c r="AJ12" i="24"/>
  <c r="AJ13" i="24"/>
  <c r="AJ14" i="24"/>
  <c r="AJ15" i="24"/>
  <c r="AJ16" i="24"/>
  <c r="AJ17" i="24"/>
  <c r="AJ18" i="24"/>
  <c r="AJ19" i="24"/>
  <c r="AJ20" i="24"/>
  <c r="AJ21" i="24"/>
  <c r="AJ22" i="24"/>
  <c r="AJ23" i="24"/>
  <c r="AJ24" i="24"/>
  <c r="AJ25" i="24"/>
  <c r="AJ26" i="24"/>
  <c r="AJ27" i="24"/>
  <c r="AJ28" i="24"/>
  <c r="AJ29" i="24"/>
  <c r="AJ30" i="24"/>
  <c r="AB33" i="43" l="1"/>
  <c r="AD4" i="43"/>
  <c r="AD5" i="43"/>
  <c r="AD6" i="43"/>
  <c r="AD7" i="43"/>
  <c r="AD8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AD33" i="43"/>
  <c r="AC4" i="43"/>
  <c r="AC5" i="43"/>
  <c r="AC6" i="43"/>
  <c r="AC7" i="43"/>
  <c r="AC8" i="43"/>
  <c r="AC9" i="43"/>
  <c r="AC10" i="43"/>
  <c r="AC11" i="43"/>
  <c r="AC12" i="43"/>
  <c r="AC13" i="43"/>
  <c r="AC14" i="43"/>
  <c r="AC15" i="43"/>
  <c r="AC16" i="43"/>
  <c r="AC17" i="43"/>
  <c r="AC18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B4" i="43"/>
  <c r="AB5" i="43"/>
  <c r="AB6" i="43"/>
  <c r="AB7" i="43"/>
  <c r="AB8" i="43"/>
  <c r="AB9" i="43"/>
  <c r="AB10" i="43"/>
  <c r="AB11" i="43"/>
  <c r="AB12" i="43"/>
  <c r="AB13" i="43"/>
  <c r="AB14" i="43"/>
  <c r="AB15" i="43"/>
  <c r="AB16" i="43"/>
  <c r="AB17" i="43"/>
  <c r="AB18" i="43"/>
  <c r="AB19" i="43"/>
  <c r="AB20" i="43"/>
  <c r="AB21" i="43"/>
  <c r="AB22" i="43"/>
  <c r="AB23" i="43"/>
  <c r="AB24" i="43"/>
  <c r="AB25" i="43"/>
  <c r="AB26" i="43"/>
  <c r="AB27" i="43"/>
  <c r="AB28" i="43"/>
  <c r="AB29" i="43"/>
  <c r="AB30" i="43"/>
  <c r="AB31" i="43"/>
  <c r="AB32" i="43"/>
  <c r="AD3" i="43"/>
  <c r="AC3" i="43"/>
  <c r="AB3" i="43"/>
  <c r="AD4" i="42" l="1"/>
  <c r="AD5" i="42"/>
  <c r="AD6" i="42"/>
  <c r="AD7" i="42"/>
  <c r="AD8" i="42"/>
  <c r="AD9" i="42"/>
  <c r="AD10" i="42"/>
  <c r="AD11" i="42"/>
  <c r="AD12" i="42"/>
  <c r="AD13" i="42"/>
  <c r="AD14" i="42"/>
  <c r="AD15" i="42"/>
  <c r="AD16" i="42"/>
  <c r="AD17" i="42"/>
  <c r="AD18" i="42"/>
  <c r="AD19" i="42"/>
  <c r="AD20" i="42"/>
  <c r="AD21" i="42"/>
  <c r="AD22" i="42"/>
  <c r="AD23" i="42"/>
  <c r="AD24" i="42"/>
  <c r="AD25" i="42"/>
  <c r="AD26" i="42"/>
  <c r="AD27" i="42"/>
  <c r="AD28" i="42"/>
  <c r="AD29" i="42"/>
  <c r="AD30" i="42"/>
  <c r="AD31" i="42"/>
  <c r="AD32" i="42"/>
  <c r="AD33" i="42"/>
  <c r="AC4" i="42"/>
  <c r="AC5" i="42"/>
  <c r="AC6" i="42"/>
  <c r="AC7" i="42"/>
  <c r="AC8" i="42"/>
  <c r="AC9" i="42"/>
  <c r="AC10" i="42"/>
  <c r="AC11" i="42"/>
  <c r="AC12" i="42"/>
  <c r="AC13" i="42"/>
  <c r="AC14" i="42"/>
  <c r="AC15" i="42"/>
  <c r="AC16" i="42"/>
  <c r="AC17" i="42"/>
  <c r="AC18" i="42"/>
  <c r="AC19" i="42"/>
  <c r="AC20" i="42"/>
  <c r="AC21" i="42"/>
  <c r="AC22" i="42"/>
  <c r="AC23" i="42"/>
  <c r="AC24" i="42"/>
  <c r="AC25" i="42"/>
  <c r="AC26" i="42"/>
  <c r="AC27" i="42"/>
  <c r="AC28" i="42"/>
  <c r="AC29" i="42"/>
  <c r="AC30" i="42"/>
  <c r="AC31" i="42"/>
  <c r="AC32" i="42"/>
  <c r="AC33" i="42"/>
  <c r="AB4" i="42"/>
  <c r="AB5" i="42"/>
  <c r="AB6" i="42"/>
  <c r="AB7" i="42"/>
  <c r="AB8" i="42"/>
  <c r="AB9" i="42"/>
  <c r="AB10" i="42"/>
  <c r="AB11" i="42"/>
  <c r="AB12" i="42"/>
  <c r="AB13" i="42"/>
  <c r="AB14" i="42"/>
  <c r="AB15" i="42"/>
  <c r="AB16" i="42"/>
  <c r="AB17" i="42"/>
  <c r="AB18" i="42"/>
  <c r="AB19" i="42"/>
  <c r="AB20" i="42"/>
  <c r="AB21" i="42"/>
  <c r="AB22" i="42"/>
  <c r="AB23" i="42"/>
  <c r="AB24" i="42"/>
  <c r="AB25" i="42"/>
  <c r="AB26" i="42"/>
  <c r="AB27" i="42"/>
  <c r="AB28" i="42"/>
  <c r="AB29" i="42"/>
  <c r="AB30" i="42"/>
  <c r="AB31" i="42"/>
  <c r="AB32" i="42"/>
  <c r="AB33" i="42"/>
  <c r="AD3" i="42"/>
  <c r="AC3" i="42"/>
  <c r="AB3" i="42"/>
  <c r="AD4" i="41"/>
  <c r="AD5" i="41"/>
  <c r="AD6" i="41"/>
  <c r="AD7" i="41"/>
  <c r="AD8" i="41"/>
  <c r="AD9" i="41"/>
  <c r="AD10" i="41"/>
  <c r="AD11" i="41"/>
  <c r="AD12" i="41"/>
  <c r="AD13" i="41"/>
  <c r="AD14" i="41"/>
  <c r="AD15" i="41"/>
  <c r="AD16" i="41"/>
  <c r="AD17" i="41"/>
  <c r="AD18" i="41"/>
  <c r="AD19" i="41"/>
  <c r="AD20" i="41"/>
  <c r="AD21" i="41"/>
  <c r="AD22" i="41"/>
  <c r="AD23" i="41"/>
  <c r="AD24" i="41"/>
  <c r="AD25" i="41"/>
  <c r="AD26" i="41"/>
  <c r="AD27" i="41"/>
  <c r="AD28" i="41"/>
  <c r="AD29" i="41"/>
  <c r="AD30" i="41"/>
  <c r="AD31" i="41"/>
  <c r="AD32" i="41"/>
  <c r="AC4" i="41"/>
  <c r="AC5" i="41"/>
  <c r="AC6" i="41"/>
  <c r="AC7" i="41"/>
  <c r="AC8" i="41"/>
  <c r="AC9" i="41"/>
  <c r="AC10" i="41"/>
  <c r="AC11" i="41"/>
  <c r="AC12" i="41"/>
  <c r="AC13" i="41"/>
  <c r="AC14" i="41"/>
  <c r="AC15" i="41"/>
  <c r="AC16" i="41"/>
  <c r="AC17" i="41"/>
  <c r="AC18" i="41"/>
  <c r="AC19" i="41"/>
  <c r="AC20" i="41"/>
  <c r="AC21" i="41"/>
  <c r="AC22" i="41"/>
  <c r="AC23" i="41"/>
  <c r="AC24" i="41"/>
  <c r="AC25" i="41"/>
  <c r="AC26" i="41"/>
  <c r="AC27" i="41"/>
  <c r="AC28" i="41"/>
  <c r="AC29" i="41"/>
  <c r="AC30" i="41"/>
  <c r="AC31" i="41"/>
  <c r="AC32" i="41"/>
  <c r="AB4" i="41"/>
  <c r="AB5" i="41"/>
  <c r="AB6" i="41"/>
  <c r="AB7" i="41"/>
  <c r="AB8" i="41"/>
  <c r="AB9" i="41"/>
  <c r="AB10" i="41"/>
  <c r="AB11" i="41"/>
  <c r="AB12" i="41"/>
  <c r="AB13" i="41"/>
  <c r="AB14" i="41"/>
  <c r="AB15" i="41"/>
  <c r="AB16" i="41"/>
  <c r="AB17" i="41"/>
  <c r="AB18" i="41"/>
  <c r="AB19" i="41"/>
  <c r="AB20" i="41"/>
  <c r="AB21" i="41"/>
  <c r="AB22" i="41"/>
  <c r="AB23" i="41"/>
  <c r="AB24" i="41"/>
  <c r="AB25" i="41"/>
  <c r="AB26" i="41"/>
  <c r="AB27" i="41"/>
  <c r="AB28" i="41"/>
  <c r="AB29" i="41"/>
  <c r="AB30" i="41"/>
  <c r="AB31" i="41"/>
  <c r="AB32" i="41"/>
  <c r="AB33" i="41"/>
  <c r="AD3" i="41"/>
  <c r="AC3" i="41"/>
  <c r="AB3" i="41"/>
  <c r="AD4" i="40"/>
  <c r="AD5" i="40"/>
  <c r="AD6" i="40"/>
  <c r="AD7" i="40"/>
  <c r="AD8" i="40"/>
  <c r="AD9" i="40"/>
  <c r="AD10" i="40"/>
  <c r="AD11" i="40"/>
  <c r="AD12" i="40"/>
  <c r="AD13" i="40"/>
  <c r="AD14" i="40"/>
  <c r="AD15" i="40"/>
  <c r="AD16" i="40"/>
  <c r="AD17" i="40"/>
  <c r="AD18" i="40"/>
  <c r="AD19" i="40"/>
  <c r="AD20" i="40"/>
  <c r="AD21" i="40"/>
  <c r="AD22" i="40"/>
  <c r="AD23" i="40"/>
  <c r="AD24" i="40"/>
  <c r="AD25" i="40"/>
  <c r="AD26" i="40"/>
  <c r="AD27" i="40"/>
  <c r="AD28" i="40"/>
  <c r="AD29" i="40"/>
  <c r="AD30" i="40"/>
  <c r="AD31" i="40"/>
  <c r="AD32" i="40"/>
  <c r="AD33" i="40"/>
  <c r="AC4" i="40"/>
  <c r="AC5" i="40"/>
  <c r="AC6" i="40"/>
  <c r="AC7" i="40"/>
  <c r="AC8" i="40"/>
  <c r="AC9" i="40"/>
  <c r="AC10" i="40"/>
  <c r="AC11" i="40"/>
  <c r="AC12" i="40"/>
  <c r="AC13" i="40"/>
  <c r="AC14" i="40"/>
  <c r="AC15" i="40"/>
  <c r="AC16" i="40"/>
  <c r="AC17" i="40"/>
  <c r="AC18" i="40"/>
  <c r="AC19" i="40"/>
  <c r="AC20" i="40"/>
  <c r="AC21" i="40"/>
  <c r="AC22" i="40"/>
  <c r="AC23" i="40"/>
  <c r="AC24" i="40"/>
  <c r="AC25" i="40"/>
  <c r="AC26" i="40"/>
  <c r="AC27" i="40"/>
  <c r="AC28" i="40"/>
  <c r="AC29" i="40"/>
  <c r="AC30" i="40"/>
  <c r="AC31" i="40"/>
  <c r="AC32" i="40"/>
  <c r="AC33" i="40"/>
  <c r="AB4" i="40"/>
  <c r="AB5" i="40"/>
  <c r="AB6" i="40"/>
  <c r="AB7" i="40"/>
  <c r="AB8" i="40"/>
  <c r="AB9" i="40"/>
  <c r="AB10" i="40"/>
  <c r="AB11" i="40"/>
  <c r="AB12" i="40"/>
  <c r="AB13" i="40"/>
  <c r="AB14" i="40"/>
  <c r="AB15" i="40"/>
  <c r="AB16" i="40"/>
  <c r="AB17" i="40"/>
  <c r="AB18" i="40"/>
  <c r="AB19" i="40"/>
  <c r="AB20" i="40"/>
  <c r="AB21" i="40"/>
  <c r="AB22" i="40"/>
  <c r="AB23" i="40"/>
  <c r="AB24" i="40"/>
  <c r="AB25" i="40"/>
  <c r="AB26" i="40"/>
  <c r="AB27" i="40"/>
  <c r="AB28" i="40"/>
  <c r="AB29" i="40"/>
  <c r="AB30" i="40"/>
  <c r="AB31" i="40"/>
  <c r="AB32" i="40"/>
  <c r="AB33" i="40"/>
  <c r="AD3" i="40"/>
  <c r="AC3" i="40"/>
  <c r="AB3" i="40"/>
  <c r="AD33" i="39" l="1"/>
  <c r="C93" i="34" l="1"/>
  <c r="D93" i="34"/>
  <c r="E93" i="34"/>
  <c r="F93" i="34"/>
  <c r="G93" i="34"/>
  <c r="H93" i="34"/>
  <c r="I93" i="34"/>
  <c r="J93" i="34"/>
  <c r="K93" i="34"/>
  <c r="L93" i="34"/>
  <c r="M93" i="34"/>
  <c r="O93" i="34"/>
  <c r="P93" i="34"/>
  <c r="Q93" i="34"/>
  <c r="R93" i="34"/>
  <c r="S93" i="34"/>
  <c r="T93" i="34"/>
  <c r="U93" i="34"/>
  <c r="V93" i="34"/>
  <c r="W93" i="34"/>
  <c r="X93" i="34"/>
  <c r="Y93" i="34"/>
  <c r="Z93" i="34"/>
  <c r="AA93" i="34"/>
  <c r="AB93" i="34"/>
  <c r="B96" i="34"/>
  <c r="B93" i="34"/>
  <c r="C96" i="31"/>
  <c r="D96" i="31"/>
  <c r="E96" i="31"/>
  <c r="F96" i="31"/>
  <c r="G96" i="31"/>
  <c r="H96" i="31"/>
  <c r="I96" i="31"/>
  <c r="J96" i="31"/>
  <c r="K96" i="31"/>
  <c r="L96" i="31"/>
  <c r="M96" i="31"/>
  <c r="N96" i="31"/>
  <c r="O96" i="31"/>
  <c r="P96" i="31"/>
  <c r="Q96" i="31"/>
  <c r="R96" i="31"/>
  <c r="S96" i="31"/>
  <c r="T96" i="31"/>
  <c r="U96" i="31"/>
  <c r="V96" i="31"/>
  <c r="W96" i="31"/>
  <c r="X96" i="31"/>
  <c r="Y96" i="31"/>
  <c r="Z96" i="31"/>
  <c r="AA96" i="31"/>
  <c r="C93" i="31"/>
  <c r="D93" i="31"/>
  <c r="E93" i="31"/>
  <c r="F93" i="31"/>
  <c r="G93" i="31"/>
  <c r="H93" i="31"/>
  <c r="I93" i="31"/>
  <c r="J93" i="31"/>
  <c r="K93" i="31"/>
  <c r="L93" i="31"/>
  <c r="M93" i="31"/>
  <c r="N93" i="31"/>
  <c r="O93" i="31"/>
  <c r="P93" i="31"/>
  <c r="Q93" i="31"/>
  <c r="R93" i="31"/>
  <c r="S93" i="31"/>
  <c r="T93" i="31"/>
  <c r="U93" i="31"/>
  <c r="V93" i="31"/>
  <c r="W93" i="31"/>
  <c r="X93" i="31"/>
  <c r="Y93" i="31"/>
  <c r="Z93" i="31"/>
  <c r="AA93" i="31"/>
  <c r="B96" i="31"/>
  <c r="B93" i="31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Z96" i="24"/>
  <c r="AA96" i="24"/>
  <c r="B96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Z93" i="24"/>
  <c r="AA93" i="24"/>
  <c r="B93" i="24"/>
  <c r="AC32" i="34"/>
  <c r="AD32" i="34"/>
  <c r="AE4" i="34" l="1"/>
  <c r="AE5" i="34"/>
  <c r="AE6" i="34"/>
  <c r="AE7" i="34"/>
  <c r="AE8" i="34"/>
  <c r="AE9" i="34"/>
  <c r="AE10" i="34"/>
  <c r="AE11" i="34"/>
  <c r="AE12" i="34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" i="34"/>
  <c r="AD4" i="34"/>
  <c r="AD5" i="34"/>
  <c r="AD6" i="34"/>
  <c r="AD7" i="34"/>
  <c r="AD8" i="34"/>
  <c r="AD9" i="34"/>
  <c r="AD10" i="34"/>
  <c r="AD11" i="34"/>
  <c r="AD12" i="34"/>
  <c r="AD13" i="34"/>
  <c r="AD14" i="34"/>
  <c r="AD15" i="34"/>
  <c r="AD16" i="34"/>
  <c r="AD17" i="34"/>
  <c r="AD18" i="34"/>
  <c r="AD19" i="34"/>
  <c r="AD20" i="34"/>
  <c r="AD21" i="34"/>
  <c r="AD22" i="34"/>
  <c r="AD23" i="34"/>
  <c r="AD24" i="34"/>
  <c r="AD25" i="34"/>
  <c r="AD26" i="34"/>
  <c r="AD27" i="34"/>
  <c r="AD28" i="34"/>
  <c r="AD29" i="34"/>
  <c r="AD30" i="34"/>
  <c r="AD31" i="34"/>
  <c r="AD3" i="34"/>
  <c r="AC4" i="34"/>
  <c r="AC5" i="34"/>
  <c r="AC6" i="34"/>
  <c r="AC7" i="34"/>
  <c r="AC8" i="34"/>
  <c r="AC9" i="34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" i="34"/>
  <c r="AD4" i="31" l="1"/>
  <c r="AD5" i="31"/>
  <c r="AD6" i="31"/>
  <c r="AD7" i="31"/>
  <c r="AD8" i="31"/>
  <c r="AD9" i="31"/>
  <c r="AD10" i="31"/>
  <c r="AD11" i="31"/>
  <c r="AD12" i="31"/>
  <c r="AD13" i="31"/>
  <c r="AD14" i="31"/>
  <c r="AD15" i="31"/>
  <c r="AD16" i="31"/>
  <c r="AD17" i="31"/>
  <c r="AD18" i="31"/>
  <c r="AD19" i="31"/>
  <c r="AD20" i="31"/>
  <c r="AD21" i="31"/>
  <c r="AD22" i="31"/>
  <c r="AD23" i="31"/>
  <c r="AD24" i="31"/>
  <c r="AD25" i="31"/>
  <c r="AD26" i="31"/>
  <c r="AD27" i="31"/>
  <c r="AD28" i="31"/>
  <c r="AD29" i="31"/>
  <c r="AD30" i="31"/>
  <c r="AD31" i="31"/>
  <c r="AD32" i="31"/>
  <c r="AD33" i="31"/>
  <c r="AC4" i="31"/>
  <c r="AC5" i="31"/>
  <c r="AC6" i="31"/>
  <c r="AC7" i="31"/>
  <c r="AC8" i="31"/>
  <c r="AC9" i="31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0" i="31"/>
  <c r="AC31" i="31"/>
  <c r="AC32" i="31"/>
  <c r="AC33" i="31"/>
  <c r="AB4" i="31"/>
  <c r="AB5" i="31"/>
  <c r="AB6" i="31"/>
  <c r="AB7" i="31"/>
  <c r="AB8" i="31"/>
  <c r="AB9" i="31"/>
  <c r="AB10" i="31"/>
  <c r="AB11" i="31"/>
  <c r="AB12" i="31"/>
  <c r="AB13" i="31"/>
  <c r="AB14" i="31"/>
  <c r="AB15" i="31"/>
  <c r="AB16" i="31"/>
  <c r="AB17" i="31"/>
  <c r="AB18" i="31"/>
  <c r="AB19" i="31"/>
  <c r="AB20" i="31"/>
  <c r="AB21" i="31"/>
  <c r="AB22" i="31"/>
  <c r="AB23" i="31"/>
  <c r="AB24" i="31"/>
  <c r="AB25" i="31"/>
  <c r="AB26" i="31"/>
  <c r="AB27" i="31"/>
  <c r="AB28" i="31"/>
  <c r="AB29" i="31"/>
  <c r="AB30" i="31"/>
  <c r="AB31" i="31"/>
  <c r="AB32" i="31"/>
  <c r="AB33" i="31"/>
  <c r="AD3" i="31"/>
  <c r="AC3" i="31"/>
  <c r="AJ31" i="24" l="1"/>
  <c r="AJ32" i="24"/>
  <c r="AJ33" i="24"/>
  <c r="C90" i="42" l="1"/>
  <c r="C91" i="42"/>
  <c r="C94" i="42"/>
  <c r="C97" i="42"/>
  <c r="C86" i="42"/>
  <c r="C38" i="42"/>
  <c r="C39" i="42"/>
  <c r="C40" i="42"/>
  <c r="C41" i="42"/>
  <c r="C42" i="42"/>
  <c r="C90" i="41"/>
  <c r="C91" i="41"/>
  <c r="C94" i="41"/>
  <c r="C97" i="41"/>
  <c r="C86" i="41"/>
  <c r="C38" i="41"/>
  <c r="C39" i="41"/>
  <c r="C40" i="41"/>
  <c r="C41" i="41"/>
  <c r="C42" i="41"/>
  <c r="C90" i="40"/>
  <c r="C91" i="40"/>
  <c r="C94" i="40"/>
  <c r="C97" i="40"/>
  <c r="C100" i="40"/>
  <c r="C101" i="40"/>
  <c r="C102" i="40"/>
  <c r="C86" i="40"/>
  <c r="C38" i="40"/>
  <c r="C39" i="40"/>
  <c r="C40" i="40"/>
  <c r="C41" i="40"/>
  <c r="C42" i="40"/>
  <c r="C92" i="39"/>
  <c r="C93" i="39"/>
  <c r="C96" i="39"/>
  <c r="C98" i="39"/>
  <c r="C99" i="39"/>
  <c r="C88" i="39"/>
  <c r="C38" i="39"/>
  <c r="C39" i="39"/>
  <c r="C40" i="39"/>
  <c r="C41" i="39"/>
  <c r="C42" i="39"/>
  <c r="C90" i="38"/>
  <c r="C91" i="38"/>
  <c r="C94" i="38"/>
  <c r="C97" i="38"/>
  <c r="C86" i="38"/>
  <c r="C38" i="38"/>
  <c r="C39" i="38"/>
  <c r="C40" i="38"/>
  <c r="C41" i="38"/>
  <c r="C42" i="38"/>
  <c r="C90" i="37"/>
  <c r="C91" i="37"/>
  <c r="C94" i="37"/>
  <c r="C97" i="37"/>
  <c r="C86" i="37"/>
  <c r="C38" i="37"/>
  <c r="C39" i="37"/>
  <c r="C40" i="37"/>
  <c r="C41" i="37"/>
  <c r="C42" i="37"/>
  <c r="C90" i="36"/>
  <c r="C91" i="36"/>
  <c r="C94" i="36"/>
  <c r="C97" i="36"/>
  <c r="C86" i="36"/>
  <c r="C38" i="36"/>
  <c r="C39" i="36"/>
  <c r="C40" i="36"/>
  <c r="C41" i="36"/>
  <c r="C42" i="36"/>
  <c r="C90" i="35"/>
  <c r="C91" i="35"/>
  <c r="C94" i="35"/>
  <c r="C97" i="35"/>
  <c r="C86" i="35"/>
  <c r="C38" i="35"/>
  <c r="C90" i="34"/>
  <c r="C91" i="34"/>
  <c r="C94" i="34"/>
  <c r="C97" i="34"/>
  <c r="C38" i="34"/>
  <c r="C94" i="24"/>
  <c r="C97" i="24"/>
  <c r="C91" i="24"/>
  <c r="C90" i="24"/>
  <c r="C86" i="24"/>
  <c r="C64" i="24"/>
  <c r="C97" i="31"/>
  <c r="C94" i="31"/>
  <c r="C91" i="31"/>
  <c r="C90" i="31"/>
  <c r="C86" i="31"/>
  <c r="C42" i="31"/>
  <c r="C41" i="31"/>
  <c r="C40" i="31"/>
  <c r="C39" i="31"/>
  <c r="C89" i="26" s="1"/>
  <c r="C38" i="31"/>
  <c r="C92" i="37" l="1"/>
  <c r="C92" i="36"/>
  <c r="C92" i="35"/>
  <c r="C92" i="34"/>
  <c r="C26" i="26" s="1"/>
  <c r="C92" i="31"/>
  <c r="C25" i="26" s="1"/>
  <c r="C103" i="40"/>
  <c r="C92" i="38"/>
  <c r="C95" i="38"/>
  <c r="C98" i="38"/>
  <c r="C87" i="24"/>
  <c r="C44" i="31" s="1"/>
  <c r="C64" i="31" s="1"/>
  <c r="C87" i="31" s="1"/>
  <c r="C44" i="34" s="1"/>
  <c r="C87" i="34" s="1"/>
  <c r="C44" i="35" s="1"/>
  <c r="C64" i="35" s="1"/>
  <c r="C87" i="35" s="1"/>
  <c r="C44" i="36" s="1"/>
  <c r="C64" i="36" s="1"/>
  <c r="C87" i="36" s="1"/>
  <c r="C44" i="37" s="1"/>
  <c r="C64" i="37" s="1"/>
  <c r="C87" i="37" s="1"/>
  <c r="C44" i="38" s="1"/>
  <c r="C64" i="38" s="1"/>
  <c r="C87" i="38" s="1"/>
  <c r="C44" i="39" s="1"/>
  <c r="C64" i="39" s="1"/>
  <c r="C89" i="39" s="1"/>
  <c r="C44" i="40" s="1"/>
  <c r="C64" i="40" s="1"/>
  <c r="C87" i="40" s="1"/>
  <c r="C44" i="41" s="1"/>
  <c r="C64" i="41" s="1"/>
  <c r="C87" i="41" s="1"/>
  <c r="C44" i="42" s="1"/>
  <c r="C64" i="42" s="1"/>
  <c r="C87" i="42" s="1"/>
  <c r="C44" i="43" s="1"/>
  <c r="C98" i="41"/>
  <c r="C92" i="41"/>
  <c r="C95" i="41"/>
  <c r="C95" i="40"/>
  <c r="C95" i="37"/>
  <c r="C95" i="36"/>
  <c r="C98" i="35"/>
  <c r="C95" i="35"/>
  <c r="C98" i="42"/>
  <c r="C92" i="42"/>
  <c r="C100" i="39"/>
  <c r="C94" i="39"/>
  <c r="C98" i="37"/>
  <c r="C98" i="36"/>
  <c r="C98" i="34"/>
  <c r="C64" i="26" s="1"/>
  <c r="C95" i="34"/>
  <c r="C45" i="26" s="1"/>
  <c r="C98" i="24"/>
  <c r="C92" i="40"/>
  <c r="C98" i="40"/>
  <c r="C95" i="42"/>
  <c r="C97" i="39"/>
  <c r="C98" i="31"/>
  <c r="C63" i="26" s="1"/>
  <c r="C95" i="31"/>
  <c r="C44" i="26" s="1"/>
  <c r="C92" i="24"/>
  <c r="C95" i="24"/>
  <c r="C27" i="26" l="1"/>
  <c r="C46" i="26"/>
  <c r="C99" i="31"/>
  <c r="C99" i="42"/>
  <c r="C99" i="38"/>
  <c r="C99" i="40"/>
  <c r="C99" i="41"/>
  <c r="C101" i="39"/>
  <c r="C99" i="37"/>
  <c r="C99" i="36"/>
  <c r="C99" i="35"/>
  <c r="C99" i="34"/>
  <c r="C99" i="24"/>
  <c r="AE13" i="31"/>
  <c r="C38" i="24" l="1"/>
  <c r="C39" i="24"/>
  <c r="C40" i="24"/>
  <c r="C41" i="24"/>
  <c r="B42" i="24"/>
  <c r="C42" i="24"/>
  <c r="B34" i="24" l="1"/>
  <c r="C34" i="24"/>
  <c r="AJ8" i="34" l="1"/>
  <c r="D34" i="24" l="1"/>
  <c r="C113" i="26" l="1"/>
  <c r="C112" i="26"/>
  <c r="C111" i="26"/>
  <c r="C110" i="26"/>
  <c r="C109" i="26"/>
  <c r="C108" i="26"/>
  <c r="C107" i="26"/>
  <c r="C106" i="26"/>
  <c r="C105" i="26"/>
  <c r="C104" i="26"/>
  <c r="C103" i="26"/>
  <c r="C98" i="26"/>
  <c r="C97" i="26"/>
  <c r="C96" i="26"/>
  <c r="C95" i="26"/>
  <c r="C94" i="26"/>
  <c r="C93" i="26"/>
  <c r="C92" i="26"/>
  <c r="C75" i="26"/>
  <c r="C74" i="26"/>
  <c r="C72" i="26"/>
  <c r="C71" i="26"/>
  <c r="C70" i="26"/>
  <c r="C68" i="26"/>
  <c r="C67" i="26"/>
  <c r="C66" i="26"/>
  <c r="C56" i="26"/>
  <c r="C55" i="26"/>
  <c r="C53" i="26"/>
  <c r="C52" i="26"/>
  <c r="C51" i="26"/>
  <c r="C49" i="26"/>
  <c r="C48" i="26"/>
  <c r="C47" i="26"/>
  <c r="C37" i="26"/>
  <c r="C36" i="26"/>
  <c r="C34" i="26"/>
  <c r="C33" i="26"/>
  <c r="C32" i="26"/>
  <c r="C30" i="26"/>
  <c r="C29" i="26"/>
  <c r="C28" i="26"/>
  <c r="C15" i="26"/>
  <c r="C34" i="42"/>
  <c r="D34" i="42"/>
  <c r="E34" i="42"/>
  <c r="C34" i="41"/>
  <c r="D34" i="41"/>
  <c r="C34" i="40"/>
  <c r="D34" i="40"/>
  <c r="C34" i="39"/>
  <c r="D34" i="39"/>
  <c r="E34" i="39"/>
  <c r="C34" i="38"/>
  <c r="D34" i="38"/>
  <c r="C34" i="37"/>
  <c r="D34" i="37"/>
  <c r="C34" i="36"/>
  <c r="D34" i="36"/>
  <c r="C34" i="35"/>
  <c r="D34" i="35"/>
  <c r="E34" i="35"/>
  <c r="C34" i="34"/>
  <c r="C40" i="34" s="1"/>
  <c r="D34" i="34"/>
  <c r="C34" i="31"/>
  <c r="D34" i="31"/>
  <c r="E34" i="31"/>
  <c r="C97" i="43"/>
  <c r="C94" i="43"/>
  <c r="C91" i="43"/>
  <c r="C90" i="43"/>
  <c r="C86" i="43"/>
  <c r="C42" i="43"/>
  <c r="C41" i="43"/>
  <c r="C40" i="43"/>
  <c r="C39" i="43"/>
  <c r="C99" i="26" s="1"/>
  <c r="C38" i="43"/>
  <c r="C114" i="26" s="1"/>
  <c r="C34" i="43"/>
  <c r="C115" i="26" l="1"/>
  <c r="C118" i="26" s="1"/>
  <c r="D35" i="39"/>
  <c r="C35" i="39"/>
  <c r="C35" i="38"/>
  <c r="C95" i="43"/>
  <c r="C57" i="26" s="1"/>
  <c r="C59" i="26" s="1"/>
  <c r="C35" i="41"/>
  <c r="C35" i="42"/>
  <c r="C35" i="43"/>
  <c r="C35" i="40"/>
  <c r="C31" i="26"/>
  <c r="C69" i="26"/>
  <c r="C91" i="26"/>
  <c r="C100" i="26" s="1"/>
  <c r="C35" i="24"/>
  <c r="C54" i="26"/>
  <c r="C73" i="26"/>
  <c r="C35" i="26"/>
  <c r="C83" i="26" s="1"/>
  <c r="C50" i="26"/>
  <c r="C35" i="37"/>
  <c r="C35" i="36"/>
  <c r="C35" i="31"/>
  <c r="D35" i="40"/>
  <c r="D35" i="37"/>
  <c r="C35" i="34"/>
  <c r="D35" i="34"/>
  <c r="D35" i="31"/>
  <c r="D35" i="36"/>
  <c r="C65" i="26"/>
  <c r="C81" i="26" s="1"/>
  <c r="D35" i="38"/>
  <c r="D35" i="35"/>
  <c r="C35" i="35"/>
  <c r="C41" i="35" s="1"/>
  <c r="C98" i="43"/>
  <c r="C76" i="26" s="1"/>
  <c r="C77" i="26" s="1"/>
  <c r="C92" i="43"/>
  <c r="C38" i="26" s="1"/>
  <c r="C39" i="26" s="1"/>
  <c r="AF3" i="39"/>
  <c r="C82" i="26" l="1"/>
  <c r="C85" i="26" s="1"/>
  <c r="C78" i="26"/>
  <c r="C40" i="26"/>
  <c r="C99" i="43"/>
  <c r="C58" i="26"/>
  <c r="C42" i="35"/>
  <c r="C40" i="35"/>
  <c r="C41" i="34"/>
  <c r="C42" i="34"/>
  <c r="D35" i="24" l="1"/>
  <c r="E34" i="34"/>
  <c r="F34" i="34"/>
  <c r="G34" i="34"/>
  <c r="H34" i="34"/>
  <c r="I34" i="34"/>
  <c r="J34" i="34"/>
  <c r="K34" i="34"/>
  <c r="L34" i="34"/>
  <c r="M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B34" i="34"/>
  <c r="B40" i="34" s="1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B34" i="37"/>
  <c r="E34" i="24" l="1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T34" i="24"/>
  <c r="U34" i="24"/>
  <c r="V34" i="24"/>
  <c r="W34" i="24"/>
  <c r="X34" i="24"/>
  <c r="Z34" i="24"/>
  <c r="AA34" i="24"/>
  <c r="E35" i="31" l="1"/>
  <c r="E35" i="34"/>
  <c r="E35" i="24"/>
  <c r="AG33" i="42"/>
  <c r="AF33" i="42"/>
  <c r="AE33" i="42"/>
  <c r="AE19" i="39" l="1"/>
  <c r="AE20" i="39"/>
  <c r="AE12" i="39"/>
  <c r="AE5" i="39"/>
  <c r="AE6" i="39"/>
  <c r="AE22" i="38" l="1"/>
  <c r="AE23" i="38"/>
  <c r="AE16" i="38"/>
  <c r="AE8" i="38"/>
  <c r="AE9" i="38"/>
  <c r="AE12" i="38"/>
  <c r="AE5" i="38"/>
  <c r="AE6" i="38"/>
  <c r="AE4" i="36" l="1"/>
  <c r="AE5" i="36"/>
  <c r="AE6" i="36"/>
  <c r="AE7" i="36"/>
  <c r="AE8" i="36"/>
  <c r="AE9" i="36"/>
  <c r="AE10" i="36"/>
  <c r="AE11" i="36"/>
  <c r="AE12" i="36"/>
  <c r="AE13" i="36"/>
  <c r="AE14" i="36"/>
  <c r="AE15" i="36"/>
  <c r="AE16" i="36"/>
  <c r="AE17" i="36"/>
  <c r="AE18" i="36"/>
  <c r="AE19" i="36"/>
  <c r="AE20" i="36"/>
  <c r="AE21" i="36"/>
  <c r="AE22" i="36"/>
  <c r="AE23" i="36"/>
  <c r="AE24" i="36"/>
  <c r="AE25" i="36"/>
  <c r="AE26" i="36"/>
  <c r="AE27" i="36"/>
  <c r="AE28" i="36"/>
  <c r="AE29" i="36"/>
  <c r="AE30" i="36"/>
  <c r="AE31" i="36"/>
  <c r="AE32" i="36"/>
  <c r="AE33" i="36"/>
  <c r="AI33" i="37" l="1"/>
  <c r="AE6" i="37" l="1"/>
  <c r="AE7" i="37"/>
  <c r="AI31" i="24" l="1"/>
  <c r="B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Z64" i="24"/>
  <c r="AA64" i="24"/>
  <c r="B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B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Z90" i="24"/>
  <c r="AA90" i="24"/>
  <c r="B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B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Z94" i="24"/>
  <c r="AA94" i="24"/>
  <c r="B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Z97" i="24"/>
  <c r="AA97" i="24"/>
  <c r="Q87" i="24" l="1"/>
  <c r="AA95" i="24"/>
  <c r="Y95" i="24"/>
  <c r="V95" i="24"/>
  <c r="V43" i="26" s="1"/>
  <c r="V98" i="24"/>
  <c r="V62" i="26" s="1"/>
  <c r="Z92" i="24"/>
  <c r="Z24" i="26" s="1"/>
  <c r="W95" i="24"/>
  <c r="W43" i="26" s="1"/>
  <c r="O87" i="24"/>
  <c r="I87" i="24"/>
  <c r="W87" i="24"/>
  <c r="G87" i="24"/>
  <c r="W98" i="24"/>
  <c r="W62" i="26" s="1"/>
  <c r="U87" i="24"/>
  <c r="M87" i="24"/>
  <c r="Y87" i="24"/>
  <c r="AA98" i="24"/>
  <c r="Y98" i="24"/>
  <c r="X92" i="24"/>
  <c r="X95" i="24"/>
  <c r="U95" i="24"/>
  <c r="U98" i="24"/>
  <c r="U92" i="24"/>
  <c r="B92" i="24"/>
  <c r="F95" i="24"/>
  <c r="L87" i="24"/>
  <c r="B87" i="24"/>
  <c r="I95" i="24"/>
  <c r="Y92" i="24"/>
  <c r="J87" i="24"/>
  <c r="X98" i="24"/>
  <c r="D87" i="24"/>
  <c r="AA92" i="24"/>
  <c r="S87" i="24"/>
  <c r="T87" i="24"/>
  <c r="Z95" i="24"/>
  <c r="Z43" i="26" s="1"/>
  <c r="AA87" i="24"/>
  <c r="W92" i="24"/>
  <c r="W24" i="26" s="1"/>
  <c r="P87" i="24"/>
  <c r="H87" i="24"/>
  <c r="Z98" i="24"/>
  <c r="Z62" i="26" s="1"/>
  <c r="V87" i="24"/>
  <c r="N87" i="24"/>
  <c r="F87" i="24"/>
  <c r="K92" i="24"/>
  <c r="P92" i="24"/>
  <c r="P24" i="26" s="1"/>
  <c r="T92" i="24"/>
  <c r="T24" i="26" s="1"/>
  <c r="T98" i="24"/>
  <c r="T62" i="26" s="1"/>
  <c r="T95" i="24"/>
  <c r="T43" i="26" s="1"/>
  <c r="S95" i="24"/>
  <c r="S98" i="24"/>
  <c r="S92" i="24"/>
  <c r="R98" i="24"/>
  <c r="R95" i="24"/>
  <c r="R92" i="24"/>
  <c r="Q92" i="24"/>
  <c r="Q95" i="24"/>
  <c r="Q98" i="24"/>
  <c r="P95" i="24"/>
  <c r="P43" i="26" s="1"/>
  <c r="P98" i="24"/>
  <c r="P62" i="26" s="1"/>
  <c r="O95" i="24"/>
  <c r="O43" i="26" s="1"/>
  <c r="O92" i="24"/>
  <c r="O24" i="26" s="1"/>
  <c r="O98" i="24"/>
  <c r="O62" i="26" s="1"/>
  <c r="N98" i="24"/>
  <c r="N95" i="24"/>
  <c r="N92" i="24"/>
  <c r="M98" i="24"/>
  <c r="M62" i="26" s="1"/>
  <c r="M92" i="24"/>
  <c r="M24" i="26" s="1"/>
  <c r="M95" i="24"/>
  <c r="M43" i="26" s="1"/>
  <c r="L95" i="24"/>
  <c r="L98" i="24"/>
  <c r="L92" i="24"/>
  <c r="K98" i="24"/>
  <c r="K95" i="24"/>
  <c r="J95" i="24"/>
  <c r="J43" i="26" s="1"/>
  <c r="J92" i="24"/>
  <c r="J24" i="26" s="1"/>
  <c r="J98" i="24"/>
  <c r="J62" i="26" s="1"/>
  <c r="I98" i="24"/>
  <c r="I92" i="24"/>
  <c r="H92" i="24"/>
  <c r="H98" i="24"/>
  <c r="H95" i="24"/>
  <c r="G92" i="24"/>
  <c r="G98" i="24"/>
  <c r="G95" i="24"/>
  <c r="F98" i="24"/>
  <c r="F92" i="24"/>
  <c r="E92" i="24"/>
  <c r="E98" i="24"/>
  <c r="E95" i="24"/>
  <c r="D98" i="24"/>
  <c r="D92" i="24"/>
  <c r="D95" i="24"/>
  <c r="B98" i="24"/>
  <c r="B95" i="24"/>
  <c r="V92" i="24"/>
  <c r="V24" i="26" s="1"/>
  <c r="R87" i="24"/>
  <c r="X87" i="24"/>
  <c r="Z87" i="24"/>
  <c r="K87" i="24"/>
  <c r="E87" i="24"/>
  <c r="X99" i="24" l="1"/>
  <c r="W99" i="24"/>
  <c r="V99" i="24"/>
  <c r="AA99" i="24"/>
  <c r="Z99" i="24"/>
  <c r="Y99" i="24"/>
  <c r="U99" i="24"/>
  <c r="I99" i="24"/>
  <c r="L99" i="24"/>
  <c r="T99" i="24"/>
  <c r="S99" i="24"/>
  <c r="R99" i="24"/>
  <c r="Q99" i="24"/>
  <c r="P99" i="24"/>
  <c r="O99" i="24"/>
  <c r="N99" i="24"/>
  <c r="M99" i="24"/>
  <c r="K99" i="24"/>
  <c r="J99" i="24"/>
  <c r="H99" i="24"/>
  <c r="G99" i="24"/>
  <c r="F99" i="24"/>
  <c r="E99" i="24"/>
  <c r="D99" i="24"/>
  <c r="B99" i="24"/>
  <c r="D90" i="41"/>
  <c r="E90" i="41"/>
  <c r="F90" i="41"/>
  <c r="G90" i="41"/>
  <c r="H90" i="41"/>
  <c r="I90" i="41"/>
  <c r="J90" i="41"/>
  <c r="T90" i="41"/>
  <c r="L90" i="41"/>
  <c r="M90" i="41"/>
  <c r="N90" i="41"/>
  <c r="O90" i="41"/>
  <c r="P90" i="41"/>
  <c r="Q90" i="41"/>
  <c r="R90" i="41"/>
  <c r="S90" i="41"/>
  <c r="K90" i="41"/>
  <c r="U90" i="41"/>
  <c r="V90" i="41"/>
  <c r="W90" i="41"/>
  <c r="X90" i="41"/>
  <c r="Y90" i="41"/>
  <c r="Z90" i="41"/>
  <c r="AA90" i="41"/>
  <c r="B90" i="41"/>
  <c r="D90" i="43"/>
  <c r="E90" i="43"/>
  <c r="F90" i="43"/>
  <c r="G90" i="43"/>
  <c r="H90" i="43"/>
  <c r="I90" i="43"/>
  <c r="J90" i="43"/>
  <c r="T90" i="43"/>
  <c r="L90" i="43"/>
  <c r="M90" i="43"/>
  <c r="N90" i="43"/>
  <c r="O90" i="43"/>
  <c r="P90" i="43"/>
  <c r="Q90" i="43"/>
  <c r="R90" i="43"/>
  <c r="S90" i="43"/>
  <c r="K90" i="43"/>
  <c r="U90" i="43"/>
  <c r="V90" i="43"/>
  <c r="W90" i="43"/>
  <c r="X90" i="43"/>
  <c r="Y90" i="43"/>
  <c r="Z90" i="43"/>
  <c r="AA90" i="43"/>
  <c r="B90" i="43"/>
  <c r="D90" i="42"/>
  <c r="E90" i="42"/>
  <c r="F90" i="42"/>
  <c r="G90" i="42"/>
  <c r="H90" i="42"/>
  <c r="I90" i="42"/>
  <c r="J90" i="42"/>
  <c r="T90" i="42"/>
  <c r="L90" i="42"/>
  <c r="M90" i="42"/>
  <c r="N90" i="42"/>
  <c r="O90" i="42"/>
  <c r="P90" i="42"/>
  <c r="Q90" i="42"/>
  <c r="R90" i="42"/>
  <c r="S90" i="42"/>
  <c r="K90" i="42"/>
  <c r="U90" i="42"/>
  <c r="V90" i="42"/>
  <c r="W90" i="42"/>
  <c r="X90" i="42"/>
  <c r="Y90" i="42"/>
  <c r="Z90" i="42"/>
  <c r="AA90" i="42"/>
  <c r="B90" i="42"/>
  <c r="D92" i="39"/>
  <c r="E92" i="39"/>
  <c r="F92" i="39"/>
  <c r="G92" i="39"/>
  <c r="H92" i="39"/>
  <c r="I92" i="39"/>
  <c r="J92" i="39"/>
  <c r="K92" i="39"/>
  <c r="L92" i="39"/>
  <c r="M92" i="39"/>
  <c r="N92" i="39"/>
  <c r="O92" i="39"/>
  <c r="P92" i="39"/>
  <c r="Q92" i="39"/>
  <c r="R92" i="39"/>
  <c r="S92" i="39"/>
  <c r="T92" i="39"/>
  <c r="X33" i="26" s="1"/>
  <c r="U92" i="39"/>
  <c r="V92" i="39"/>
  <c r="W92" i="39"/>
  <c r="X92" i="39"/>
  <c r="Y92" i="39"/>
  <c r="Z92" i="39"/>
  <c r="AA92" i="39"/>
  <c r="B92" i="39"/>
  <c r="D90" i="40"/>
  <c r="E90" i="40"/>
  <c r="F90" i="40"/>
  <c r="G90" i="40"/>
  <c r="H90" i="40"/>
  <c r="I90" i="40"/>
  <c r="J90" i="40"/>
  <c r="K90" i="40"/>
  <c r="L90" i="40"/>
  <c r="M90" i="40"/>
  <c r="N90" i="40"/>
  <c r="O90" i="40"/>
  <c r="P90" i="40"/>
  <c r="Q90" i="40"/>
  <c r="R90" i="40"/>
  <c r="S90" i="40"/>
  <c r="T90" i="40"/>
  <c r="U90" i="40"/>
  <c r="V90" i="40"/>
  <c r="W90" i="40"/>
  <c r="X90" i="40"/>
  <c r="Y90" i="40"/>
  <c r="Z90" i="40"/>
  <c r="AA90" i="40"/>
  <c r="B90" i="40"/>
  <c r="D90" i="38"/>
  <c r="E90" i="38"/>
  <c r="F90" i="38"/>
  <c r="G90" i="38"/>
  <c r="H90" i="38"/>
  <c r="I90" i="38"/>
  <c r="J90" i="38"/>
  <c r="K90" i="38"/>
  <c r="L90" i="38"/>
  <c r="M90" i="38"/>
  <c r="N90" i="38"/>
  <c r="O90" i="38"/>
  <c r="P90" i="38"/>
  <c r="Q90" i="38"/>
  <c r="R90" i="38"/>
  <c r="S90" i="38"/>
  <c r="T90" i="38"/>
  <c r="U90" i="38"/>
  <c r="V90" i="38"/>
  <c r="W90" i="38"/>
  <c r="X90" i="38"/>
  <c r="Y90" i="38"/>
  <c r="Z90" i="38"/>
  <c r="AA90" i="38"/>
  <c r="B90" i="38"/>
  <c r="D90" i="37"/>
  <c r="E90" i="37"/>
  <c r="F90" i="37"/>
  <c r="G90" i="37"/>
  <c r="H90" i="37"/>
  <c r="I90" i="37"/>
  <c r="J90" i="37"/>
  <c r="K90" i="37"/>
  <c r="L90" i="37"/>
  <c r="M90" i="37"/>
  <c r="N90" i="37"/>
  <c r="O90" i="37"/>
  <c r="P90" i="37"/>
  <c r="Q90" i="37"/>
  <c r="R90" i="37"/>
  <c r="S90" i="37"/>
  <c r="T90" i="37"/>
  <c r="U90" i="37"/>
  <c r="V90" i="37"/>
  <c r="W90" i="37"/>
  <c r="X90" i="37"/>
  <c r="Y90" i="37"/>
  <c r="Z90" i="37"/>
  <c r="AA90" i="37"/>
  <c r="B90" i="37"/>
  <c r="D90" i="36"/>
  <c r="E90" i="36"/>
  <c r="F90" i="36"/>
  <c r="G90" i="36"/>
  <c r="H90" i="36"/>
  <c r="I90" i="36"/>
  <c r="J90" i="36"/>
  <c r="K90" i="36"/>
  <c r="L90" i="36"/>
  <c r="M90" i="36"/>
  <c r="N90" i="36"/>
  <c r="O90" i="36"/>
  <c r="P90" i="36"/>
  <c r="Q90" i="36"/>
  <c r="R90" i="36"/>
  <c r="S90" i="36"/>
  <c r="T90" i="36"/>
  <c r="U90" i="36"/>
  <c r="V90" i="36"/>
  <c r="W90" i="36"/>
  <c r="X90" i="36"/>
  <c r="Y90" i="36"/>
  <c r="Z90" i="36"/>
  <c r="AA90" i="36"/>
  <c r="B90" i="36"/>
  <c r="D90" i="35"/>
  <c r="E90" i="35"/>
  <c r="F90" i="35"/>
  <c r="G90" i="35"/>
  <c r="H90" i="35"/>
  <c r="I90" i="35"/>
  <c r="J90" i="35"/>
  <c r="K90" i="35"/>
  <c r="L90" i="35"/>
  <c r="M90" i="35"/>
  <c r="O90" i="35"/>
  <c r="P90" i="35"/>
  <c r="Q90" i="35"/>
  <c r="R90" i="35"/>
  <c r="S90" i="35"/>
  <c r="T90" i="35"/>
  <c r="U90" i="35"/>
  <c r="V90" i="35"/>
  <c r="W90" i="35"/>
  <c r="X90" i="35"/>
  <c r="Y90" i="35"/>
  <c r="Z90" i="35"/>
  <c r="AA90" i="35"/>
  <c r="AB90" i="35"/>
  <c r="B90" i="35"/>
  <c r="D90" i="34"/>
  <c r="E90" i="34"/>
  <c r="F90" i="34"/>
  <c r="G90" i="34"/>
  <c r="H90" i="34"/>
  <c r="I90" i="34"/>
  <c r="J90" i="34"/>
  <c r="K90" i="34"/>
  <c r="L90" i="34"/>
  <c r="M90" i="34"/>
  <c r="O90" i="34"/>
  <c r="P90" i="34"/>
  <c r="Q90" i="34"/>
  <c r="R90" i="34"/>
  <c r="S90" i="34"/>
  <c r="T90" i="34"/>
  <c r="U90" i="34"/>
  <c r="V90" i="34"/>
  <c r="W90" i="34"/>
  <c r="X90" i="34"/>
  <c r="Y90" i="34"/>
  <c r="Z90" i="34"/>
  <c r="AA90" i="34"/>
  <c r="AB90" i="34"/>
  <c r="B90" i="34"/>
  <c r="AA90" i="31"/>
  <c r="Z90" i="31"/>
  <c r="Y90" i="31"/>
  <c r="X90" i="31"/>
  <c r="W90" i="31"/>
  <c r="V90" i="31"/>
  <c r="U90" i="31"/>
  <c r="T90" i="31"/>
  <c r="S90" i="31"/>
  <c r="R90" i="31"/>
  <c r="Q90" i="31"/>
  <c r="P90" i="31"/>
  <c r="O90" i="31"/>
  <c r="N90" i="31"/>
  <c r="M90" i="31"/>
  <c r="L90" i="31"/>
  <c r="K90" i="31"/>
  <c r="J90" i="31"/>
  <c r="I90" i="31"/>
  <c r="H90" i="31"/>
  <c r="G90" i="31"/>
  <c r="F90" i="31"/>
  <c r="E90" i="31"/>
  <c r="D90" i="31"/>
  <c r="B90" i="31"/>
  <c r="AE9" i="41" l="1"/>
  <c r="AE16" i="41"/>
  <c r="AE30" i="41"/>
  <c r="AE23" i="41"/>
  <c r="D98" i="39" l="1"/>
  <c r="E98" i="39"/>
  <c r="F98" i="39"/>
  <c r="G98" i="39"/>
  <c r="H98" i="39"/>
  <c r="I98" i="39"/>
  <c r="J98" i="39"/>
  <c r="K98" i="39"/>
  <c r="L98" i="39"/>
  <c r="M98" i="39"/>
  <c r="N98" i="39"/>
  <c r="O98" i="39"/>
  <c r="P98" i="39"/>
  <c r="Q98" i="39"/>
  <c r="R98" i="39"/>
  <c r="S98" i="39"/>
  <c r="T98" i="39"/>
  <c r="X71" i="26" s="1"/>
  <c r="U98" i="39"/>
  <c r="V98" i="39"/>
  <c r="W98" i="39"/>
  <c r="X98" i="39"/>
  <c r="Y98" i="39"/>
  <c r="Z98" i="39"/>
  <c r="AA98" i="39"/>
  <c r="S38" i="36" l="1"/>
  <c r="S107" i="26" s="1"/>
  <c r="S39" i="36"/>
  <c r="S92" i="26" s="1"/>
  <c r="S40" i="36"/>
  <c r="S41" i="36"/>
  <c r="S42" i="36"/>
  <c r="S86" i="36"/>
  <c r="S91" i="36"/>
  <c r="S92" i="36" s="1"/>
  <c r="S94" i="36"/>
  <c r="S97" i="36"/>
  <c r="D38" i="36"/>
  <c r="D107" i="26" s="1"/>
  <c r="E38" i="36"/>
  <c r="E107" i="26" s="1"/>
  <c r="F38" i="36"/>
  <c r="F107" i="26" s="1"/>
  <c r="G38" i="36"/>
  <c r="G107" i="26" s="1"/>
  <c r="H38" i="36"/>
  <c r="H107" i="26" s="1"/>
  <c r="I38" i="36"/>
  <c r="I107" i="26" s="1"/>
  <c r="J38" i="36"/>
  <c r="J107" i="26" s="1"/>
  <c r="K38" i="36"/>
  <c r="T107" i="26" s="1"/>
  <c r="L38" i="36"/>
  <c r="L107" i="26" s="1"/>
  <c r="M38" i="36"/>
  <c r="M107" i="26" s="1"/>
  <c r="N38" i="36"/>
  <c r="N107" i="26" s="1"/>
  <c r="O38" i="36"/>
  <c r="O107" i="26" s="1"/>
  <c r="P38" i="36"/>
  <c r="P107" i="26" s="1"/>
  <c r="Q38" i="36"/>
  <c r="R38" i="36"/>
  <c r="T38" i="36"/>
  <c r="U38" i="36"/>
  <c r="U107" i="26" s="1"/>
  <c r="V38" i="36"/>
  <c r="V107" i="26" s="1"/>
  <c r="W38" i="36"/>
  <c r="W107" i="26" s="1"/>
  <c r="X38" i="36"/>
  <c r="Y38" i="36"/>
  <c r="Y107" i="26" s="1"/>
  <c r="Z38" i="36"/>
  <c r="Z107" i="26" s="1"/>
  <c r="AA38" i="36"/>
  <c r="AA107" i="26" s="1"/>
  <c r="D39" i="36"/>
  <c r="D92" i="26" s="1"/>
  <c r="E39" i="36"/>
  <c r="E92" i="26" s="1"/>
  <c r="F39" i="36"/>
  <c r="F92" i="26" s="1"/>
  <c r="G39" i="36"/>
  <c r="G92" i="26" s="1"/>
  <c r="H39" i="36"/>
  <c r="H92" i="26" s="1"/>
  <c r="I39" i="36"/>
  <c r="I92" i="26" s="1"/>
  <c r="J39" i="36"/>
  <c r="J92" i="26" s="1"/>
  <c r="K39" i="36"/>
  <c r="T92" i="26" s="1"/>
  <c r="L39" i="36"/>
  <c r="L92" i="26" s="1"/>
  <c r="M39" i="36"/>
  <c r="M92" i="26" s="1"/>
  <c r="N39" i="36"/>
  <c r="N92" i="26" s="1"/>
  <c r="O39" i="36"/>
  <c r="O92" i="26" s="1"/>
  <c r="P39" i="36"/>
  <c r="P92" i="26" s="1"/>
  <c r="Q39" i="36"/>
  <c r="Q92" i="26" s="1"/>
  <c r="R39" i="36"/>
  <c r="R92" i="26" s="1"/>
  <c r="T39" i="36"/>
  <c r="U39" i="36"/>
  <c r="U92" i="26" s="1"/>
  <c r="V39" i="36"/>
  <c r="V92" i="26" s="1"/>
  <c r="W39" i="36"/>
  <c r="W92" i="26" s="1"/>
  <c r="X39" i="36"/>
  <c r="Y39" i="36"/>
  <c r="Y92" i="26" s="1"/>
  <c r="Z39" i="36"/>
  <c r="Z92" i="26" s="1"/>
  <c r="AA39" i="36"/>
  <c r="AA92" i="26" s="1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T40" i="36"/>
  <c r="U40" i="36"/>
  <c r="V40" i="36"/>
  <c r="W40" i="36"/>
  <c r="X40" i="36"/>
  <c r="Y40" i="36"/>
  <c r="Z40" i="36"/>
  <c r="AA40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T41" i="36"/>
  <c r="U41" i="36"/>
  <c r="V41" i="36"/>
  <c r="W41" i="36"/>
  <c r="X41" i="36"/>
  <c r="Y41" i="36"/>
  <c r="Z41" i="36"/>
  <c r="AA41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T42" i="36"/>
  <c r="U42" i="36"/>
  <c r="V42" i="36"/>
  <c r="W42" i="36"/>
  <c r="X42" i="36"/>
  <c r="Y42" i="36"/>
  <c r="Z42" i="36"/>
  <c r="AA42" i="36"/>
  <c r="D86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R86" i="36"/>
  <c r="T86" i="36"/>
  <c r="U86" i="36"/>
  <c r="V86" i="36"/>
  <c r="W86" i="36"/>
  <c r="X86" i="36"/>
  <c r="Y86" i="36"/>
  <c r="Z86" i="36"/>
  <c r="AA86" i="36"/>
  <c r="D71" i="26"/>
  <c r="E71" i="26"/>
  <c r="F71" i="26"/>
  <c r="G71" i="26"/>
  <c r="H71" i="26"/>
  <c r="I71" i="26"/>
  <c r="J71" i="26"/>
  <c r="T71" i="26"/>
  <c r="L71" i="26"/>
  <c r="M71" i="26"/>
  <c r="N71" i="26"/>
  <c r="O71" i="26"/>
  <c r="P71" i="26"/>
  <c r="Q71" i="26"/>
  <c r="R71" i="26"/>
  <c r="S71" i="26"/>
  <c r="U71" i="26"/>
  <c r="V71" i="26"/>
  <c r="W71" i="26"/>
  <c r="Y71" i="26"/>
  <c r="Z71" i="26"/>
  <c r="AA71" i="26"/>
  <c r="D33" i="26"/>
  <c r="E33" i="26"/>
  <c r="F33" i="26"/>
  <c r="H33" i="26"/>
  <c r="I33" i="26"/>
  <c r="T33" i="26"/>
  <c r="L33" i="26"/>
  <c r="M33" i="26"/>
  <c r="O33" i="26"/>
  <c r="P33" i="26"/>
  <c r="Q33" i="26"/>
  <c r="R33" i="26"/>
  <c r="S33" i="26"/>
  <c r="AA33" i="26"/>
  <c r="K92" i="26" l="1"/>
  <c r="X92" i="26"/>
  <c r="K107" i="26"/>
  <c r="X107" i="26"/>
  <c r="S98" i="36"/>
  <c r="S95" i="36"/>
  <c r="S99" i="36" l="1"/>
  <c r="D34" i="43"/>
  <c r="E34" i="43"/>
  <c r="F34" i="43"/>
  <c r="G34" i="43"/>
  <c r="H34" i="43"/>
  <c r="I34" i="43"/>
  <c r="J34" i="43"/>
  <c r="T34" i="43"/>
  <c r="L34" i="43"/>
  <c r="M34" i="43"/>
  <c r="N34" i="43"/>
  <c r="O34" i="43"/>
  <c r="P34" i="43"/>
  <c r="Q34" i="43"/>
  <c r="R34" i="43"/>
  <c r="S34" i="43"/>
  <c r="K34" i="43"/>
  <c r="U34" i="43"/>
  <c r="V34" i="43"/>
  <c r="W34" i="43"/>
  <c r="X34" i="43"/>
  <c r="Y34" i="43"/>
  <c r="Z34" i="43"/>
  <c r="AA34" i="43"/>
  <c r="D35" i="43" l="1"/>
  <c r="D35" i="41"/>
  <c r="D35" i="42"/>
  <c r="AG33" i="40"/>
  <c r="AF33" i="40"/>
  <c r="AE33" i="40"/>
  <c r="AG33" i="38" l="1"/>
  <c r="AF33" i="38"/>
  <c r="AE33" i="38"/>
  <c r="E34" i="41" l="1"/>
  <c r="F34" i="41"/>
  <c r="G34" i="41"/>
  <c r="H34" i="41"/>
  <c r="I34" i="41"/>
  <c r="J34" i="41"/>
  <c r="T34" i="41"/>
  <c r="L34" i="41"/>
  <c r="M34" i="41"/>
  <c r="N34" i="41"/>
  <c r="O34" i="41"/>
  <c r="P34" i="41"/>
  <c r="Q34" i="41"/>
  <c r="R34" i="41"/>
  <c r="S34" i="41"/>
  <c r="K34" i="41"/>
  <c r="U34" i="41"/>
  <c r="V34" i="41"/>
  <c r="W34" i="41"/>
  <c r="X34" i="41"/>
  <c r="Y34" i="41"/>
  <c r="Z34" i="41"/>
  <c r="AA34" i="41"/>
  <c r="F34" i="42"/>
  <c r="G34" i="42"/>
  <c r="H34" i="42"/>
  <c r="I34" i="42"/>
  <c r="J34" i="42"/>
  <c r="T34" i="42"/>
  <c r="L34" i="42"/>
  <c r="M34" i="42"/>
  <c r="N34" i="42"/>
  <c r="O34" i="42"/>
  <c r="P34" i="42"/>
  <c r="Q34" i="42"/>
  <c r="R34" i="42"/>
  <c r="S34" i="42"/>
  <c r="K34" i="42"/>
  <c r="U34" i="42"/>
  <c r="V34" i="42"/>
  <c r="W34" i="42"/>
  <c r="X34" i="42"/>
  <c r="Y34" i="42"/>
  <c r="Z34" i="42"/>
  <c r="AA34" i="42"/>
  <c r="N35" i="43" l="1"/>
  <c r="N35" i="42"/>
  <c r="N35" i="41"/>
  <c r="K35" i="43"/>
  <c r="K35" i="42"/>
  <c r="K35" i="41"/>
  <c r="L35" i="42"/>
  <c r="L35" i="43"/>
  <c r="L35" i="41"/>
  <c r="S35" i="41"/>
  <c r="S35" i="42"/>
  <c r="S35" i="43"/>
  <c r="R35" i="42"/>
  <c r="R35" i="41"/>
  <c r="R35" i="43"/>
  <c r="G35" i="43"/>
  <c r="G35" i="42"/>
  <c r="G35" i="41"/>
  <c r="F35" i="41"/>
  <c r="F35" i="43"/>
  <c r="F35" i="42"/>
  <c r="U35" i="42"/>
  <c r="U35" i="43"/>
  <c r="U35" i="41"/>
  <c r="M35" i="41"/>
  <c r="M35" i="43"/>
  <c r="M35" i="42"/>
  <c r="E35" i="43"/>
  <c r="E35" i="41"/>
  <c r="E35" i="42"/>
  <c r="Q35" i="42"/>
  <c r="Q35" i="43"/>
  <c r="Q35" i="41"/>
  <c r="P35" i="43"/>
  <c r="P35" i="42"/>
  <c r="P35" i="41"/>
  <c r="T35" i="42"/>
  <c r="T35" i="41"/>
  <c r="T35" i="43"/>
  <c r="J35" i="41"/>
  <c r="J35" i="42"/>
  <c r="J35" i="43"/>
  <c r="H35" i="41"/>
  <c r="H35" i="42"/>
  <c r="H35" i="43"/>
  <c r="O35" i="43"/>
  <c r="O35" i="42"/>
  <c r="O35" i="41"/>
  <c r="I35" i="41"/>
  <c r="I35" i="43"/>
  <c r="I35" i="42"/>
  <c r="AA35" i="42"/>
  <c r="AA35" i="43"/>
  <c r="AA35" i="41"/>
  <c r="Z35" i="42"/>
  <c r="Z35" i="41"/>
  <c r="Z35" i="43"/>
  <c r="Y35" i="42"/>
  <c r="Y35" i="41"/>
  <c r="Y35" i="43"/>
  <c r="X35" i="42"/>
  <c r="X35" i="43"/>
  <c r="X35" i="41"/>
  <c r="W35" i="41"/>
  <c r="W35" i="42"/>
  <c r="W35" i="43"/>
  <c r="V35" i="42"/>
  <c r="V35" i="41"/>
  <c r="V35" i="43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D94" i="40"/>
  <c r="E94" i="40"/>
  <c r="F94" i="40"/>
  <c r="G94" i="40"/>
  <c r="H94" i="40"/>
  <c r="I94" i="40"/>
  <c r="J94" i="40"/>
  <c r="K94" i="40"/>
  <c r="L94" i="40"/>
  <c r="M94" i="40"/>
  <c r="N94" i="40"/>
  <c r="O94" i="40"/>
  <c r="P94" i="40"/>
  <c r="Q94" i="40"/>
  <c r="R94" i="40"/>
  <c r="S94" i="40"/>
  <c r="T94" i="40"/>
  <c r="U94" i="40"/>
  <c r="V94" i="40"/>
  <c r="W94" i="40"/>
  <c r="X94" i="40"/>
  <c r="Y94" i="40"/>
  <c r="Z94" i="40"/>
  <c r="AA94" i="40"/>
  <c r="D91" i="40"/>
  <c r="E91" i="40"/>
  <c r="F91" i="40"/>
  <c r="G91" i="40"/>
  <c r="H91" i="40"/>
  <c r="I91" i="40"/>
  <c r="J91" i="40"/>
  <c r="K91" i="40"/>
  <c r="L91" i="40"/>
  <c r="M91" i="40"/>
  <c r="N91" i="40"/>
  <c r="O91" i="40"/>
  <c r="P91" i="40"/>
  <c r="Q91" i="40"/>
  <c r="R91" i="40"/>
  <c r="S91" i="40"/>
  <c r="T91" i="40"/>
  <c r="U91" i="40"/>
  <c r="V91" i="40"/>
  <c r="W91" i="40"/>
  <c r="X91" i="40"/>
  <c r="Y91" i="40"/>
  <c r="Z91" i="40"/>
  <c r="AA91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S86" i="40"/>
  <c r="T86" i="40"/>
  <c r="U86" i="40"/>
  <c r="V86" i="40"/>
  <c r="W86" i="40"/>
  <c r="X86" i="40"/>
  <c r="Y86" i="40"/>
  <c r="Z86" i="40"/>
  <c r="AA86" i="40"/>
  <c r="D42" i="40"/>
  <c r="E42" i="40"/>
  <c r="F42" i="40"/>
  <c r="G42" i="40"/>
  <c r="H42" i="40"/>
  <c r="I42" i="40"/>
  <c r="J42" i="40"/>
  <c r="K42" i="40"/>
  <c r="L42" i="40"/>
  <c r="M42" i="40"/>
  <c r="N42" i="40"/>
  <c r="O42" i="40"/>
  <c r="P42" i="40"/>
  <c r="Q42" i="40"/>
  <c r="R42" i="40"/>
  <c r="S42" i="40"/>
  <c r="T42" i="40"/>
  <c r="U42" i="40"/>
  <c r="V42" i="40"/>
  <c r="W42" i="40"/>
  <c r="X42" i="40"/>
  <c r="Y42" i="40"/>
  <c r="Z42" i="40"/>
  <c r="AA42" i="40"/>
  <c r="D41" i="40"/>
  <c r="E41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S41" i="40"/>
  <c r="T41" i="40"/>
  <c r="U41" i="40"/>
  <c r="V41" i="40"/>
  <c r="W41" i="40"/>
  <c r="X41" i="40"/>
  <c r="Y41" i="40"/>
  <c r="Z41" i="40"/>
  <c r="AA41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S40" i="40"/>
  <c r="T40" i="40"/>
  <c r="U40" i="40"/>
  <c r="V40" i="40"/>
  <c r="W40" i="40"/>
  <c r="X40" i="40"/>
  <c r="Y40" i="40"/>
  <c r="Z40" i="40"/>
  <c r="AA40" i="40"/>
  <c r="D39" i="40"/>
  <c r="D96" i="26" s="1"/>
  <c r="E39" i="40"/>
  <c r="E96" i="26" s="1"/>
  <c r="F39" i="40"/>
  <c r="F96" i="26" s="1"/>
  <c r="G39" i="40"/>
  <c r="G96" i="26" s="1"/>
  <c r="H39" i="40"/>
  <c r="H96" i="26" s="1"/>
  <c r="I39" i="40"/>
  <c r="I96" i="26" s="1"/>
  <c r="J39" i="40"/>
  <c r="J96" i="26" s="1"/>
  <c r="K39" i="40"/>
  <c r="T96" i="26" s="1"/>
  <c r="L39" i="40"/>
  <c r="L96" i="26" s="1"/>
  <c r="M39" i="40"/>
  <c r="M96" i="26" s="1"/>
  <c r="N39" i="40"/>
  <c r="N96" i="26" s="1"/>
  <c r="O39" i="40"/>
  <c r="O96" i="26" s="1"/>
  <c r="P39" i="40"/>
  <c r="P96" i="26" s="1"/>
  <c r="Q39" i="40"/>
  <c r="Q96" i="26" s="1"/>
  <c r="R39" i="40"/>
  <c r="R96" i="26" s="1"/>
  <c r="S39" i="40"/>
  <c r="S96" i="26" s="1"/>
  <c r="T39" i="40"/>
  <c r="K96" i="26" s="1"/>
  <c r="U39" i="40"/>
  <c r="U96" i="26" s="1"/>
  <c r="V39" i="40"/>
  <c r="V96" i="26" s="1"/>
  <c r="W39" i="40"/>
  <c r="W96" i="26" s="1"/>
  <c r="X39" i="40"/>
  <c r="X96" i="26" s="1"/>
  <c r="Y39" i="40"/>
  <c r="Y96" i="26" s="1"/>
  <c r="Z39" i="40"/>
  <c r="Z96" i="26" s="1"/>
  <c r="AA39" i="40"/>
  <c r="AA96" i="26" s="1"/>
  <c r="D38" i="40"/>
  <c r="D111" i="26" s="1"/>
  <c r="E38" i="40"/>
  <c r="E111" i="26" s="1"/>
  <c r="F38" i="40"/>
  <c r="F111" i="26" s="1"/>
  <c r="G38" i="40"/>
  <c r="G111" i="26" s="1"/>
  <c r="H38" i="40"/>
  <c r="H111" i="26" s="1"/>
  <c r="I38" i="40"/>
  <c r="I111" i="26" s="1"/>
  <c r="J38" i="40"/>
  <c r="J111" i="26" s="1"/>
  <c r="K38" i="40"/>
  <c r="T111" i="26" s="1"/>
  <c r="L38" i="40"/>
  <c r="L111" i="26" s="1"/>
  <c r="M38" i="40"/>
  <c r="M111" i="26" s="1"/>
  <c r="N38" i="40"/>
  <c r="N111" i="26" s="1"/>
  <c r="O38" i="40"/>
  <c r="O111" i="26" s="1"/>
  <c r="P38" i="40"/>
  <c r="P111" i="26" s="1"/>
  <c r="Q38" i="40"/>
  <c r="Q111" i="26" s="1"/>
  <c r="R38" i="40"/>
  <c r="R111" i="26" s="1"/>
  <c r="S38" i="40"/>
  <c r="S111" i="26" s="1"/>
  <c r="T38" i="40"/>
  <c r="K111" i="26" s="1"/>
  <c r="U38" i="40"/>
  <c r="U111" i="26" s="1"/>
  <c r="V38" i="40"/>
  <c r="V111" i="26" s="1"/>
  <c r="W38" i="40"/>
  <c r="W111" i="26" s="1"/>
  <c r="X38" i="40"/>
  <c r="X111" i="26" s="1"/>
  <c r="Y38" i="40"/>
  <c r="Y111" i="26" s="1"/>
  <c r="Z38" i="40"/>
  <c r="Z111" i="26" s="1"/>
  <c r="AA38" i="40"/>
  <c r="AA111" i="26" s="1"/>
  <c r="X92" i="40" l="1"/>
  <c r="X34" i="26" s="1"/>
  <c r="U92" i="40"/>
  <c r="U34" i="26" s="1"/>
  <c r="Q92" i="40"/>
  <c r="Q34" i="26" s="1"/>
  <c r="M92" i="40"/>
  <c r="M34" i="26" s="1"/>
  <c r="I92" i="40"/>
  <c r="I34" i="26" s="1"/>
  <c r="E92" i="40"/>
  <c r="E34" i="26" s="1"/>
  <c r="Z95" i="40"/>
  <c r="Z53" i="26" s="1"/>
  <c r="V95" i="40"/>
  <c r="V53" i="26" s="1"/>
  <c r="S95" i="40"/>
  <c r="S53" i="26" s="1"/>
  <c r="O95" i="40"/>
  <c r="O53" i="26" s="1"/>
  <c r="K95" i="40"/>
  <c r="T53" i="26" s="1"/>
  <c r="G95" i="40"/>
  <c r="G53" i="26" s="1"/>
  <c r="X98" i="40"/>
  <c r="X72" i="26" s="1"/>
  <c r="U98" i="40"/>
  <c r="U72" i="26" s="1"/>
  <c r="Q98" i="40"/>
  <c r="Q72" i="26" s="1"/>
  <c r="M98" i="40"/>
  <c r="M72" i="26" s="1"/>
  <c r="I98" i="40"/>
  <c r="I72" i="26" s="1"/>
  <c r="E98" i="40"/>
  <c r="E72" i="26" s="1"/>
  <c r="AA92" i="40"/>
  <c r="AA34" i="26" s="1"/>
  <c r="W92" i="40"/>
  <c r="W34" i="26" s="1"/>
  <c r="T92" i="40"/>
  <c r="K34" i="26" s="1"/>
  <c r="P92" i="40"/>
  <c r="P34" i="26" s="1"/>
  <c r="L92" i="40"/>
  <c r="L34" i="26" s="1"/>
  <c r="H92" i="40"/>
  <c r="H34" i="26" s="1"/>
  <c r="D92" i="40"/>
  <c r="D34" i="26" s="1"/>
  <c r="Y95" i="40"/>
  <c r="Y53" i="26" s="1"/>
  <c r="R95" i="40"/>
  <c r="R53" i="26" s="1"/>
  <c r="N95" i="40"/>
  <c r="N53" i="26" s="1"/>
  <c r="J95" i="40"/>
  <c r="J53" i="26" s="1"/>
  <c r="F95" i="40"/>
  <c r="F53" i="26" s="1"/>
  <c r="AA98" i="40"/>
  <c r="AA72" i="26" s="1"/>
  <c r="W98" i="40"/>
  <c r="W72" i="26" s="1"/>
  <c r="T98" i="40"/>
  <c r="K72" i="26" s="1"/>
  <c r="P98" i="40"/>
  <c r="P72" i="26" s="1"/>
  <c r="L98" i="40"/>
  <c r="L72" i="26" s="1"/>
  <c r="H98" i="40"/>
  <c r="H72" i="26" s="1"/>
  <c r="D98" i="40"/>
  <c r="D72" i="26" s="1"/>
  <c r="Y92" i="40"/>
  <c r="Y34" i="26" s="1"/>
  <c r="R92" i="40"/>
  <c r="R34" i="26" s="1"/>
  <c r="N92" i="40"/>
  <c r="N34" i="26" s="1"/>
  <c r="J92" i="40"/>
  <c r="J34" i="26" s="1"/>
  <c r="F92" i="40"/>
  <c r="F34" i="26" s="1"/>
  <c r="AA95" i="40"/>
  <c r="AA53" i="26" s="1"/>
  <c r="W95" i="40"/>
  <c r="W53" i="26" s="1"/>
  <c r="T95" i="40"/>
  <c r="K53" i="26" s="1"/>
  <c r="P95" i="40"/>
  <c r="P53" i="26" s="1"/>
  <c r="L95" i="40"/>
  <c r="L53" i="26" s="1"/>
  <c r="H95" i="40"/>
  <c r="H53" i="26" s="1"/>
  <c r="D95" i="40"/>
  <c r="D53" i="26" s="1"/>
  <c r="Y98" i="40"/>
  <c r="Y72" i="26" s="1"/>
  <c r="R98" i="40"/>
  <c r="R72" i="26" s="1"/>
  <c r="N98" i="40"/>
  <c r="N72" i="26" s="1"/>
  <c r="J98" i="40"/>
  <c r="J72" i="26" s="1"/>
  <c r="F98" i="40"/>
  <c r="F72" i="26" s="1"/>
  <c r="X95" i="40"/>
  <c r="X53" i="26" s="1"/>
  <c r="I95" i="40"/>
  <c r="I53" i="26" s="1"/>
  <c r="U95" i="40"/>
  <c r="U53" i="26" s="1"/>
  <c r="Q95" i="40"/>
  <c r="Q53" i="26" s="1"/>
  <c r="M95" i="40"/>
  <c r="M53" i="26" s="1"/>
  <c r="E95" i="40"/>
  <c r="E53" i="26" s="1"/>
  <c r="Z92" i="40"/>
  <c r="Z34" i="26" s="1"/>
  <c r="V92" i="40"/>
  <c r="V34" i="26" s="1"/>
  <c r="S92" i="40"/>
  <c r="S34" i="26" s="1"/>
  <c r="O92" i="40"/>
  <c r="O34" i="26" s="1"/>
  <c r="K92" i="40"/>
  <c r="T34" i="26" s="1"/>
  <c r="G92" i="40"/>
  <c r="G34" i="26" s="1"/>
  <c r="Z98" i="40"/>
  <c r="Z72" i="26" s="1"/>
  <c r="V98" i="40"/>
  <c r="V72" i="26" s="1"/>
  <c r="S98" i="40"/>
  <c r="S72" i="26" s="1"/>
  <c r="O98" i="40"/>
  <c r="O72" i="26" s="1"/>
  <c r="K98" i="40"/>
  <c r="T72" i="26" s="1"/>
  <c r="G98" i="40"/>
  <c r="G72" i="26" s="1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Z34" i="40"/>
  <c r="AA34" i="40"/>
  <c r="X99" i="40" l="1"/>
  <c r="T99" i="40"/>
  <c r="M99" i="40"/>
  <c r="I99" i="40"/>
  <c r="L99" i="40"/>
  <c r="AA99" i="40"/>
  <c r="U99" i="40"/>
  <c r="E99" i="40"/>
  <c r="R99" i="40"/>
  <c r="Q99" i="40"/>
  <c r="J99" i="40"/>
  <c r="Y99" i="40"/>
  <c r="H99" i="40"/>
  <c r="W99" i="40"/>
  <c r="P99" i="40"/>
  <c r="F99" i="40"/>
  <c r="D99" i="40"/>
  <c r="N99" i="40"/>
  <c r="K99" i="40"/>
  <c r="G99" i="40"/>
  <c r="V99" i="40"/>
  <c r="S99" i="40"/>
  <c r="Z99" i="40"/>
  <c r="O99" i="40"/>
  <c r="AH33" i="35"/>
  <c r="AG33" i="35"/>
  <c r="AE20" i="37"/>
  <c r="AG33" i="37"/>
  <c r="AF33" i="37"/>
  <c r="AE33" i="37"/>
  <c r="AF4" i="35" l="1"/>
  <c r="AF5" i="35"/>
  <c r="AF6" i="35"/>
  <c r="AF7" i="35"/>
  <c r="AF8" i="35"/>
  <c r="AF9" i="35"/>
  <c r="AF10" i="35"/>
  <c r="AF11" i="35"/>
  <c r="AF12" i="35"/>
  <c r="AF13" i="35"/>
  <c r="AF14" i="35"/>
  <c r="AF15" i="35"/>
  <c r="AF16" i="35"/>
  <c r="AF17" i="35"/>
  <c r="AF18" i="35"/>
  <c r="AF19" i="35"/>
  <c r="AF20" i="35"/>
  <c r="AF21" i="35"/>
  <c r="AF22" i="35"/>
  <c r="AF23" i="35"/>
  <c r="AF24" i="35"/>
  <c r="AF25" i="35"/>
  <c r="AF26" i="35"/>
  <c r="AF27" i="35"/>
  <c r="AF28" i="35"/>
  <c r="AF29" i="35"/>
  <c r="AF30" i="35"/>
  <c r="AF31" i="35"/>
  <c r="AF32" i="35"/>
  <c r="AF33" i="35"/>
  <c r="B34" i="43" l="1"/>
  <c r="B34" i="42"/>
  <c r="B34" i="40"/>
  <c r="E34" i="38"/>
  <c r="E35" i="39" s="1"/>
  <c r="F34" i="38"/>
  <c r="G34" i="38"/>
  <c r="H34" i="38"/>
  <c r="I34" i="38"/>
  <c r="J34" i="38"/>
  <c r="K34" i="38"/>
  <c r="L34" i="38"/>
  <c r="M34" i="38"/>
  <c r="N34" i="38"/>
  <c r="O34" i="38"/>
  <c r="Q34" i="38"/>
  <c r="R34" i="38"/>
  <c r="T34" i="38"/>
  <c r="U34" i="38"/>
  <c r="V34" i="38"/>
  <c r="W34" i="38"/>
  <c r="X34" i="38"/>
  <c r="Y34" i="38"/>
  <c r="Z34" i="38"/>
  <c r="AA34" i="38"/>
  <c r="B34" i="38"/>
  <c r="G34" i="35" l="1"/>
  <c r="I34" i="35"/>
  <c r="J34" i="35"/>
  <c r="K34" i="35"/>
  <c r="L34" i="35"/>
  <c r="M34" i="35"/>
  <c r="O34" i="35"/>
  <c r="P34" i="35"/>
  <c r="Q34" i="35"/>
  <c r="R34" i="35"/>
  <c r="S34" i="35"/>
  <c r="T34" i="35"/>
  <c r="U34" i="35"/>
  <c r="W34" i="35"/>
  <c r="X34" i="35"/>
  <c r="Y34" i="35"/>
  <c r="Z34" i="35"/>
  <c r="AA34" i="35"/>
  <c r="B34" i="35"/>
  <c r="B91" i="26" l="1"/>
  <c r="D42" i="43"/>
  <c r="E42" i="43"/>
  <c r="F42" i="43"/>
  <c r="G42" i="43"/>
  <c r="H42" i="43"/>
  <c r="I42" i="43"/>
  <c r="J42" i="43"/>
  <c r="T42" i="43"/>
  <c r="L42" i="43"/>
  <c r="M42" i="43"/>
  <c r="N42" i="43"/>
  <c r="O42" i="43"/>
  <c r="P42" i="43"/>
  <c r="Q42" i="43"/>
  <c r="R42" i="43"/>
  <c r="S42" i="43"/>
  <c r="K42" i="43"/>
  <c r="U42" i="43"/>
  <c r="V42" i="43"/>
  <c r="W42" i="43"/>
  <c r="X42" i="43"/>
  <c r="Y42" i="43"/>
  <c r="Z42" i="43"/>
  <c r="AA42" i="43"/>
  <c r="B42" i="43"/>
  <c r="D41" i="43"/>
  <c r="E41" i="43"/>
  <c r="F41" i="43"/>
  <c r="G41" i="43"/>
  <c r="H41" i="43"/>
  <c r="I41" i="43"/>
  <c r="J41" i="43"/>
  <c r="T41" i="43"/>
  <c r="L41" i="43"/>
  <c r="M41" i="43"/>
  <c r="N41" i="43"/>
  <c r="O41" i="43"/>
  <c r="P41" i="43"/>
  <c r="Q41" i="43"/>
  <c r="R41" i="43"/>
  <c r="S41" i="43"/>
  <c r="K41" i="43"/>
  <c r="U41" i="43"/>
  <c r="V41" i="43"/>
  <c r="W41" i="43"/>
  <c r="X41" i="43"/>
  <c r="Y41" i="43"/>
  <c r="Z41" i="43"/>
  <c r="AA41" i="43"/>
  <c r="B41" i="43"/>
  <c r="D40" i="43"/>
  <c r="E40" i="43"/>
  <c r="F40" i="43"/>
  <c r="G40" i="43"/>
  <c r="H40" i="43"/>
  <c r="I40" i="43"/>
  <c r="J40" i="43"/>
  <c r="T40" i="43"/>
  <c r="L40" i="43"/>
  <c r="M40" i="43"/>
  <c r="N40" i="43"/>
  <c r="O40" i="43"/>
  <c r="P40" i="43"/>
  <c r="Q40" i="43"/>
  <c r="R40" i="43"/>
  <c r="S40" i="43"/>
  <c r="K40" i="43"/>
  <c r="U40" i="43"/>
  <c r="V40" i="43"/>
  <c r="W40" i="43"/>
  <c r="X40" i="43"/>
  <c r="Y40" i="43"/>
  <c r="Z40" i="43"/>
  <c r="AA40" i="43"/>
  <c r="B40" i="43"/>
  <c r="D39" i="43"/>
  <c r="D99" i="26" s="1"/>
  <c r="E39" i="43"/>
  <c r="E99" i="26" s="1"/>
  <c r="F39" i="43"/>
  <c r="F99" i="26" s="1"/>
  <c r="G39" i="43"/>
  <c r="G99" i="26" s="1"/>
  <c r="H39" i="43"/>
  <c r="H99" i="26" s="1"/>
  <c r="I39" i="43"/>
  <c r="I99" i="26" s="1"/>
  <c r="J39" i="43"/>
  <c r="J99" i="26" s="1"/>
  <c r="T39" i="43"/>
  <c r="T99" i="26" s="1"/>
  <c r="L39" i="43"/>
  <c r="L99" i="26" s="1"/>
  <c r="M39" i="43"/>
  <c r="M99" i="26" s="1"/>
  <c r="N39" i="43"/>
  <c r="N99" i="26" s="1"/>
  <c r="O39" i="43"/>
  <c r="O99" i="26" s="1"/>
  <c r="P39" i="43"/>
  <c r="P99" i="26" s="1"/>
  <c r="Q39" i="43"/>
  <c r="Q99" i="26" s="1"/>
  <c r="R39" i="43"/>
  <c r="R99" i="26" s="1"/>
  <c r="S39" i="43"/>
  <c r="S99" i="26" s="1"/>
  <c r="K39" i="43"/>
  <c r="K99" i="26" s="1"/>
  <c r="U39" i="43"/>
  <c r="U99" i="26" s="1"/>
  <c r="V39" i="43"/>
  <c r="V99" i="26" s="1"/>
  <c r="W39" i="43"/>
  <c r="W99" i="26" s="1"/>
  <c r="X39" i="43"/>
  <c r="X99" i="26" s="1"/>
  <c r="Y39" i="43"/>
  <c r="Y99" i="26" s="1"/>
  <c r="Z39" i="43"/>
  <c r="Z99" i="26" s="1"/>
  <c r="AA39" i="43"/>
  <c r="AA99" i="26" s="1"/>
  <c r="B39" i="43"/>
  <c r="B99" i="26" s="1"/>
  <c r="D38" i="43"/>
  <c r="D114" i="26" s="1"/>
  <c r="E38" i="43"/>
  <c r="E114" i="26" s="1"/>
  <c r="F38" i="43"/>
  <c r="F114" i="26" s="1"/>
  <c r="G38" i="43"/>
  <c r="G114" i="26" s="1"/>
  <c r="H38" i="43"/>
  <c r="H114" i="26" s="1"/>
  <c r="I38" i="43"/>
  <c r="I114" i="26" s="1"/>
  <c r="J38" i="43"/>
  <c r="J114" i="26" s="1"/>
  <c r="T38" i="43"/>
  <c r="T114" i="26" s="1"/>
  <c r="L38" i="43"/>
  <c r="L114" i="26" s="1"/>
  <c r="M38" i="43"/>
  <c r="M114" i="26" s="1"/>
  <c r="N38" i="43"/>
  <c r="N114" i="26" s="1"/>
  <c r="O38" i="43"/>
  <c r="O114" i="26" s="1"/>
  <c r="P38" i="43"/>
  <c r="P114" i="26" s="1"/>
  <c r="Q38" i="43"/>
  <c r="Q114" i="26" s="1"/>
  <c r="R38" i="43"/>
  <c r="R114" i="26" s="1"/>
  <c r="S38" i="43"/>
  <c r="S114" i="26" s="1"/>
  <c r="K38" i="43"/>
  <c r="K114" i="26" s="1"/>
  <c r="U38" i="43"/>
  <c r="U114" i="26" s="1"/>
  <c r="V38" i="43"/>
  <c r="V114" i="26" s="1"/>
  <c r="W38" i="43"/>
  <c r="W114" i="26" s="1"/>
  <c r="X38" i="43"/>
  <c r="X114" i="26" s="1"/>
  <c r="Y38" i="43"/>
  <c r="Y114" i="26" s="1"/>
  <c r="Z38" i="43"/>
  <c r="Z114" i="26" s="1"/>
  <c r="AA38" i="43"/>
  <c r="AA114" i="26" s="1"/>
  <c r="B38" i="43"/>
  <c r="B114" i="26" s="1"/>
  <c r="D42" i="42"/>
  <c r="E42" i="42"/>
  <c r="F42" i="42"/>
  <c r="G42" i="42"/>
  <c r="H42" i="42"/>
  <c r="I42" i="42"/>
  <c r="J42" i="42"/>
  <c r="T42" i="42"/>
  <c r="L42" i="42"/>
  <c r="M42" i="42"/>
  <c r="N42" i="42"/>
  <c r="O42" i="42"/>
  <c r="P42" i="42"/>
  <c r="Q42" i="42"/>
  <c r="R42" i="42"/>
  <c r="S42" i="42"/>
  <c r="K42" i="42"/>
  <c r="U42" i="42"/>
  <c r="V42" i="42"/>
  <c r="W42" i="42"/>
  <c r="X42" i="42"/>
  <c r="Y42" i="42"/>
  <c r="Z42" i="42"/>
  <c r="AA42" i="42"/>
  <c r="B42" i="42"/>
  <c r="D41" i="42"/>
  <c r="E41" i="42"/>
  <c r="F41" i="42"/>
  <c r="G41" i="42"/>
  <c r="H41" i="42"/>
  <c r="I41" i="42"/>
  <c r="J41" i="42"/>
  <c r="T41" i="42"/>
  <c r="L41" i="42"/>
  <c r="M41" i="42"/>
  <c r="N41" i="42"/>
  <c r="O41" i="42"/>
  <c r="P41" i="42"/>
  <c r="Q41" i="42"/>
  <c r="R41" i="42"/>
  <c r="S41" i="42"/>
  <c r="K41" i="42"/>
  <c r="U41" i="42"/>
  <c r="V41" i="42"/>
  <c r="W41" i="42"/>
  <c r="X41" i="42"/>
  <c r="Y41" i="42"/>
  <c r="Z41" i="42"/>
  <c r="AA41" i="42"/>
  <c r="B41" i="42"/>
  <c r="D40" i="42"/>
  <c r="E40" i="42"/>
  <c r="F40" i="42"/>
  <c r="G40" i="42"/>
  <c r="H40" i="42"/>
  <c r="I40" i="42"/>
  <c r="J40" i="42"/>
  <c r="T40" i="42"/>
  <c r="L40" i="42"/>
  <c r="M40" i="42"/>
  <c r="N40" i="42"/>
  <c r="O40" i="42"/>
  <c r="P40" i="42"/>
  <c r="Q40" i="42"/>
  <c r="R40" i="42"/>
  <c r="S40" i="42"/>
  <c r="K40" i="42"/>
  <c r="U40" i="42"/>
  <c r="V40" i="42"/>
  <c r="W40" i="42"/>
  <c r="X40" i="42"/>
  <c r="Y40" i="42"/>
  <c r="Z40" i="42"/>
  <c r="AA40" i="42"/>
  <c r="B40" i="42"/>
  <c r="D39" i="42"/>
  <c r="D98" i="26" s="1"/>
  <c r="E39" i="42"/>
  <c r="E98" i="26" s="1"/>
  <c r="F39" i="42"/>
  <c r="F98" i="26" s="1"/>
  <c r="G39" i="42"/>
  <c r="G98" i="26" s="1"/>
  <c r="H39" i="42"/>
  <c r="H98" i="26" s="1"/>
  <c r="I39" i="42"/>
  <c r="I98" i="26" s="1"/>
  <c r="J39" i="42"/>
  <c r="J98" i="26" s="1"/>
  <c r="T39" i="42"/>
  <c r="T98" i="26" s="1"/>
  <c r="L39" i="42"/>
  <c r="L98" i="26" s="1"/>
  <c r="M39" i="42"/>
  <c r="M98" i="26" s="1"/>
  <c r="N39" i="42"/>
  <c r="N98" i="26" s="1"/>
  <c r="O39" i="42"/>
  <c r="O98" i="26" s="1"/>
  <c r="P39" i="42"/>
  <c r="P98" i="26" s="1"/>
  <c r="Q39" i="42"/>
  <c r="Q98" i="26" s="1"/>
  <c r="R39" i="42"/>
  <c r="R98" i="26" s="1"/>
  <c r="S39" i="42"/>
  <c r="S98" i="26" s="1"/>
  <c r="K39" i="42"/>
  <c r="K98" i="26" s="1"/>
  <c r="U39" i="42"/>
  <c r="U98" i="26" s="1"/>
  <c r="V39" i="42"/>
  <c r="V98" i="26" s="1"/>
  <c r="W39" i="42"/>
  <c r="W98" i="26" s="1"/>
  <c r="X39" i="42"/>
  <c r="X98" i="26" s="1"/>
  <c r="Y39" i="42"/>
  <c r="Y98" i="26" s="1"/>
  <c r="Z39" i="42"/>
  <c r="Z98" i="26" s="1"/>
  <c r="AA39" i="42"/>
  <c r="AA98" i="26" s="1"/>
  <c r="B39" i="42"/>
  <c r="B98" i="26" s="1"/>
  <c r="D38" i="42"/>
  <c r="D113" i="26" s="1"/>
  <c r="E38" i="42"/>
  <c r="E113" i="26" s="1"/>
  <c r="F38" i="42"/>
  <c r="F113" i="26" s="1"/>
  <c r="G38" i="42"/>
  <c r="G113" i="26" s="1"/>
  <c r="H38" i="42"/>
  <c r="H113" i="26" s="1"/>
  <c r="I38" i="42"/>
  <c r="I113" i="26" s="1"/>
  <c r="J38" i="42"/>
  <c r="J113" i="26" s="1"/>
  <c r="T38" i="42"/>
  <c r="T113" i="26" s="1"/>
  <c r="L38" i="42"/>
  <c r="L113" i="26" s="1"/>
  <c r="M38" i="42"/>
  <c r="M113" i="26" s="1"/>
  <c r="N38" i="42"/>
  <c r="N113" i="26" s="1"/>
  <c r="O38" i="42"/>
  <c r="O113" i="26" s="1"/>
  <c r="P38" i="42"/>
  <c r="P113" i="26" s="1"/>
  <c r="Q38" i="42"/>
  <c r="Q113" i="26" s="1"/>
  <c r="R38" i="42"/>
  <c r="R113" i="26" s="1"/>
  <c r="S38" i="42"/>
  <c r="S113" i="26" s="1"/>
  <c r="K38" i="42"/>
  <c r="K113" i="26" s="1"/>
  <c r="U38" i="42"/>
  <c r="U113" i="26" s="1"/>
  <c r="V38" i="42"/>
  <c r="V113" i="26" s="1"/>
  <c r="W38" i="42"/>
  <c r="W113" i="26" s="1"/>
  <c r="X38" i="42"/>
  <c r="X113" i="26" s="1"/>
  <c r="Y38" i="42"/>
  <c r="Y113" i="26" s="1"/>
  <c r="Z38" i="42"/>
  <c r="Z113" i="26" s="1"/>
  <c r="AA38" i="42"/>
  <c r="AA113" i="26" s="1"/>
  <c r="B38" i="42"/>
  <c r="B113" i="26" s="1"/>
  <c r="D42" i="41"/>
  <c r="E42" i="41"/>
  <c r="F42" i="41"/>
  <c r="G42" i="41"/>
  <c r="H42" i="41"/>
  <c r="I42" i="41"/>
  <c r="J42" i="41"/>
  <c r="T42" i="41"/>
  <c r="L42" i="41"/>
  <c r="M42" i="41"/>
  <c r="N42" i="41"/>
  <c r="O42" i="41"/>
  <c r="P42" i="41"/>
  <c r="Q42" i="41"/>
  <c r="R42" i="41"/>
  <c r="S42" i="41"/>
  <c r="K42" i="41"/>
  <c r="U42" i="41"/>
  <c r="V42" i="41"/>
  <c r="W42" i="41"/>
  <c r="X42" i="41"/>
  <c r="Y42" i="41"/>
  <c r="Z42" i="41"/>
  <c r="AA42" i="41"/>
  <c r="B42" i="41"/>
  <c r="B42" i="40"/>
  <c r="B41" i="40"/>
  <c r="B40" i="40"/>
  <c r="B39" i="40"/>
  <c r="B96" i="26" s="1"/>
  <c r="B38" i="40"/>
  <c r="B111" i="26" s="1"/>
  <c r="B71" i="26"/>
  <c r="D52" i="26"/>
  <c r="E52" i="26"/>
  <c r="F52" i="26"/>
  <c r="G52" i="26"/>
  <c r="H52" i="26"/>
  <c r="I52" i="26"/>
  <c r="J52" i="26"/>
  <c r="T52" i="26"/>
  <c r="L52" i="26"/>
  <c r="M52" i="26"/>
  <c r="N52" i="26"/>
  <c r="O52" i="26"/>
  <c r="P52" i="26"/>
  <c r="Q52" i="26"/>
  <c r="R52" i="26"/>
  <c r="S52" i="26"/>
  <c r="U52" i="26"/>
  <c r="V52" i="26"/>
  <c r="W52" i="26"/>
  <c r="Y52" i="26"/>
  <c r="Z52" i="26"/>
  <c r="AA52" i="26"/>
  <c r="B52" i="26"/>
  <c r="G33" i="26"/>
  <c r="J33" i="26"/>
  <c r="N33" i="26"/>
  <c r="U33" i="26"/>
  <c r="V33" i="26"/>
  <c r="W33" i="26"/>
  <c r="Y33" i="26"/>
  <c r="Z33" i="26"/>
  <c r="B33" i="26"/>
  <c r="D42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R42" i="39"/>
  <c r="S42" i="39"/>
  <c r="T42" i="39"/>
  <c r="U42" i="39"/>
  <c r="V42" i="39"/>
  <c r="W42" i="39"/>
  <c r="X42" i="39"/>
  <c r="Y42" i="39"/>
  <c r="Z42" i="39"/>
  <c r="AA42" i="39"/>
  <c r="B42" i="39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Z42" i="38"/>
  <c r="AA42" i="38"/>
  <c r="B42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Z41" i="38"/>
  <c r="AA41" i="38"/>
  <c r="B41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Z40" i="38"/>
  <c r="AA40" i="38"/>
  <c r="B40" i="38"/>
  <c r="D39" i="38"/>
  <c r="D94" i="26" s="1"/>
  <c r="E39" i="38"/>
  <c r="E94" i="26" s="1"/>
  <c r="F39" i="38"/>
  <c r="F94" i="26" s="1"/>
  <c r="G39" i="38"/>
  <c r="G94" i="26" s="1"/>
  <c r="H39" i="38"/>
  <c r="H94" i="26" s="1"/>
  <c r="I39" i="38"/>
  <c r="I94" i="26" s="1"/>
  <c r="J39" i="38"/>
  <c r="J94" i="26" s="1"/>
  <c r="K39" i="38"/>
  <c r="T94" i="26" s="1"/>
  <c r="L39" i="38"/>
  <c r="L94" i="26" s="1"/>
  <c r="M39" i="38"/>
  <c r="M94" i="26" s="1"/>
  <c r="N39" i="38"/>
  <c r="N94" i="26" s="1"/>
  <c r="O39" i="38"/>
  <c r="O94" i="26" s="1"/>
  <c r="P39" i="38"/>
  <c r="P94" i="26" s="1"/>
  <c r="Q39" i="38"/>
  <c r="Q94" i="26" s="1"/>
  <c r="R39" i="38"/>
  <c r="R94" i="26" s="1"/>
  <c r="S39" i="38"/>
  <c r="S94" i="26" s="1"/>
  <c r="T39" i="38"/>
  <c r="U39" i="38"/>
  <c r="U94" i="26" s="1"/>
  <c r="V39" i="38"/>
  <c r="V94" i="26" s="1"/>
  <c r="W39" i="38"/>
  <c r="W94" i="26" s="1"/>
  <c r="X39" i="38"/>
  <c r="Y39" i="38"/>
  <c r="Y94" i="26" s="1"/>
  <c r="Z39" i="38"/>
  <c r="Z94" i="26" s="1"/>
  <c r="AA39" i="38"/>
  <c r="AA94" i="26" s="1"/>
  <c r="B39" i="38"/>
  <c r="B94" i="26" s="1"/>
  <c r="D38" i="38"/>
  <c r="D109" i="26" s="1"/>
  <c r="E38" i="38"/>
  <c r="E109" i="26" s="1"/>
  <c r="F38" i="38"/>
  <c r="F109" i="26" s="1"/>
  <c r="G38" i="38"/>
  <c r="G109" i="26" s="1"/>
  <c r="H38" i="38"/>
  <c r="H109" i="26" s="1"/>
  <c r="I38" i="38"/>
  <c r="I109" i="26" s="1"/>
  <c r="J38" i="38"/>
  <c r="J109" i="26" s="1"/>
  <c r="K38" i="38"/>
  <c r="T109" i="26" s="1"/>
  <c r="L38" i="38"/>
  <c r="L109" i="26" s="1"/>
  <c r="M38" i="38"/>
  <c r="M109" i="26" s="1"/>
  <c r="N38" i="38"/>
  <c r="N109" i="26" s="1"/>
  <c r="O38" i="38"/>
  <c r="O109" i="26" s="1"/>
  <c r="P38" i="38"/>
  <c r="P109" i="26" s="1"/>
  <c r="Q38" i="38"/>
  <c r="Q109" i="26" s="1"/>
  <c r="R38" i="38"/>
  <c r="R109" i="26" s="1"/>
  <c r="S38" i="38"/>
  <c r="S109" i="26" s="1"/>
  <c r="T38" i="38"/>
  <c r="U38" i="38"/>
  <c r="U109" i="26" s="1"/>
  <c r="V38" i="38"/>
  <c r="V109" i="26" s="1"/>
  <c r="W38" i="38"/>
  <c r="W109" i="26" s="1"/>
  <c r="X38" i="38"/>
  <c r="Y38" i="38"/>
  <c r="Y109" i="26" s="1"/>
  <c r="Z38" i="38"/>
  <c r="Z109" i="26" s="1"/>
  <c r="AA38" i="38"/>
  <c r="AA109" i="26" s="1"/>
  <c r="B38" i="38"/>
  <c r="B109" i="26" s="1"/>
  <c r="D42" i="37"/>
  <c r="E42" i="37"/>
  <c r="F42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A42" i="37"/>
  <c r="B42" i="37"/>
  <c r="D41" i="37"/>
  <c r="E41" i="37"/>
  <c r="F41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Z41" i="37"/>
  <c r="AA41" i="37"/>
  <c r="B41" i="37"/>
  <c r="D40" i="37"/>
  <c r="E40" i="37"/>
  <c r="F40" i="37"/>
  <c r="G40" i="37"/>
  <c r="H40" i="37"/>
  <c r="I40" i="37"/>
  <c r="J40" i="37"/>
  <c r="K40" i="37"/>
  <c r="L40" i="37"/>
  <c r="M40" i="37"/>
  <c r="N40" i="37"/>
  <c r="O40" i="37"/>
  <c r="P40" i="37"/>
  <c r="Q40" i="37"/>
  <c r="R40" i="37"/>
  <c r="S40" i="37"/>
  <c r="T40" i="37"/>
  <c r="U40" i="37"/>
  <c r="V40" i="37"/>
  <c r="W40" i="37"/>
  <c r="X40" i="37"/>
  <c r="Y40" i="37"/>
  <c r="Z40" i="37"/>
  <c r="AA40" i="37"/>
  <c r="B40" i="37"/>
  <c r="D39" i="37"/>
  <c r="D93" i="26" s="1"/>
  <c r="E39" i="37"/>
  <c r="E93" i="26" s="1"/>
  <c r="F39" i="37"/>
  <c r="F93" i="26" s="1"/>
  <c r="G39" i="37"/>
  <c r="G93" i="26" s="1"/>
  <c r="H39" i="37"/>
  <c r="H93" i="26" s="1"/>
  <c r="I39" i="37"/>
  <c r="I93" i="26" s="1"/>
  <c r="J39" i="37"/>
  <c r="J93" i="26" s="1"/>
  <c r="K39" i="37"/>
  <c r="T93" i="26" s="1"/>
  <c r="L39" i="37"/>
  <c r="L93" i="26" s="1"/>
  <c r="M39" i="37"/>
  <c r="M93" i="26" s="1"/>
  <c r="N39" i="37"/>
  <c r="N93" i="26" s="1"/>
  <c r="O39" i="37"/>
  <c r="O93" i="26" s="1"/>
  <c r="P39" i="37"/>
  <c r="P93" i="26" s="1"/>
  <c r="Q39" i="37"/>
  <c r="Q93" i="26" s="1"/>
  <c r="R39" i="37"/>
  <c r="R93" i="26" s="1"/>
  <c r="S39" i="37"/>
  <c r="S93" i="26" s="1"/>
  <c r="T39" i="37"/>
  <c r="U39" i="37"/>
  <c r="U93" i="26" s="1"/>
  <c r="V39" i="37"/>
  <c r="V93" i="26" s="1"/>
  <c r="W39" i="37"/>
  <c r="W93" i="26" s="1"/>
  <c r="X39" i="37"/>
  <c r="Y39" i="37"/>
  <c r="Y93" i="26" s="1"/>
  <c r="Z39" i="37"/>
  <c r="Z93" i="26" s="1"/>
  <c r="AA39" i="37"/>
  <c r="AA93" i="26" s="1"/>
  <c r="B39" i="37"/>
  <c r="B93" i="26" s="1"/>
  <c r="D38" i="37"/>
  <c r="D108" i="26" s="1"/>
  <c r="E38" i="37"/>
  <c r="E108" i="26" s="1"/>
  <c r="F38" i="37"/>
  <c r="F108" i="26" s="1"/>
  <c r="G38" i="37"/>
  <c r="G108" i="26" s="1"/>
  <c r="H38" i="37"/>
  <c r="H108" i="26" s="1"/>
  <c r="I38" i="37"/>
  <c r="I108" i="26" s="1"/>
  <c r="J38" i="37"/>
  <c r="J108" i="26" s="1"/>
  <c r="K38" i="37"/>
  <c r="T108" i="26" s="1"/>
  <c r="L38" i="37"/>
  <c r="L108" i="26" s="1"/>
  <c r="M38" i="37"/>
  <c r="M108" i="26" s="1"/>
  <c r="N38" i="37"/>
  <c r="N108" i="26" s="1"/>
  <c r="O38" i="37"/>
  <c r="O108" i="26" s="1"/>
  <c r="P38" i="37"/>
  <c r="P108" i="26" s="1"/>
  <c r="Q38" i="37"/>
  <c r="Q108" i="26" s="1"/>
  <c r="R38" i="37"/>
  <c r="R108" i="26" s="1"/>
  <c r="S38" i="37"/>
  <c r="S108" i="26" s="1"/>
  <c r="T38" i="37"/>
  <c r="X108" i="26" s="1"/>
  <c r="U38" i="37"/>
  <c r="U108" i="26" s="1"/>
  <c r="V38" i="37"/>
  <c r="V108" i="26" s="1"/>
  <c r="W38" i="37"/>
  <c r="W108" i="26" s="1"/>
  <c r="X38" i="37"/>
  <c r="Y38" i="37"/>
  <c r="Y108" i="26" s="1"/>
  <c r="Z38" i="37"/>
  <c r="Z108" i="26" s="1"/>
  <c r="AA38" i="37"/>
  <c r="AA108" i="26" s="1"/>
  <c r="B38" i="37"/>
  <c r="B108" i="26" s="1"/>
  <c r="B42" i="36"/>
  <c r="D42" i="35"/>
  <c r="E42" i="35"/>
  <c r="F42" i="35"/>
  <c r="G42" i="35"/>
  <c r="H42" i="35"/>
  <c r="I42" i="35"/>
  <c r="J42" i="35"/>
  <c r="K42" i="35"/>
  <c r="L42" i="35"/>
  <c r="M42" i="35"/>
  <c r="O42" i="35"/>
  <c r="P42" i="35"/>
  <c r="Q42" i="35"/>
  <c r="R42" i="35"/>
  <c r="S42" i="35"/>
  <c r="T42" i="35"/>
  <c r="U42" i="35"/>
  <c r="V42" i="35"/>
  <c r="W42" i="35"/>
  <c r="X42" i="35"/>
  <c r="Y42" i="35"/>
  <c r="Z42" i="35"/>
  <c r="AA42" i="35"/>
  <c r="AB42" i="35"/>
  <c r="D41" i="35"/>
  <c r="E41" i="35"/>
  <c r="F41" i="35"/>
  <c r="G41" i="35"/>
  <c r="H41" i="35"/>
  <c r="I41" i="35"/>
  <c r="J41" i="35"/>
  <c r="K41" i="35"/>
  <c r="L41" i="35"/>
  <c r="M41" i="35"/>
  <c r="O41" i="35"/>
  <c r="P41" i="35"/>
  <c r="Q41" i="35"/>
  <c r="R41" i="35"/>
  <c r="S41" i="35"/>
  <c r="T41" i="35"/>
  <c r="U41" i="35"/>
  <c r="V41" i="35"/>
  <c r="W41" i="35"/>
  <c r="X41" i="35"/>
  <c r="Y41" i="35"/>
  <c r="Z41" i="35"/>
  <c r="AA41" i="35"/>
  <c r="AB41" i="35"/>
  <c r="D40" i="35"/>
  <c r="E40" i="35"/>
  <c r="F40" i="35"/>
  <c r="G40" i="35"/>
  <c r="H40" i="35"/>
  <c r="I40" i="35"/>
  <c r="J40" i="35"/>
  <c r="K40" i="35"/>
  <c r="L40" i="35"/>
  <c r="M40" i="35"/>
  <c r="O40" i="35"/>
  <c r="P40" i="35"/>
  <c r="Q40" i="35"/>
  <c r="R40" i="35"/>
  <c r="S40" i="35"/>
  <c r="T40" i="35"/>
  <c r="U40" i="35"/>
  <c r="V40" i="35"/>
  <c r="W40" i="35"/>
  <c r="X40" i="35"/>
  <c r="Y40" i="35"/>
  <c r="Z40" i="35"/>
  <c r="AA40" i="35"/>
  <c r="AB40" i="35"/>
  <c r="D91" i="26"/>
  <c r="E39" i="35"/>
  <c r="E91" i="26" s="1"/>
  <c r="F39" i="35"/>
  <c r="F91" i="26" s="1"/>
  <c r="G39" i="35"/>
  <c r="G91" i="26" s="1"/>
  <c r="H39" i="35"/>
  <c r="H91" i="26" s="1"/>
  <c r="I39" i="35"/>
  <c r="I91" i="26" s="1"/>
  <c r="J39" i="35"/>
  <c r="J91" i="26" s="1"/>
  <c r="K39" i="35"/>
  <c r="T91" i="26" s="1"/>
  <c r="L39" i="35"/>
  <c r="L91" i="26" s="1"/>
  <c r="M39" i="35"/>
  <c r="M91" i="26" s="1"/>
  <c r="O39" i="35"/>
  <c r="N91" i="26" s="1"/>
  <c r="P39" i="35"/>
  <c r="O91" i="26" s="1"/>
  <c r="Q39" i="35"/>
  <c r="P91" i="26" s="1"/>
  <c r="R39" i="35"/>
  <c r="Q91" i="26" s="1"/>
  <c r="S39" i="35"/>
  <c r="T39" i="35"/>
  <c r="S91" i="26" s="1"/>
  <c r="U39" i="35"/>
  <c r="V39" i="35"/>
  <c r="U91" i="26" s="1"/>
  <c r="W39" i="35"/>
  <c r="V91" i="26" s="1"/>
  <c r="X39" i="35"/>
  <c r="W91" i="26" s="1"/>
  <c r="Y39" i="35"/>
  <c r="Z39" i="35"/>
  <c r="Y91" i="26" s="1"/>
  <c r="AA39" i="35"/>
  <c r="Z91" i="26" s="1"/>
  <c r="AB39" i="35"/>
  <c r="AA91" i="26" s="1"/>
  <c r="D38" i="35"/>
  <c r="D106" i="26" s="1"/>
  <c r="E38" i="35"/>
  <c r="E106" i="26" s="1"/>
  <c r="F38" i="35"/>
  <c r="F106" i="26" s="1"/>
  <c r="G38" i="35"/>
  <c r="G106" i="26" s="1"/>
  <c r="H38" i="35"/>
  <c r="H106" i="26" s="1"/>
  <c r="I38" i="35"/>
  <c r="I106" i="26" s="1"/>
  <c r="J38" i="35"/>
  <c r="J106" i="26" s="1"/>
  <c r="K38" i="35"/>
  <c r="T106" i="26" s="1"/>
  <c r="L38" i="35"/>
  <c r="L106" i="26" s="1"/>
  <c r="M38" i="35"/>
  <c r="M106" i="26" s="1"/>
  <c r="O38" i="35"/>
  <c r="P38" i="35"/>
  <c r="O106" i="26" s="1"/>
  <c r="Q38" i="35"/>
  <c r="P106" i="26" s="1"/>
  <c r="R38" i="35"/>
  <c r="S38" i="35"/>
  <c r="R106" i="26" s="1"/>
  <c r="T38" i="35"/>
  <c r="S106" i="26" s="1"/>
  <c r="U38" i="35"/>
  <c r="V38" i="35"/>
  <c r="U106" i="26" s="1"/>
  <c r="W38" i="35"/>
  <c r="V106" i="26" s="1"/>
  <c r="X38" i="35"/>
  <c r="W106" i="26" s="1"/>
  <c r="Y38" i="35"/>
  <c r="Z38" i="35"/>
  <c r="Y106" i="26" s="1"/>
  <c r="AA38" i="35"/>
  <c r="Z106" i="26" s="1"/>
  <c r="AB38" i="35"/>
  <c r="AA106" i="26" s="1"/>
  <c r="B38" i="35"/>
  <c r="B106" i="26" s="1"/>
  <c r="D42" i="34"/>
  <c r="E42" i="34"/>
  <c r="F42" i="34"/>
  <c r="G42" i="34"/>
  <c r="H42" i="34"/>
  <c r="I42" i="34"/>
  <c r="J42" i="34"/>
  <c r="K42" i="34"/>
  <c r="L42" i="34"/>
  <c r="M42" i="34"/>
  <c r="O42" i="34"/>
  <c r="P42" i="34"/>
  <c r="Q42" i="34"/>
  <c r="R42" i="34"/>
  <c r="S42" i="34"/>
  <c r="T42" i="34"/>
  <c r="U42" i="34"/>
  <c r="V42" i="34"/>
  <c r="W42" i="34"/>
  <c r="X42" i="34"/>
  <c r="Y42" i="34"/>
  <c r="Z42" i="34"/>
  <c r="AA42" i="34"/>
  <c r="AB42" i="34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Z41" i="31"/>
  <c r="AA41" i="31"/>
  <c r="B41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Z40" i="31"/>
  <c r="AA40" i="31"/>
  <c r="B40" i="31"/>
  <c r="D39" i="31"/>
  <c r="D89" i="26" s="1"/>
  <c r="E39" i="31"/>
  <c r="E89" i="26" s="1"/>
  <c r="F39" i="31"/>
  <c r="F89" i="26" s="1"/>
  <c r="G39" i="31"/>
  <c r="G89" i="26" s="1"/>
  <c r="H39" i="31"/>
  <c r="H89" i="26" s="1"/>
  <c r="I39" i="31"/>
  <c r="I89" i="26" s="1"/>
  <c r="J39" i="31"/>
  <c r="J89" i="26" s="1"/>
  <c r="K39" i="31"/>
  <c r="L39" i="31"/>
  <c r="L89" i="26" s="1"/>
  <c r="M39" i="31"/>
  <c r="M89" i="26" s="1"/>
  <c r="N39" i="31"/>
  <c r="O39" i="31"/>
  <c r="O89" i="26" s="1"/>
  <c r="P39" i="31"/>
  <c r="P89" i="26" s="1"/>
  <c r="Q39" i="31"/>
  <c r="R39" i="31"/>
  <c r="R89" i="26" s="1"/>
  <c r="S39" i="31"/>
  <c r="S89" i="26" s="1"/>
  <c r="T39" i="31"/>
  <c r="T89" i="26" s="1"/>
  <c r="U39" i="31"/>
  <c r="U89" i="26" s="1"/>
  <c r="V39" i="31"/>
  <c r="V89" i="26" s="1"/>
  <c r="W39" i="31"/>
  <c r="W89" i="26" s="1"/>
  <c r="X39" i="31"/>
  <c r="X89" i="26" s="1"/>
  <c r="Y39" i="31"/>
  <c r="Y89" i="26" s="1"/>
  <c r="Z39" i="31"/>
  <c r="Z89" i="26" s="1"/>
  <c r="AA39" i="31"/>
  <c r="AA89" i="26" s="1"/>
  <c r="B39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X104" i="26" s="1"/>
  <c r="U38" i="31"/>
  <c r="V38" i="31"/>
  <c r="W38" i="31"/>
  <c r="X38" i="31"/>
  <c r="Y38" i="31"/>
  <c r="Z38" i="31"/>
  <c r="AA38" i="31"/>
  <c r="B38" i="31"/>
  <c r="K109" i="26" l="1"/>
  <c r="X109" i="26"/>
  <c r="K94" i="26"/>
  <c r="X94" i="26"/>
  <c r="K93" i="26"/>
  <c r="X93" i="26"/>
  <c r="K106" i="26"/>
  <c r="X106" i="26"/>
  <c r="K91" i="26"/>
  <c r="X91" i="26"/>
  <c r="AG33" i="31"/>
  <c r="AF33" i="31"/>
  <c r="AC13" i="25" l="1"/>
  <c r="AD13" i="25" s="1"/>
  <c r="AC14" i="25"/>
  <c r="AD14" i="25" s="1"/>
  <c r="AC4" i="25"/>
  <c r="AC3" i="25"/>
  <c r="AD3" i="25" s="1"/>
  <c r="D97" i="37"/>
  <c r="E97" i="37"/>
  <c r="E98" i="37" s="1"/>
  <c r="E68" i="26" s="1"/>
  <c r="F97" i="37"/>
  <c r="F98" i="37" s="1"/>
  <c r="F68" i="26" s="1"/>
  <c r="G97" i="37"/>
  <c r="H97" i="37"/>
  <c r="I97" i="37"/>
  <c r="I98" i="37" s="1"/>
  <c r="I68" i="26" s="1"/>
  <c r="J97" i="37"/>
  <c r="J98" i="37" s="1"/>
  <c r="J68" i="26" s="1"/>
  <c r="K97" i="37"/>
  <c r="L97" i="37"/>
  <c r="M97" i="37"/>
  <c r="N97" i="37"/>
  <c r="O97" i="37"/>
  <c r="P97" i="37"/>
  <c r="Q97" i="37"/>
  <c r="R97" i="37"/>
  <c r="S97" i="37"/>
  <c r="T97" i="37"/>
  <c r="U97" i="37"/>
  <c r="U98" i="37" s="1"/>
  <c r="U68" i="26" s="1"/>
  <c r="V97" i="37"/>
  <c r="W97" i="37"/>
  <c r="X97" i="37"/>
  <c r="X98" i="37" s="1"/>
  <c r="Y97" i="37"/>
  <c r="Y98" i="37" s="1"/>
  <c r="Y68" i="26" s="1"/>
  <c r="Z97" i="37"/>
  <c r="AA97" i="37"/>
  <c r="D94" i="37"/>
  <c r="D95" i="37" s="1"/>
  <c r="D49" i="26" s="1"/>
  <c r="E94" i="37"/>
  <c r="F94" i="37"/>
  <c r="G94" i="37"/>
  <c r="G95" i="37" s="1"/>
  <c r="G49" i="26" s="1"/>
  <c r="H94" i="37"/>
  <c r="H95" i="37" s="1"/>
  <c r="H49" i="26" s="1"/>
  <c r="I94" i="37"/>
  <c r="J94" i="37"/>
  <c r="K94" i="37"/>
  <c r="K95" i="37" s="1"/>
  <c r="T49" i="26" s="1"/>
  <c r="L94" i="37"/>
  <c r="M94" i="37"/>
  <c r="N94" i="37"/>
  <c r="O94" i="37"/>
  <c r="P94" i="37"/>
  <c r="Q94" i="37"/>
  <c r="R94" i="37"/>
  <c r="S94" i="37"/>
  <c r="T94" i="37"/>
  <c r="U94" i="37"/>
  <c r="V94" i="37"/>
  <c r="V95" i="37" s="1"/>
  <c r="V49" i="26" s="1"/>
  <c r="W94" i="37"/>
  <c r="W95" i="37" s="1"/>
  <c r="W49" i="26" s="1"/>
  <c r="X94" i="37"/>
  <c r="Y94" i="37"/>
  <c r="Z94" i="37"/>
  <c r="Z95" i="37" s="1"/>
  <c r="Z49" i="26" s="1"/>
  <c r="AA94" i="37"/>
  <c r="AA95" i="37" s="1"/>
  <c r="AA49" i="26" s="1"/>
  <c r="D91" i="37"/>
  <c r="D92" i="37" s="1"/>
  <c r="D30" i="26" s="1"/>
  <c r="E91" i="37"/>
  <c r="E92" i="37" s="1"/>
  <c r="E30" i="26" s="1"/>
  <c r="F91" i="37"/>
  <c r="F92" i="37" s="1"/>
  <c r="F30" i="26" s="1"/>
  <c r="G91" i="37"/>
  <c r="G92" i="37" s="1"/>
  <c r="G30" i="26" s="1"/>
  <c r="H91" i="37"/>
  <c r="H92" i="37" s="1"/>
  <c r="H30" i="26" s="1"/>
  <c r="I91" i="37"/>
  <c r="I92" i="37" s="1"/>
  <c r="I30" i="26" s="1"/>
  <c r="J91" i="37"/>
  <c r="K91" i="37"/>
  <c r="K92" i="37" s="1"/>
  <c r="T30" i="26" s="1"/>
  <c r="L91" i="37"/>
  <c r="L92" i="37" s="1"/>
  <c r="L30" i="26" s="1"/>
  <c r="M91" i="37"/>
  <c r="N91" i="37"/>
  <c r="O91" i="37"/>
  <c r="P91" i="37"/>
  <c r="Q91" i="37"/>
  <c r="R91" i="37"/>
  <c r="S91" i="37"/>
  <c r="T91" i="37"/>
  <c r="U91" i="37"/>
  <c r="V91" i="37"/>
  <c r="V92" i="37" s="1"/>
  <c r="V30" i="26" s="1"/>
  <c r="W91" i="37"/>
  <c r="W92" i="37" s="1"/>
  <c r="W30" i="26" s="1"/>
  <c r="X91" i="37"/>
  <c r="X92" i="37" s="1"/>
  <c r="Y91" i="37"/>
  <c r="Z91" i="37"/>
  <c r="Z92" i="37" s="1"/>
  <c r="Z30" i="26" s="1"/>
  <c r="AA91" i="37"/>
  <c r="AA92" i="37" s="1"/>
  <c r="AA30" i="26" s="1"/>
  <c r="D86" i="37"/>
  <c r="E86" i="37"/>
  <c r="F86" i="37"/>
  <c r="G86" i="37"/>
  <c r="H86" i="37"/>
  <c r="I86" i="37"/>
  <c r="J86" i="37"/>
  <c r="K86" i="37"/>
  <c r="L86" i="37"/>
  <c r="M86" i="37"/>
  <c r="N86" i="37"/>
  <c r="O86" i="37"/>
  <c r="P86" i="37"/>
  <c r="Q86" i="37"/>
  <c r="R86" i="37"/>
  <c r="S86" i="37"/>
  <c r="T86" i="37"/>
  <c r="U86" i="37"/>
  <c r="V86" i="37"/>
  <c r="W86" i="37"/>
  <c r="X86" i="37"/>
  <c r="Y86" i="37"/>
  <c r="Z86" i="37"/>
  <c r="AA86" i="37"/>
  <c r="D97" i="36"/>
  <c r="E97" i="36"/>
  <c r="E98" i="36" s="1"/>
  <c r="E67" i="26" s="1"/>
  <c r="F97" i="36"/>
  <c r="F98" i="36" s="1"/>
  <c r="F67" i="26" s="1"/>
  <c r="G97" i="36"/>
  <c r="G98" i="36" s="1"/>
  <c r="G67" i="26" s="1"/>
  <c r="H97" i="36"/>
  <c r="I97" i="36"/>
  <c r="I98" i="36" s="1"/>
  <c r="I67" i="26" s="1"/>
  <c r="J97" i="36"/>
  <c r="J98" i="36" s="1"/>
  <c r="J67" i="26" s="1"/>
  <c r="K97" i="36"/>
  <c r="K98" i="36" s="1"/>
  <c r="T67" i="26" s="1"/>
  <c r="L97" i="36"/>
  <c r="M97" i="36"/>
  <c r="N97" i="36"/>
  <c r="N98" i="36" s="1"/>
  <c r="N67" i="26" s="1"/>
  <c r="O97" i="36"/>
  <c r="P97" i="36"/>
  <c r="Q97" i="36"/>
  <c r="R97" i="36"/>
  <c r="T97" i="36"/>
  <c r="U97" i="36"/>
  <c r="U98" i="36" s="1"/>
  <c r="U67" i="26" s="1"/>
  <c r="V97" i="36"/>
  <c r="V98" i="36" s="1"/>
  <c r="V67" i="26" s="1"/>
  <c r="W97" i="36"/>
  <c r="X97" i="36"/>
  <c r="X98" i="36" s="1"/>
  <c r="Y97" i="36"/>
  <c r="Y98" i="36" s="1"/>
  <c r="Y67" i="26" s="1"/>
  <c r="Z97" i="36"/>
  <c r="Z98" i="36" s="1"/>
  <c r="Z67" i="26" s="1"/>
  <c r="AA97" i="36"/>
  <c r="D94" i="36"/>
  <c r="D95" i="36" s="1"/>
  <c r="D48" i="26" s="1"/>
  <c r="E94" i="36"/>
  <c r="E95" i="36" s="1"/>
  <c r="E48" i="26" s="1"/>
  <c r="F94" i="36"/>
  <c r="G94" i="36"/>
  <c r="G95" i="36" s="1"/>
  <c r="G48" i="26" s="1"/>
  <c r="H94" i="36"/>
  <c r="H95" i="36" s="1"/>
  <c r="H48" i="26" s="1"/>
  <c r="I94" i="36"/>
  <c r="I95" i="36" s="1"/>
  <c r="I48" i="26" s="1"/>
  <c r="J94" i="36"/>
  <c r="K94" i="36"/>
  <c r="K95" i="36" s="1"/>
  <c r="T48" i="26" s="1"/>
  <c r="L94" i="36"/>
  <c r="L95" i="36" s="1"/>
  <c r="L48" i="26" s="1"/>
  <c r="M94" i="36"/>
  <c r="N94" i="36"/>
  <c r="O94" i="36"/>
  <c r="P94" i="36"/>
  <c r="P95" i="36" s="1"/>
  <c r="P48" i="26" s="1"/>
  <c r="Q94" i="36"/>
  <c r="R94" i="36"/>
  <c r="T94" i="36"/>
  <c r="U94" i="36"/>
  <c r="V94" i="36"/>
  <c r="V95" i="36" s="1"/>
  <c r="V48" i="26" s="1"/>
  <c r="W94" i="36"/>
  <c r="W95" i="36" s="1"/>
  <c r="W48" i="26" s="1"/>
  <c r="X94" i="36"/>
  <c r="X95" i="36" s="1"/>
  <c r="Y94" i="36"/>
  <c r="Z94" i="36"/>
  <c r="Z95" i="36" s="1"/>
  <c r="Z48" i="26" s="1"/>
  <c r="AA94" i="36"/>
  <c r="AA95" i="36" s="1"/>
  <c r="AA48" i="26" s="1"/>
  <c r="D91" i="36"/>
  <c r="E91" i="36"/>
  <c r="E92" i="36" s="1"/>
  <c r="E29" i="26" s="1"/>
  <c r="F91" i="36"/>
  <c r="G91" i="36"/>
  <c r="G92" i="36" s="1"/>
  <c r="G29" i="26" s="1"/>
  <c r="H91" i="36"/>
  <c r="I91" i="36"/>
  <c r="I92" i="36" s="1"/>
  <c r="I29" i="26" s="1"/>
  <c r="J91" i="36"/>
  <c r="K91" i="36"/>
  <c r="K92" i="36" s="1"/>
  <c r="T29" i="26" s="1"/>
  <c r="L91" i="36"/>
  <c r="M91" i="36"/>
  <c r="N91" i="36"/>
  <c r="O91" i="36"/>
  <c r="P91" i="36"/>
  <c r="Q91" i="36"/>
  <c r="R91" i="36"/>
  <c r="T91" i="36"/>
  <c r="U91" i="36"/>
  <c r="V91" i="36"/>
  <c r="V92" i="36" s="1"/>
  <c r="V29" i="26" s="1"/>
  <c r="W91" i="36"/>
  <c r="X91" i="36"/>
  <c r="X92" i="36" s="1"/>
  <c r="Y91" i="36"/>
  <c r="Z91" i="36"/>
  <c r="Z92" i="36" s="1"/>
  <c r="Z29" i="26" s="1"/>
  <c r="AA91" i="36"/>
  <c r="H34" i="36"/>
  <c r="I34" i="36"/>
  <c r="J34" i="36"/>
  <c r="K34" i="36"/>
  <c r="L34" i="36"/>
  <c r="M34" i="36"/>
  <c r="N34" i="36"/>
  <c r="N35" i="35" s="1"/>
  <c r="O34" i="36"/>
  <c r="P34" i="36"/>
  <c r="Q34" i="36"/>
  <c r="R34" i="36"/>
  <c r="T34" i="36"/>
  <c r="U34" i="36"/>
  <c r="V34" i="36"/>
  <c r="W34" i="36"/>
  <c r="X34" i="36"/>
  <c r="Y34" i="36"/>
  <c r="Z34" i="36"/>
  <c r="AA34" i="36"/>
  <c r="AC33" i="36"/>
  <c r="D97" i="35"/>
  <c r="E97" i="35"/>
  <c r="F97" i="35"/>
  <c r="G97" i="35"/>
  <c r="H97" i="35"/>
  <c r="I97" i="35"/>
  <c r="J97" i="35"/>
  <c r="K97" i="35"/>
  <c r="L97" i="35"/>
  <c r="M97" i="35"/>
  <c r="O97" i="35"/>
  <c r="P97" i="35"/>
  <c r="Q97" i="35"/>
  <c r="R97" i="35"/>
  <c r="S97" i="35"/>
  <c r="T97" i="35"/>
  <c r="U97" i="35"/>
  <c r="V97" i="35"/>
  <c r="W97" i="35"/>
  <c r="W98" i="35" s="1"/>
  <c r="V66" i="26" s="1"/>
  <c r="X97" i="35"/>
  <c r="Y97" i="35"/>
  <c r="Z97" i="35"/>
  <c r="AA97" i="35"/>
  <c r="AA98" i="35" s="1"/>
  <c r="Z66" i="26" s="1"/>
  <c r="AB97" i="35"/>
  <c r="D94" i="35"/>
  <c r="E94" i="35"/>
  <c r="F94" i="35"/>
  <c r="G94" i="35"/>
  <c r="H94" i="35"/>
  <c r="I94" i="35"/>
  <c r="J94" i="35"/>
  <c r="K94" i="35"/>
  <c r="L94" i="35"/>
  <c r="M94" i="35"/>
  <c r="O94" i="35"/>
  <c r="P94" i="35"/>
  <c r="Q94" i="35"/>
  <c r="R94" i="35"/>
  <c r="S94" i="35"/>
  <c r="T94" i="35"/>
  <c r="U94" i="35"/>
  <c r="V94" i="35"/>
  <c r="W94" i="35"/>
  <c r="W95" i="35" s="1"/>
  <c r="V47" i="26" s="1"/>
  <c r="X94" i="35"/>
  <c r="Y94" i="35"/>
  <c r="Z94" i="35"/>
  <c r="AA94" i="35"/>
  <c r="AA95" i="35" s="1"/>
  <c r="Z47" i="26" s="1"/>
  <c r="AB94" i="35"/>
  <c r="D91" i="35"/>
  <c r="E91" i="35"/>
  <c r="F91" i="35"/>
  <c r="G91" i="35"/>
  <c r="H91" i="35"/>
  <c r="I91" i="35"/>
  <c r="J91" i="35"/>
  <c r="K91" i="35"/>
  <c r="L91" i="35"/>
  <c r="M91" i="35"/>
  <c r="O91" i="35"/>
  <c r="P91" i="35"/>
  <c r="Q91" i="35"/>
  <c r="R91" i="35"/>
  <c r="S91" i="35"/>
  <c r="T91" i="35"/>
  <c r="U91" i="35"/>
  <c r="V91" i="35"/>
  <c r="V92" i="35" s="1"/>
  <c r="U28" i="26" s="1"/>
  <c r="W91" i="35"/>
  <c r="X91" i="35"/>
  <c r="Y91" i="35"/>
  <c r="Y92" i="35" s="1"/>
  <c r="Z91" i="35"/>
  <c r="Z92" i="35" s="1"/>
  <c r="Y28" i="26" s="1"/>
  <c r="AA91" i="35"/>
  <c r="AB91" i="35"/>
  <c r="D86" i="35"/>
  <c r="E86" i="35"/>
  <c r="F86" i="35"/>
  <c r="G86" i="35"/>
  <c r="H86" i="35"/>
  <c r="I86" i="35"/>
  <c r="J86" i="35"/>
  <c r="K86" i="35"/>
  <c r="L86" i="35"/>
  <c r="M86" i="35"/>
  <c r="O86" i="35"/>
  <c r="P86" i="35"/>
  <c r="Q86" i="35"/>
  <c r="R86" i="35"/>
  <c r="S86" i="35"/>
  <c r="T86" i="35"/>
  <c r="U86" i="35"/>
  <c r="V86" i="35"/>
  <c r="W86" i="35"/>
  <c r="X86" i="35"/>
  <c r="Y86" i="35"/>
  <c r="Z86" i="35"/>
  <c r="AA86" i="35"/>
  <c r="AB86" i="35"/>
  <c r="L35" i="36" l="1"/>
  <c r="L35" i="37"/>
  <c r="T35" i="36"/>
  <c r="T35" i="37"/>
  <c r="K35" i="36"/>
  <c r="K35" i="37"/>
  <c r="V35" i="36"/>
  <c r="V35" i="37"/>
  <c r="R35" i="37"/>
  <c r="R35" i="36"/>
  <c r="J35" i="36"/>
  <c r="J35" i="37"/>
  <c r="Z35" i="36"/>
  <c r="Z35" i="37"/>
  <c r="Q35" i="36"/>
  <c r="Q35" i="37"/>
  <c r="I35" i="36"/>
  <c r="I35" i="37"/>
  <c r="M35" i="37"/>
  <c r="M35" i="36"/>
  <c r="Y35" i="36"/>
  <c r="Y35" i="37"/>
  <c r="P35" i="36"/>
  <c r="P35" i="37"/>
  <c r="X35" i="36"/>
  <c r="X35" i="37"/>
  <c r="O35" i="36"/>
  <c r="O35" i="37"/>
  <c r="W35" i="36"/>
  <c r="W35" i="37"/>
  <c r="N35" i="36"/>
  <c r="N35" i="37"/>
  <c r="X35" i="35"/>
  <c r="W35" i="35"/>
  <c r="Y35" i="35"/>
  <c r="U35" i="35"/>
  <c r="K35" i="35"/>
  <c r="P35" i="35"/>
  <c r="S35" i="35"/>
  <c r="Z35" i="35"/>
  <c r="AA35" i="35"/>
  <c r="R35" i="35"/>
  <c r="O35" i="35"/>
  <c r="L35" i="35"/>
  <c r="M35" i="35"/>
  <c r="I35" i="35"/>
  <c r="J35" i="35"/>
  <c r="Y98" i="35"/>
  <c r="H98" i="35"/>
  <c r="H66" i="26" s="1"/>
  <c r="AA92" i="35"/>
  <c r="W92" i="35"/>
  <c r="V28" i="26" s="1"/>
  <c r="Y95" i="35"/>
  <c r="X98" i="35"/>
  <c r="W66" i="26" s="1"/>
  <c r="S95" i="37"/>
  <c r="S49" i="26" s="1"/>
  <c r="S92" i="37"/>
  <c r="S30" i="26" s="1"/>
  <c r="R95" i="37"/>
  <c r="R49" i="26" s="1"/>
  <c r="R92" i="37"/>
  <c r="R30" i="26" s="1"/>
  <c r="Q98" i="37"/>
  <c r="Q68" i="26" s="1"/>
  <c r="P95" i="37"/>
  <c r="P49" i="26" s="1"/>
  <c r="P92" i="37"/>
  <c r="P30" i="26" s="1"/>
  <c r="O95" i="37"/>
  <c r="O49" i="26" s="1"/>
  <c r="O92" i="37"/>
  <c r="O30" i="26" s="1"/>
  <c r="M92" i="37"/>
  <c r="M30" i="26" s="1"/>
  <c r="M98" i="37"/>
  <c r="M68" i="26" s="1"/>
  <c r="L95" i="37"/>
  <c r="L49" i="26" s="1"/>
  <c r="R92" i="36"/>
  <c r="R29" i="26" s="1"/>
  <c r="R98" i="36"/>
  <c r="R67" i="26" s="1"/>
  <c r="R95" i="36"/>
  <c r="R48" i="26" s="1"/>
  <c r="Q98" i="36"/>
  <c r="Q67" i="26" s="1"/>
  <c r="O92" i="36"/>
  <c r="O29" i="26" s="1"/>
  <c r="O98" i="36"/>
  <c r="O67" i="26" s="1"/>
  <c r="O95" i="36"/>
  <c r="O48" i="26" s="1"/>
  <c r="M95" i="36"/>
  <c r="M48" i="26" s="1"/>
  <c r="M92" i="36"/>
  <c r="M29" i="26" s="1"/>
  <c r="M98" i="36"/>
  <c r="M67" i="26" s="1"/>
  <c r="G98" i="35"/>
  <c r="G66" i="26" s="1"/>
  <c r="E92" i="35"/>
  <c r="E28" i="26" s="1"/>
  <c r="E31" i="26" s="1"/>
  <c r="E98" i="35"/>
  <c r="E66" i="26" s="1"/>
  <c r="E69" i="26" s="1"/>
  <c r="E95" i="35"/>
  <c r="E47" i="26" s="1"/>
  <c r="G95" i="35"/>
  <c r="G47" i="26" s="1"/>
  <c r="G50" i="26" s="1"/>
  <c r="G92" i="35"/>
  <c r="G28" i="26" s="1"/>
  <c r="J92" i="35"/>
  <c r="J28" i="26" s="1"/>
  <c r="I92" i="35"/>
  <c r="I28" i="26" s="1"/>
  <c r="I98" i="35"/>
  <c r="I66" i="26" s="1"/>
  <c r="I69" i="26" s="1"/>
  <c r="I95" i="35"/>
  <c r="I47" i="26" s="1"/>
  <c r="S92" i="35"/>
  <c r="S98" i="35"/>
  <c r="R92" i="35"/>
  <c r="Q28" i="26" s="1"/>
  <c r="Q98" i="35"/>
  <c r="P66" i="26" s="1"/>
  <c r="P92" i="35"/>
  <c r="O28" i="26" s="1"/>
  <c r="P95" i="35"/>
  <c r="O47" i="26" s="1"/>
  <c r="P98" i="35"/>
  <c r="O66" i="26" s="1"/>
  <c r="M95" i="35"/>
  <c r="M47" i="26" s="1"/>
  <c r="M92" i="35"/>
  <c r="M28" i="26" s="1"/>
  <c r="M98" i="35"/>
  <c r="M66" i="26" s="1"/>
  <c r="S95" i="35"/>
  <c r="K95" i="35"/>
  <c r="T47" i="26" s="1"/>
  <c r="T50" i="26" s="1"/>
  <c r="N98" i="37"/>
  <c r="N68" i="26" s="1"/>
  <c r="T92" i="37"/>
  <c r="X30" i="26" s="1"/>
  <c r="T98" i="37"/>
  <c r="X68" i="26" s="1"/>
  <c r="T92" i="36"/>
  <c r="X29" i="26" s="1"/>
  <c r="T98" i="36"/>
  <c r="X67" i="26" s="1"/>
  <c r="T95" i="36"/>
  <c r="X48" i="26" s="1"/>
  <c r="U92" i="35"/>
  <c r="X28" i="26" s="1"/>
  <c r="U95" i="35"/>
  <c r="X47" i="26" s="1"/>
  <c r="U98" i="35"/>
  <c r="X66" i="26" s="1"/>
  <c r="O92" i="35"/>
  <c r="N28" i="26" s="1"/>
  <c r="K92" i="35"/>
  <c r="T28" i="26" s="1"/>
  <c r="K98" i="35"/>
  <c r="T66" i="26" s="1"/>
  <c r="J92" i="37"/>
  <c r="J30" i="26" s="1"/>
  <c r="X95" i="37"/>
  <c r="T95" i="37"/>
  <c r="X49" i="26" s="1"/>
  <c r="M95" i="37"/>
  <c r="I95" i="37"/>
  <c r="E95" i="37"/>
  <c r="E49" i="26" s="1"/>
  <c r="AA98" i="37"/>
  <c r="AA68" i="26" s="1"/>
  <c r="W98" i="37"/>
  <c r="W68" i="26" s="1"/>
  <c r="S98" i="37"/>
  <c r="S68" i="26" s="1"/>
  <c r="P98" i="37"/>
  <c r="P68" i="26" s="1"/>
  <c r="L98" i="37"/>
  <c r="L68" i="26" s="1"/>
  <c r="H98" i="37"/>
  <c r="D98" i="37"/>
  <c r="F92" i="35"/>
  <c r="F28" i="26" s="1"/>
  <c r="AB92" i="35"/>
  <c r="AA28" i="26" s="1"/>
  <c r="X92" i="35"/>
  <c r="W28" i="26" s="1"/>
  <c r="T92" i="35"/>
  <c r="Q92" i="35"/>
  <c r="P28" i="26" s="1"/>
  <c r="L92" i="35"/>
  <c r="L28" i="26" s="1"/>
  <c r="H92" i="35"/>
  <c r="H28" i="26" s="1"/>
  <c r="D92" i="35"/>
  <c r="D28" i="26" s="1"/>
  <c r="Z95" i="35"/>
  <c r="Y47" i="26" s="1"/>
  <c r="V95" i="35"/>
  <c r="U47" i="26" s="1"/>
  <c r="R95" i="35"/>
  <c r="Q47" i="26" s="1"/>
  <c r="O95" i="35"/>
  <c r="N47" i="26" s="1"/>
  <c r="J95" i="35"/>
  <c r="J47" i="26" s="1"/>
  <c r="F95" i="35"/>
  <c r="F47" i="26" s="1"/>
  <c r="AB98" i="35"/>
  <c r="AA66" i="26" s="1"/>
  <c r="T98" i="35"/>
  <c r="L98" i="35"/>
  <c r="L66" i="26" s="1"/>
  <c r="D98" i="35"/>
  <c r="D66" i="26" s="1"/>
  <c r="AA92" i="36"/>
  <c r="AA29" i="26" s="1"/>
  <c r="L92" i="36"/>
  <c r="D92" i="36"/>
  <c r="D29" i="26" s="1"/>
  <c r="N92" i="37"/>
  <c r="N30" i="26" s="1"/>
  <c r="W92" i="36"/>
  <c r="W29" i="26" s="1"/>
  <c r="P92" i="36"/>
  <c r="P29" i="26" s="1"/>
  <c r="H92" i="36"/>
  <c r="H29" i="26" s="1"/>
  <c r="Y95" i="36"/>
  <c r="Y48" i="26" s="1"/>
  <c r="U95" i="36"/>
  <c r="U48" i="26" s="1"/>
  <c r="Q95" i="36"/>
  <c r="Q48" i="26" s="1"/>
  <c r="N95" i="36"/>
  <c r="N48" i="26" s="1"/>
  <c r="J95" i="36"/>
  <c r="J48" i="26" s="1"/>
  <c r="F95" i="36"/>
  <c r="F48" i="26" s="1"/>
  <c r="AB95" i="35"/>
  <c r="AA47" i="26" s="1"/>
  <c r="AA50" i="26" s="1"/>
  <c r="X95" i="35"/>
  <c r="W47" i="26" s="1"/>
  <c r="W50" i="26" s="1"/>
  <c r="T95" i="35"/>
  <c r="Q95" i="35"/>
  <c r="P47" i="26" s="1"/>
  <c r="L95" i="35"/>
  <c r="L47" i="26" s="1"/>
  <c r="H95" i="35"/>
  <c r="H47" i="26" s="1"/>
  <c r="H50" i="26" s="1"/>
  <c r="D95" i="35"/>
  <c r="D47" i="26" s="1"/>
  <c r="D50" i="26" s="1"/>
  <c r="Z98" i="35"/>
  <c r="V98" i="35"/>
  <c r="R98" i="35"/>
  <c r="Q66" i="26" s="1"/>
  <c r="O98" i="35"/>
  <c r="N66" i="26" s="1"/>
  <c r="J98" i="35"/>
  <c r="J66" i="26" s="1"/>
  <c r="J69" i="26" s="1"/>
  <c r="F98" i="35"/>
  <c r="F66" i="26" s="1"/>
  <c r="F69" i="26" s="1"/>
  <c r="Y92" i="37"/>
  <c r="Y30" i="26" s="1"/>
  <c r="U92" i="37"/>
  <c r="U30" i="26" s="1"/>
  <c r="Q92" i="37"/>
  <c r="Q30" i="26" s="1"/>
  <c r="Y95" i="37"/>
  <c r="Y49" i="26" s="1"/>
  <c r="U95" i="37"/>
  <c r="U49" i="26" s="1"/>
  <c r="Q95" i="37"/>
  <c r="Q49" i="26" s="1"/>
  <c r="N95" i="37"/>
  <c r="N49" i="26" s="1"/>
  <c r="J95" i="37"/>
  <c r="F95" i="37"/>
  <c r="Z98" i="37"/>
  <c r="V98" i="37"/>
  <c r="R98" i="37"/>
  <c r="R68" i="26" s="1"/>
  <c r="O98" i="37"/>
  <c r="O68" i="26" s="1"/>
  <c r="K98" i="37"/>
  <c r="G98" i="37"/>
  <c r="Z99" i="36"/>
  <c r="V99" i="36"/>
  <c r="K99" i="36"/>
  <c r="G99" i="36"/>
  <c r="Y92" i="36"/>
  <c r="Y29" i="26" s="1"/>
  <c r="U92" i="36"/>
  <c r="U29" i="26" s="1"/>
  <c r="Q92" i="36"/>
  <c r="Q29" i="26" s="1"/>
  <c r="N92" i="36"/>
  <c r="N29" i="26" s="1"/>
  <c r="J92" i="36"/>
  <c r="J29" i="26" s="1"/>
  <c r="F92" i="36"/>
  <c r="F29" i="26" s="1"/>
  <c r="E99" i="36"/>
  <c r="X99" i="36"/>
  <c r="I99" i="36"/>
  <c r="AA98" i="36"/>
  <c r="AA67" i="26" s="1"/>
  <c r="W98" i="36"/>
  <c r="W67" i="26" s="1"/>
  <c r="P98" i="36"/>
  <c r="P67" i="26" s="1"/>
  <c r="L98" i="36"/>
  <c r="L67" i="26" s="1"/>
  <c r="H98" i="36"/>
  <c r="H67" i="26" s="1"/>
  <c r="D98" i="36"/>
  <c r="D67" i="26" s="1"/>
  <c r="V50" i="26"/>
  <c r="Z50" i="26"/>
  <c r="D97" i="34"/>
  <c r="E97" i="34"/>
  <c r="F97" i="34"/>
  <c r="F98" i="34" s="1"/>
  <c r="F64" i="26" s="1"/>
  <c r="G97" i="34"/>
  <c r="H97" i="34"/>
  <c r="I97" i="34"/>
  <c r="J97" i="34"/>
  <c r="J98" i="34" s="1"/>
  <c r="J64" i="26" s="1"/>
  <c r="K97" i="34"/>
  <c r="L97" i="34"/>
  <c r="M97" i="34"/>
  <c r="O97" i="34"/>
  <c r="O98" i="34" s="1"/>
  <c r="N64" i="26" s="1"/>
  <c r="P97" i="34"/>
  <c r="Q97" i="34"/>
  <c r="R97" i="34"/>
  <c r="R98" i="34" s="1"/>
  <c r="Q64" i="26" s="1"/>
  <c r="S97" i="34"/>
  <c r="T97" i="34"/>
  <c r="U97" i="34"/>
  <c r="V97" i="34"/>
  <c r="W97" i="34"/>
  <c r="X97" i="34"/>
  <c r="Y97" i="34"/>
  <c r="Z97" i="34"/>
  <c r="Z98" i="34" s="1"/>
  <c r="Y64" i="26" s="1"/>
  <c r="AA97" i="34"/>
  <c r="AB97" i="34"/>
  <c r="D94" i="34"/>
  <c r="D95" i="34" s="1"/>
  <c r="D45" i="26" s="1"/>
  <c r="E94" i="34"/>
  <c r="F94" i="34"/>
  <c r="G94" i="34"/>
  <c r="H94" i="34"/>
  <c r="H95" i="34" s="1"/>
  <c r="H45" i="26" s="1"/>
  <c r="I94" i="34"/>
  <c r="J94" i="34"/>
  <c r="K94" i="34"/>
  <c r="L94" i="34"/>
  <c r="L95" i="34" s="1"/>
  <c r="L45" i="26" s="1"/>
  <c r="M94" i="34"/>
  <c r="O94" i="34"/>
  <c r="P94" i="34"/>
  <c r="Q94" i="34"/>
  <c r="Q95" i="34" s="1"/>
  <c r="P45" i="26" s="1"/>
  <c r="R94" i="34"/>
  <c r="S94" i="34"/>
  <c r="T94" i="34"/>
  <c r="T95" i="34" s="1"/>
  <c r="S45" i="26" s="1"/>
  <c r="U94" i="34"/>
  <c r="V94" i="34"/>
  <c r="W94" i="34"/>
  <c r="X94" i="34"/>
  <c r="X95" i="34" s="1"/>
  <c r="W45" i="26" s="1"/>
  <c r="Y94" i="34"/>
  <c r="Z94" i="34"/>
  <c r="AA94" i="34"/>
  <c r="AB94" i="34"/>
  <c r="AB95" i="34" s="1"/>
  <c r="AA45" i="26" s="1"/>
  <c r="D91" i="34"/>
  <c r="E91" i="34"/>
  <c r="F91" i="34"/>
  <c r="F92" i="34" s="1"/>
  <c r="F26" i="26" s="1"/>
  <c r="G91" i="34"/>
  <c r="H91" i="34"/>
  <c r="I91" i="34"/>
  <c r="J91" i="34"/>
  <c r="J92" i="34" s="1"/>
  <c r="J26" i="26" s="1"/>
  <c r="K91" i="34"/>
  <c r="L91" i="34"/>
  <c r="M91" i="34"/>
  <c r="O91" i="34"/>
  <c r="O92" i="34" s="1"/>
  <c r="N26" i="26" s="1"/>
  <c r="N27" i="26" s="1"/>
  <c r="P91" i="34"/>
  <c r="Q91" i="34"/>
  <c r="R91" i="34"/>
  <c r="R92" i="34" s="1"/>
  <c r="Q26" i="26" s="1"/>
  <c r="Q27" i="26" s="1"/>
  <c r="S91" i="34"/>
  <c r="T91" i="34"/>
  <c r="U91" i="34"/>
  <c r="V91" i="34"/>
  <c r="W91" i="34"/>
  <c r="X91" i="34"/>
  <c r="Y91" i="34"/>
  <c r="Z91" i="34"/>
  <c r="Z92" i="34" s="1"/>
  <c r="Y26" i="26" s="1"/>
  <c r="AA91" i="34"/>
  <c r="AB91" i="34"/>
  <c r="D41" i="34"/>
  <c r="E41" i="34"/>
  <c r="F41" i="34"/>
  <c r="G41" i="34"/>
  <c r="H41" i="34"/>
  <c r="I41" i="34"/>
  <c r="J41" i="34"/>
  <c r="K41" i="34"/>
  <c r="L41" i="34"/>
  <c r="M41" i="34"/>
  <c r="O41" i="34"/>
  <c r="P41" i="34"/>
  <c r="Q41" i="34"/>
  <c r="R41" i="34"/>
  <c r="S41" i="34"/>
  <c r="T41" i="34"/>
  <c r="U41" i="34"/>
  <c r="V41" i="34"/>
  <c r="W41" i="34"/>
  <c r="X41" i="34"/>
  <c r="Y41" i="34"/>
  <c r="Z41" i="34"/>
  <c r="AA41" i="34"/>
  <c r="AB41" i="34"/>
  <c r="D40" i="34"/>
  <c r="E40" i="34"/>
  <c r="F40" i="34"/>
  <c r="G40" i="34"/>
  <c r="H40" i="34"/>
  <c r="I40" i="34"/>
  <c r="J40" i="34"/>
  <c r="K40" i="34"/>
  <c r="L40" i="34"/>
  <c r="M40" i="34"/>
  <c r="O40" i="34"/>
  <c r="P40" i="34"/>
  <c r="Q40" i="34"/>
  <c r="R40" i="34"/>
  <c r="S40" i="34"/>
  <c r="T40" i="34"/>
  <c r="U40" i="34"/>
  <c r="V40" i="34"/>
  <c r="W40" i="34"/>
  <c r="X40" i="34"/>
  <c r="Y40" i="34"/>
  <c r="Z40" i="34"/>
  <c r="AA40" i="34"/>
  <c r="AB40" i="34"/>
  <c r="D38" i="34"/>
  <c r="D105" i="26" s="1"/>
  <c r="E38" i="34"/>
  <c r="E105" i="26" s="1"/>
  <c r="F38" i="34"/>
  <c r="F105" i="26" s="1"/>
  <c r="G38" i="34"/>
  <c r="G105" i="26" s="1"/>
  <c r="H38" i="34"/>
  <c r="H105" i="26" s="1"/>
  <c r="I38" i="34"/>
  <c r="I105" i="26" s="1"/>
  <c r="J38" i="34"/>
  <c r="J105" i="26" s="1"/>
  <c r="K38" i="34"/>
  <c r="T105" i="26" s="1"/>
  <c r="L38" i="34"/>
  <c r="L105" i="26" s="1"/>
  <c r="M38" i="34"/>
  <c r="M105" i="26" s="1"/>
  <c r="O38" i="34"/>
  <c r="N105" i="26" s="1"/>
  <c r="P38" i="34"/>
  <c r="O105" i="26" s="1"/>
  <c r="Q38" i="34"/>
  <c r="P105" i="26" s="1"/>
  <c r="R38" i="34"/>
  <c r="S38" i="34"/>
  <c r="T38" i="34"/>
  <c r="S105" i="26" s="1"/>
  <c r="U38" i="34"/>
  <c r="V38" i="34"/>
  <c r="U105" i="26" s="1"/>
  <c r="W38" i="34"/>
  <c r="V105" i="26" s="1"/>
  <c r="X38" i="34"/>
  <c r="W105" i="26" s="1"/>
  <c r="Y38" i="34"/>
  <c r="Z38" i="34"/>
  <c r="Y105" i="26" s="1"/>
  <c r="AA38" i="34"/>
  <c r="Z105" i="26" s="1"/>
  <c r="AB38" i="34"/>
  <c r="AA105" i="26" s="1"/>
  <c r="D97" i="31"/>
  <c r="D98" i="31" s="1"/>
  <c r="D63" i="26" s="1"/>
  <c r="E97" i="31"/>
  <c r="F97" i="31"/>
  <c r="G97" i="31"/>
  <c r="H97" i="31"/>
  <c r="H98" i="31" s="1"/>
  <c r="H63" i="26" s="1"/>
  <c r="I97" i="31"/>
  <c r="J97" i="31"/>
  <c r="K97" i="31"/>
  <c r="L97" i="31"/>
  <c r="L98" i="31" s="1"/>
  <c r="L63" i="26" s="1"/>
  <c r="M97" i="31"/>
  <c r="N97" i="31"/>
  <c r="O97" i="31"/>
  <c r="P97" i="31"/>
  <c r="P98" i="31" s="1"/>
  <c r="P63" i="26" s="1"/>
  <c r="Q97" i="31"/>
  <c r="R97" i="31"/>
  <c r="S97" i="31"/>
  <c r="S98" i="31" s="1"/>
  <c r="S63" i="26" s="1"/>
  <c r="T97" i="31"/>
  <c r="U97" i="31"/>
  <c r="V97" i="31"/>
  <c r="W97" i="31"/>
  <c r="W98" i="31" s="1"/>
  <c r="W63" i="26" s="1"/>
  <c r="X97" i="31"/>
  <c r="Y97" i="31"/>
  <c r="Z97" i="31"/>
  <c r="AA97" i="31"/>
  <c r="AA98" i="31" s="1"/>
  <c r="AA63" i="26" s="1"/>
  <c r="D94" i="31"/>
  <c r="E94" i="31"/>
  <c r="F94" i="31"/>
  <c r="F95" i="31" s="1"/>
  <c r="F44" i="26" s="1"/>
  <c r="G94" i="31"/>
  <c r="H94" i="31"/>
  <c r="I94" i="31"/>
  <c r="J94" i="31"/>
  <c r="J95" i="31" s="1"/>
  <c r="J44" i="26" s="1"/>
  <c r="K94" i="31"/>
  <c r="L94" i="31"/>
  <c r="M94" i="31"/>
  <c r="N94" i="31"/>
  <c r="N95" i="31" s="1"/>
  <c r="O94" i="31"/>
  <c r="P94" i="31"/>
  <c r="Q94" i="31"/>
  <c r="Q95" i="31" s="1"/>
  <c r="R94" i="31"/>
  <c r="S94" i="31"/>
  <c r="T94" i="31"/>
  <c r="U94" i="31"/>
  <c r="U95" i="31" s="1"/>
  <c r="U44" i="26" s="1"/>
  <c r="V94" i="31"/>
  <c r="W94" i="31"/>
  <c r="X94" i="31"/>
  <c r="Y94" i="31"/>
  <c r="Y95" i="31" s="1"/>
  <c r="Y44" i="26" s="1"/>
  <c r="Z94" i="31"/>
  <c r="AA94" i="31"/>
  <c r="D91" i="31"/>
  <c r="D92" i="31" s="1"/>
  <c r="D25" i="26" s="1"/>
  <c r="E91" i="31"/>
  <c r="F91" i="31"/>
  <c r="G91" i="31"/>
  <c r="H91" i="31"/>
  <c r="H92" i="31" s="1"/>
  <c r="H25" i="26" s="1"/>
  <c r="I91" i="31"/>
  <c r="J91" i="31"/>
  <c r="K91" i="31"/>
  <c r="L91" i="31"/>
  <c r="L92" i="31" s="1"/>
  <c r="L25" i="26" s="1"/>
  <c r="M91" i="31"/>
  <c r="N91" i="31"/>
  <c r="O91" i="31"/>
  <c r="P91" i="31"/>
  <c r="P92" i="31" s="1"/>
  <c r="P25" i="26" s="1"/>
  <c r="Q91" i="31"/>
  <c r="R91" i="31"/>
  <c r="S91" i="31"/>
  <c r="S92" i="31" s="1"/>
  <c r="S25" i="26" s="1"/>
  <c r="T91" i="31"/>
  <c r="U91" i="31"/>
  <c r="V91" i="31"/>
  <c r="W91" i="31"/>
  <c r="W92" i="31" s="1"/>
  <c r="W25" i="26" s="1"/>
  <c r="X91" i="31"/>
  <c r="Y91" i="31"/>
  <c r="Z91" i="31"/>
  <c r="AA91" i="31"/>
  <c r="AA92" i="31" s="1"/>
  <c r="AA25" i="26" s="1"/>
  <c r="D86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T86" i="31"/>
  <c r="U86" i="31"/>
  <c r="V86" i="31"/>
  <c r="W86" i="31"/>
  <c r="X86" i="31"/>
  <c r="Y86" i="31"/>
  <c r="Z86" i="31"/>
  <c r="AA86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D104" i="26"/>
  <c r="E104" i="26"/>
  <c r="F104" i="26"/>
  <c r="G104" i="26"/>
  <c r="I104" i="26"/>
  <c r="J104" i="26"/>
  <c r="T104" i="26"/>
  <c r="L104" i="26"/>
  <c r="M104" i="26"/>
  <c r="N104" i="26"/>
  <c r="O104" i="26"/>
  <c r="P104" i="26"/>
  <c r="S104" i="26"/>
  <c r="K104" i="26"/>
  <c r="U104" i="26"/>
  <c r="V104" i="26"/>
  <c r="W104" i="26"/>
  <c r="Y104" i="26"/>
  <c r="Z104" i="26"/>
  <c r="AA104" i="26"/>
  <c r="F34" i="31"/>
  <c r="G34" i="31"/>
  <c r="G35" i="34" s="1"/>
  <c r="H34" i="31"/>
  <c r="I34" i="31"/>
  <c r="J34" i="31"/>
  <c r="K34" i="31"/>
  <c r="L34" i="31"/>
  <c r="M34" i="31"/>
  <c r="N34" i="31"/>
  <c r="O34" i="31"/>
  <c r="P34" i="31"/>
  <c r="Q34" i="31"/>
  <c r="S34" i="31"/>
  <c r="T34" i="31"/>
  <c r="U34" i="31"/>
  <c r="V34" i="31"/>
  <c r="X34" i="31"/>
  <c r="Y34" i="31"/>
  <c r="Z34" i="31"/>
  <c r="AA34" i="31"/>
  <c r="X31" i="26" l="1"/>
  <c r="X69" i="26"/>
  <c r="K105" i="26"/>
  <c r="X105" i="26"/>
  <c r="R35" i="34"/>
  <c r="Q35" i="24"/>
  <c r="Q35" i="31"/>
  <c r="P35" i="31"/>
  <c r="P35" i="24"/>
  <c r="Q35" i="34"/>
  <c r="U35" i="31"/>
  <c r="U35" i="24"/>
  <c r="V35" i="34"/>
  <c r="U35" i="34"/>
  <c r="T35" i="31"/>
  <c r="T35" i="24"/>
  <c r="N35" i="24"/>
  <c r="N35" i="31"/>
  <c r="O35" i="34"/>
  <c r="J35" i="34"/>
  <c r="J35" i="31"/>
  <c r="J35" i="24"/>
  <c r="M35" i="24"/>
  <c r="M35" i="31"/>
  <c r="M35" i="34"/>
  <c r="P35" i="34"/>
  <c r="O35" i="24"/>
  <c r="O35" i="31"/>
  <c r="L35" i="24"/>
  <c r="L35" i="31"/>
  <c r="L35" i="34"/>
  <c r="K35" i="31"/>
  <c r="K35" i="24"/>
  <c r="K35" i="34"/>
  <c r="I35" i="24"/>
  <c r="I35" i="34"/>
  <c r="I35" i="31"/>
  <c r="H35" i="34"/>
  <c r="H35" i="31"/>
  <c r="H35" i="24"/>
  <c r="F35" i="34"/>
  <c r="F35" i="31"/>
  <c r="F35" i="24"/>
  <c r="G35" i="24"/>
  <c r="G35" i="31"/>
  <c r="AB35" i="34"/>
  <c r="AA35" i="24"/>
  <c r="AA35" i="31"/>
  <c r="W35" i="34"/>
  <c r="V35" i="31"/>
  <c r="V35" i="24"/>
  <c r="X35" i="31"/>
  <c r="Y35" i="34"/>
  <c r="X35" i="24"/>
  <c r="Z35" i="31"/>
  <c r="Z35" i="24"/>
  <c r="AA35" i="34"/>
  <c r="M69" i="26"/>
  <c r="L29" i="26"/>
  <c r="L31" i="26" s="1"/>
  <c r="I31" i="26"/>
  <c r="AA99" i="37"/>
  <c r="H31" i="26"/>
  <c r="P69" i="26"/>
  <c r="R50" i="26"/>
  <c r="G31" i="26"/>
  <c r="Q50" i="26"/>
  <c r="R31" i="26"/>
  <c r="N50" i="26"/>
  <c r="K50" i="26"/>
  <c r="P50" i="26"/>
  <c r="S69" i="26"/>
  <c r="L50" i="26"/>
  <c r="O50" i="26"/>
  <c r="E99" i="37"/>
  <c r="Y50" i="26"/>
  <c r="W31" i="26"/>
  <c r="V31" i="26"/>
  <c r="W99" i="35"/>
  <c r="X99" i="37"/>
  <c r="U50" i="26"/>
  <c r="Z99" i="37"/>
  <c r="Z68" i="26"/>
  <c r="Z69" i="26" s="1"/>
  <c r="Y31" i="26"/>
  <c r="W99" i="37"/>
  <c r="V99" i="37"/>
  <c r="V68" i="26"/>
  <c r="V69" i="26" s="1"/>
  <c r="W99" i="36"/>
  <c r="W69" i="26"/>
  <c r="U99" i="36"/>
  <c r="AA99" i="36"/>
  <c r="AA69" i="26"/>
  <c r="AA31" i="26"/>
  <c r="Z99" i="35"/>
  <c r="Y66" i="26"/>
  <c r="Y69" i="26" s="1"/>
  <c r="Y99" i="35"/>
  <c r="X50" i="26"/>
  <c r="AA99" i="35"/>
  <c r="Z28" i="26"/>
  <c r="V99" i="35"/>
  <c r="U66" i="26"/>
  <c r="U69" i="26" s="1"/>
  <c r="J31" i="26"/>
  <c r="P31" i="26"/>
  <c r="Q69" i="26"/>
  <c r="K69" i="26"/>
  <c r="R69" i="26"/>
  <c r="O69" i="26"/>
  <c r="L69" i="26"/>
  <c r="N69" i="26"/>
  <c r="S50" i="26"/>
  <c r="M99" i="37"/>
  <c r="M49" i="26"/>
  <c r="M50" i="26" s="1"/>
  <c r="G99" i="37"/>
  <c r="G68" i="26"/>
  <c r="G69" i="26" s="1"/>
  <c r="D99" i="37"/>
  <c r="D68" i="26"/>
  <c r="I99" i="37"/>
  <c r="I49" i="26"/>
  <c r="I50" i="26" s="1"/>
  <c r="E50" i="26"/>
  <c r="E82" i="26" s="1"/>
  <c r="F99" i="37"/>
  <c r="F49" i="26"/>
  <c r="F50" i="26" s="1"/>
  <c r="K99" i="37"/>
  <c r="T68" i="26"/>
  <c r="T69" i="26" s="1"/>
  <c r="J99" i="37"/>
  <c r="J49" i="26"/>
  <c r="J50" i="26" s="1"/>
  <c r="Q31" i="26"/>
  <c r="N99" i="36"/>
  <c r="K31" i="26"/>
  <c r="D99" i="36"/>
  <c r="D31" i="26"/>
  <c r="H99" i="36"/>
  <c r="S31" i="26"/>
  <c r="O31" i="26"/>
  <c r="H99" i="37"/>
  <c r="H68" i="26"/>
  <c r="M31" i="26"/>
  <c r="M82" i="26" s="1"/>
  <c r="F99" i="36"/>
  <c r="T31" i="26"/>
  <c r="T82" i="26" s="1"/>
  <c r="L99" i="37"/>
  <c r="AB99" i="35"/>
  <c r="X99" i="35"/>
  <c r="V92" i="34"/>
  <c r="U26" i="26" s="1"/>
  <c r="V98" i="34"/>
  <c r="U64" i="26" s="1"/>
  <c r="H99" i="35"/>
  <c r="I99" i="35"/>
  <c r="K99" i="35"/>
  <c r="S99" i="37"/>
  <c r="R99" i="37"/>
  <c r="P99" i="37"/>
  <c r="O99" i="37"/>
  <c r="T99" i="36"/>
  <c r="R99" i="36"/>
  <c r="Q99" i="36"/>
  <c r="O99" i="36"/>
  <c r="M99" i="36"/>
  <c r="L99" i="36"/>
  <c r="E99" i="35"/>
  <c r="G99" i="35"/>
  <c r="F99" i="35"/>
  <c r="J99" i="35"/>
  <c r="T99" i="35"/>
  <c r="S99" i="35"/>
  <c r="Q99" i="35"/>
  <c r="R99" i="35"/>
  <c r="P99" i="35"/>
  <c r="L99" i="35"/>
  <c r="M99" i="35"/>
  <c r="U99" i="35"/>
  <c r="D99" i="35"/>
  <c r="T99" i="37"/>
  <c r="N99" i="37"/>
  <c r="O99" i="35"/>
  <c r="J99" i="36"/>
  <c r="Y99" i="36"/>
  <c r="P99" i="36"/>
  <c r="Y99" i="37"/>
  <c r="Y92" i="31"/>
  <c r="Y25" i="26" s="1"/>
  <c r="Y27" i="26" s="1"/>
  <c r="U92" i="31"/>
  <c r="U25" i="26" s="1"/>
  <c r="Q92" i="31"/>
  <c r="N92" i="31"/>
  <c r="J92" i="31"/>
  <c r="J25" i="26" s="1"/>
  <c r="J27" i="26" s="1"/>
  <c r="F92" i="31"/>
  <c r="F25" i="26" s="1"/>
  <c r="F27" i="26" s="1"/>
  <c r="AA95" i="31"/>
  <c r="AA44" i="26" s="1"/>
  <c r="AA46" i="26" s="1"/>
  <c r="W95" i="31"/>
  <c r="W44" i="26" s="1"/>
  <c r="W46" i="26" s="1"/>
  <c r="S95" i="31"/>
  <c r="S44" i="26" s="1"/>
  <c r="S46" i="26" s="1"/>
  <c r="P95" i="31"/>
  <c r="P44" i="26" s="1"/>
  <c r="P46" i="26" s="1"/>
  <c r="L95" i="31"/>
  <c r="L44" i="26" s="1"/>
  <c r="L46" i="26" s="1"/>
  <c r="H95" i="31"/>
  <c r="H44" i="26" s="1"/>
  <c r="H46" i="26" s="1"/>
  <c r="Y98" i="31"/>
  <c r="Y63" i="26" s="1"/>
  <c r="U98" i="31"/>
  <c r="U63" i="26" s="1"/>
  <c r="Q98" i="31"/>
  <c r="N98" i="31"/>
  <c r="J98" i="31"/>
  <c r="J63" i="26" s="1"/>
  <c r="F98" i="31"/>
  <c r="F63" i="26" s="1"/>
  <c r="AB92" i="34"/>
  <c r="AA26" i="26" s="1"/>
  <c r="AA27" i="26" s="1"/>
  <c r="X92" i="34"/>
  <c r="W26" i="26" s="1"/>
  <c r="W27" i="26" s="1"/>
  <c r="T92" i="34"/>
  <c r="S26" i="26" s="1"/>
  <c r="S27" i="26" s="1"/>
  <c r="Q92" i="34"/>
  <c r="P26" i="26" s="1"/>
  <c r="P27" i="26" s="1"/>
  <c r="L92" i="34"/>
  <c r="L26" i="26" s="1"/>
  <c r="L27" i="26" s="1"/>
  <c r="H92" i="34"/>
  <c r="H26" i="26" s="1"/>
  <c r="H27" i="26" s="1"/>
  <c r="D92" i="34"/>
  <c r="D26" i="26" s="1"/>
  <c r="D27" i="26" s="1"/>
  <c r="Z95" i="34"/>
  <c r="Y45" i="26" s="1"/>
  <c r="Y46" i="26" s="1"/>
  <c r="V95" i="34"/>
  <c r="U45" i="26" s="1"/>
  <c r="U46" i="26" s="1"/>
  <c r="R95" i="34"/>
  <c r="Q45" i="26" s="1"/>
  <c r="Q46" i="26" s="1"/>
  <c r="O95" i="34"/>
  <c r="N45" i="26" s="1"/>
  <c r="N46" i="26" s="1"/>
  <c r="J95" i="34"/>
  <c r="J45" i="26" s="1"/>
  <c r="J46" i="26" s="1"/>
  <c r="F95" i="34"/>
  <c r="F45" i="26" s="1"/>
  <c r="F46" i="26" s="1"/>
  <c r="AB98" i="34"/>
  <c r="AA64" i="26" s="1"/>
  <c r="X98" i="34"/>
  <c r="W64" i="26" s="1"/>
  <c r="T98" i="34"/>
  <c r="Q98" i="34"/>
  <c r="P64" i="26" s="1"/>
  <c r="L98" i="34"/>
  <c r="L64" i="26" s="1"/>
  <c r="H98" i="34"/>
  <c r="H64" i="26" s="1"/>
  <c r="D98" i="34"/>
  <c r="D64" i="26" s="1"/>
  <c r="Q99" i="37"/>
  <c r="U99" i="37"/>
  <c r="X92" i="31"/>
  <c r="X25" i="26" s="1"/>
  <c r="T92" i="31"/>
  <c r="T25" i="26" s="1"/>
  <c r="M92" i="31"/>
  <c r="M25" i="26" s="1"/>
  <c r="I92" i="31"/>
  <c r="I25" i="26" s="1"/>
  <c r="E92" i="31"/>
  <c r="E25" i="26" s="1"/>
  <c r="Z95" i="31"/>
  <c r="Z44" i="26" s="1"/>
  <c r="V95" i="31"/>
  <c r="V44" i="26" s="1"/>
  <c r="R95" i="31"/>
  <c r="R44" i="26" s="1"/>
  <c r="O95" i="31"/>
  <c r="O44" i="26" s="1"/>
  <c r="K95" i="31"/>
  <c r="G95" i="31"/>
  <c r="G44" i="26" s="1"/>
  <c r="X98" i="31"/>
  <c r="X63" i="26" s="1"/>
  <c r="T98" i="31"/>
  <c r="T63" i="26" s="1"/>
  <c r="M98" i="31"/>
  <c r="M63" i="26" s="1"/>
  <c r="I98" i="31"/>
  <c r="I63" i="26" s="1"/>
  <c r="E98" i="31"/>
  <c r="E63" i="26" s="1"/>
  <c r="AA92" i="34"/>
  <c r="Z26" i="26" s="1"/>
  <c r="W92" i="34"/>
  <c r="V26" i="26" s="1"/>
  <c r="S92" i="34"/>
  <c r="R26" i="26" s="1"/>
  <c r="P92" i="34"/>
  <c r="O26" i="26" s="1"/>
  <c r="K92" i="34"/>
  <c r="K26" i="26" s="1"/>
  <c r="K27" i="26" s="1"/>
  <c r="G92" i="34"/>
  <c r="G26" i="26" s="1"/>
  <c r="Y95" i="34"/>
  <c r="X45" i="26" s="1"/>
  <c r="U95" i="34"/>
  <c r="T45" i="26" s="1"/>
  <c r="M95" i="34"/>
  <c r="M45" i="26" s="1"/>
  <c r="I95" i="34"/>
  <c r="I45" i="26" s="1"/>
  <c r="E95" i="34"/>
  <c r="E45" i="26" s="1"/>
  <c r="AA98" i="34"/>
  <c r="Z64" i="26" s="1"/>
  <c r="W98" i="34"/>
  <c r="V64" i="26" s="1"/>
  <c r="S98" i="34"/>
  <c r="R64" i="26" s="1"/>
  <c r="P98" i="34"/>
  <c r="O64" i="26" s="1"/>
  <c r="K98" i="34"/>
  <c r="K64" i="26" s="1"/>
  <c r="G98" i="34"/>
  <c r="G64" i="26" s="1"/>
  <c r="Z92" i="31"/>
  <c r="Z25" i="26" s="1"/>
  <c r="V92" i="31"/>
  <c r="V25" i="26" s="1"/>
  <c r="R92" i="31"/>
  <c r="R25" i="26" s="1"/>
  <c r="O92" i="31"/>
  <c r="O25" i="26" s="1"/>
  <c r="K92" i="31"/>
  <c r="G92" i="31"/>
  <c r="G25" i="26" s="1"/>
  <c r="X95" i="31"/>
  <c r="X44" i="26" s="1"/>
  <c r="T95" i="31"/>
  <c r="T44" i="26" s="1"/>
  <c r="M95" i="31"/>
  <c r="M44" i="26" s="1"/>
  <c r="E95" i="31"/>
  <c r="E44" i="26" s="1"/>
  <c r="E46" i="26" s="1"/>
  <c r="Z98" i="31"/>
  <c r="Z63" i="26" s="1"/>
  <c r="V98" i="31"/>
  <c r="V63" i="26" s="1"/>
  <c r="R98" i="31"/>
  <c r="R63" i="26" s="1"/>
  <c r="O98" i="31"/>
  <c r="O63" i="26" s="1"/>
  <c r="K98" i="31"/>
  <c r="G98" i="31"/>
  <c r="G63" i="26" s="1"/>
  <c r="Y92" i="34"/>
  <c r="X26" i="26" s="1"/>
  <c r="U92" i="34"/>
  <c r="T26" i="26" s="1"/>
  <c r="M92" i="34"/>
  <c r="M26" i="26" s="1"/>
  <c r="I92" i="34"/>
  <c r="I26" i="26" s="1"/>
  <c r="E92" i="34"/>
  <c r="E26" i="26" s="1"/>
  <c r="AA95" i="34"/>
  <c r="Z45" i="26" s="1"/>
  <c r="W95" i="34"/>
  <c r="V45" i="26" s="1"/>
  <c r="S95" i="34"/>
  <c r="R45" i="26" s="1"/>
  <c r="P95" i="34"/>
  <c r="O45" i="26" s="1"/>
  <c r="K95" i="34"/>
  <c r="K45" i="26" s="1"/>
  <c r="K46" i="26" s="1"/>
  <c r="G95" i="34"/>
  <c r="G45" i="26" s="1"/>
  <c r="Y98" i="34"/>
  <c r="X64" i="26" s="1"/>
  <c r="U98" i="34"/>
  <c r="T64" i="26" s="1"/>
  <c r="M98" i="34"/>
  <c r="M64" i="26" s="1"/>
  <c r="I98" i="34"/>
  <c r="I64" i="26" s="1"/>
  <c r="E98" i="34"/>
  <c r="E64" i="26" s="1"/>
  <c r="I95" i="31"/>
  <c r="I44" i="26" s="1"/>
  <c r="I46" i="26" s="1"/>
  <c r="D95" i="31"/>
  <c r="D44" i="26" s="1"/>
  <c r="D46" i="26" s="1"/>
  <c r="AF4" i="34"/>
  <c r="AF5" i="34"/>
  <c r="AF6" i="34"/>
  <c r="AF7" i="34"/>
  <c r="AF8" i="34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S82" i="26" l="1"/>
  <c r="T46" i="26"/>
  <c r="G27" i="26"/>
  <c r="O27" i="26"/>
  <c r="R82" i="26"/>
  <c r="P82" i="26"/>
  <c r="Q82" i="26"/>
  <c r="J82" i="26"/>
  <c r="U27" i="26"/>
  <c r="V27" i="26"/>
  <c r="Y82" i="26"/>
  <c r="L82" i="26"/>
  <c r="V82" i="26"/>
  <c r="G82" i="26"/>
  <c r="X82" i="26"/>
  <c r="O82" i="26"/>
  <c r="AA82" i="26"/>
  <c r="W82" i="26"/>
  <c r="I82" i="26"/>
  <c r="X46" i="26"/>
  <c r="R27" i="26"/>
  <c r="M46" i="26"/>
  <c r="Z27" i="26"/>
  <c r="Z46" i="26"/>
  <c r="T27" i="26"/>
  <c r="S64" i="26"/>
  <c r="S65" i="26" s="1"/>
  <c r="S81" i="26" s="1"/>
  <c r="O46" i="26"/>
  <c r="E27" i="26"/>
  <c r="X27" i="26"/>
  <c r="R46" i="26"/>
  <c r="I27" i="26"/>
  <c r="G46" i="26"/>
  <c r="V46" i="26"/>
  <c r="M27" i="26"/>
  <c r="AA99" i="31"/>
  <c r="P99" i="31"/>
  <c r="J99" i="31"/>
  <c r="J99" i="34"/>
  <c r="Z99" i="34"/>
  <c r="W99" i="31"/>
  <c r="S99" i="31"/>
  <c r="T99" i="34"/>
  <c r="H99" i="34"/>
  <c r="X99" i="34"/>
  <c r="Q99" i="34"/>
  <c r="U31" i="26"/>
  <c r="U82" i="26" s="1"/>
  <c r="Z31" i="26"/>
  <c r="Z82" i="26" s="1"/>
  <c r="D99" i="34"/>
  <c r="H99" i="31"/>
  <c r="U99" i="31"/>
  <c r="L99" i="31"/>
  <c r="D69" i="26"/>
  <c r="D82" i="26" s="1"/>
  <c r="N31" i="26"/>
  <c r="N82" i="26" s="1"/>
  <c r="H69" i="26"/>
  <c r="H82" i="26" s="1"/>
  <c r="F31" i="26"/>
  <c r="F82" i="26" s="1"/>
  <c r="R99" i="34"/>
  <c r="X99" i="31"/>
  <c r="M99" i="34"/>
  <c r="P99" i="34"/>
  <c r="Q99" i="31"/>
  <c r="Y99" i="31"/>
  <c r="AB99" i="34"/>
  <c r="L99" i="34"/>
  <c r="F99" i="34"/>
  <c r="F99" i="31"/>
  <c r="I99" i="31"/>
  <c r="V99" i="34"/>
  <c r="N99" i="31"/>
  <c r="O99" i="34"/>
  <c r="G99" i="31"/>
  <c r="V99" i="31"/>
  <c r="K99" i="34"/>
  <c r="AA99" i="34"/>
  <c r="E99" i="31"/>
  <c r="T99" i="31"/>
  <c r="G99" i="34"/>
  <c r="W99" i="34"/>
  <c r="I99" i="34"/>
  <c r="Y99" i="34"/>
  <c r="R99" i="31"/>
  <c r="S99" i="34"/>
  <c r="E99" i="34"/>
  <c r="U99" i="34"/>
  <c r="D99" i="31"/>
  <c r="M99" i="31"/>
  <c r="O99" i="31"/>
  <c r="K99" i="31"/>
  <c r="Z99" i="31"/>
  <c r="AE3" i="43" l="1"/>
  <c r="AF3" i="43"/>
  <c r="AG3" i="43"/>
  <c r="AE4" i="43"/>
  <c r="AF4" i="43"/>
  <c r="AG4" i="43"/>
  <c r="AI4" i="43"/>
  <c r="AE5" i="43"/>
  <c r="AF5" i="43"/>
  <c r="AG5" i="43"/>
  <c r="AI5" i="43"/>
  <c r="AE6" i="43"/>
  <c r="AF6" i="43"/>
  <c r="AG6" i="43"/>
  <c r="AI6" i="43"/>
  <c r="AE7" i="43"/>
  <c r="AF7" i="43"/>
  <c r="AG7" i="43"/>
  <c r="AI7" i="43"/>
  <c r="AE8" i="43"/>
  <c r="AF8" i="43"/>
  <c r="AG8" i="43"/>
  <c r="AE9" i="43"/>
  <c r="AF9" i="43"/>
  <c r="AG9" i="43"/>
  <c r="AI9" i="43"/>
  <c r="AE10" i="43"/>
  <c r="AF10" i="43"/>
  <c r="AG10" i="43"/>
  <c r="AI10" i="43"/>
  <c r="AE11" i="43"/>
  <c r="AF11" i="43"/>
  <c r="AG11" i="43"/>
  <c r="AI11" i="43"/>
  <c r="AE12" i="43"/>
  <c r="AF12" i="43"/>
  <c r="AG12" i="43"/>
  <c r="AI12" i="43"/>
  <c r="AE13" i="43"/>
  <c r="AF13" i="43"/>
  <c r="AG13" i="43"/>
  <c r="AI13" i="43"/>
  <c r="AE14" i="43"/>
  <c r="AF14" i="43"/>
  <c r="AG14" i="43"/>
  <c r="AI14" i="43"/>
  <c r="AE15" i="43"/>
  <c r="AF15" i="43"/>
  <c r="AG15" i="43"/>
  <c r="AI15" i="43"/>
  <c r="AE16" i="43"/>
  <c r="AF16" i="43"/>
  <c r="AG16" i="43"/>
  <c r="AI16" i="43"/>
  <c r="AE17" i="43"/>
  <c r="AF17" i="43"/>
  <c r="AG17" i="43"/>
  <c r="AI17" i="43"/>
  <c r="AE18" i="43"/>
  <c r="AF18" i="43"/>
  <c r="AG18" i="43"/>
  <c r="AI18" i="43"/>
  <c r="AE19" i="43"/>
  <c r="AF19" i="43"/>
  <c r="AG19" i="43"/>
  <c r="AI19" i="43"/>
  <c r="AE20" i="43"/>
  <c r="AF20" i="43"/>
  <c r="AG20" i="43"/>
  <c r="AI20" i="43"/>
  <c r="AE21" i="43"/>
  <c r="AF21" i="43"/>
  <c r="AG21" i="43"/>
  <c r="AI21" i="43"/>
  <c r="AE22" i="43"/>
  <c r="AF22" i="43"/>
  <c r="AG22" i="43"/>
  <c r="AI22" i="43"/>
  <c r="AE23" i="43"/>
  <c r="AF23" i="43"/>
  <c r="AG23" i="43"/>
  <c r="AI23" i="43"/>
  <c r="AE24" i="43"/>
  <c r="AF24" i="43"/>
  <c r="AG24" i="43"/>
  <c r="AI24" i="43"/>
  <c r="AE25" i="43"/>
  <c r="AF25" i="43"/>
  <c r="AG25" i="43"/>
  <c r="AI25" i="43"/>
  <c r="AE26" i="43"/>
  <c r="AF26" i="43"/>
  <c r="AG26" i="43"/>
  <c r="AI26" i="43"/>
  <c r="AE27" i="43"/>
  <c r="AF27" i="43"/>
  <c r="AG27" i="43"/>
  <c r="AI27" i="43"/>
  <c r="AE28" i="43"/>
  <c r="AF28" i="43"/>
  <c r="AG28" i="43"/>
  <c r="AI28" i="43"/>
  <c r="AE29" i="43"/>
  <c r="AF29" i="43"/>
  <c r="AG29" i="43"/>
  <c r="AI29" i="43"/>
  <c r="AE30" i="43"/>
  <c r="AF30" i="43"/>
  <c r="AG30" i="43"/>
  <c r="AI30" i="43"/>
  <c r="AE31" i="43"/>
  <c r="AF31" i="43"/>
  <c r="AG31" i="43"/>
  <c r="AI31" i="43"/>
  <c r="AE32" i="43"/>
  <c r="AF32" i="43"/>
  <c r="AG32" i="43"/>
  <c r="AI32" i="43"/>
  <c r="AE33" i="43"/>
  <c r="AF33" i="43"/>
  <c r="AG33" i="43"/>
  <c r="AI33" i="43"/>
  <c r="B86" i="43"/>
  <c r="D86" i="43"/>
  <c r="E86" i="43"/>
  <c r="F86" i="43"/>
  <c r="G86" i="43"/>
  <c r="H86" i="43"/>
  <c r="I86" i="43"/>
  <c r="J86" i="43"/>
  <c r="L86" i="43"/>
  <c r="N86" i="43"/>
  <c r="O86" i="43"/>
  <c r="M86" i="43"/>
  <c r="P86" i="43"/>
  <c r="Q86" i="43"/>
  <c r="T86" i="43"/>
  <c r="R86" i="43"/>
  <c r="S86" i="43"/>
  <c r="K86" i="43"/>
  <c r="U86" i="43"/>
  <c r="V86" i="43"/>
  <c r="W86" i="43"/>
  <c r="X86" i="43"/>
  <c r="Y86" i="43"/>
  <c r="Z86" i="43"/>
  <c r="AA86" i="43"/>
  <c r="B91" i="43"/>
  <c r="D91" i="43"/>
  <c r="D92" i="43" s="1"/>
  <c r="D38" i="26" s="1"/>
  <c r="E91" i="43"/>
  <c r="F91" i="43"/>
  <c r="F92" i="43" s="1"/>
  <c r="F38" i="26" s="1"/>
  <c r="G91" i="43"/>
  <c r="H91" i="43"/>
  <c r="H92" i="43" s="1"/>
  <c r="H38" i="26" s="1"/>
  <c r="I91" i="43"/>
  <c r="I92" i="43" s="1"/>
  <c r="I38" i="26" s="1"/>
  <c r="J91" i="43"/>
  <c r="J92" i="43" s="1"/>
  <c r="J38" i="26" s="1"/>
  <c r="L91" i="43"/>
  <c r="N91" i="43"/>
  <c r="N92" i="43" s="1"/>
  <c r="N38" i="26" s="1"/>
  <c r="O91" i="43"/>
  <c r="O92" i="43" s="1"/>
  <c r="O38" i="26" s="1"/>
  <c r="M91" i="43"/>
  <c r="M92" i="43" s="1"/>
  <c r="M38" i="26" s="1"/>
  <c r="P91" i="43"/>
  <c r="Q91" i="43"/>
  <c r="Q92" i="43" s="1"/>
  <c r="Q38" i="26" s="1"/>
  <c r="T91" i="43"/>
  <c r="R91" i="43"/>
  <c r="R92" i="43" s="1"/>
  <c r="R38" i="26" s="1"/>
  <c r="S91" i="43"/>
  <c r="K91" i="43"/>
  <c r="K92" i="43" s="1"/>
  <c r="K38" i="26" s="1"/>
  <c r="U91" i="43"/>
  <c r="V91" i="43"/>
  <c r="W91" i="43"/>
  <c r="X91" i="43"/>
  <c r="X92" i="43" s="1"/>
  <c r="X38" i="26" s="1"/>
  <c r="Y91" i="43"/>
  <c r="Y92" i="43" s="1"/>
  <c r="Y38" i="26" s="1"/>
  <c r="Z91" i="43"/>
  <c r="AA91" i="43"/>
  <c r="B94" i="43"/>
  <c r="D94" i="43"/>
  <c r="D95" i="43" s="1"/>
  <c r="D57" i="26" s="1"/>
  <c r="E94" i="43"/>
  <c r="F94" i="43"/>
  <c r="G94" i="43"/>
  <c r="H94" i="43"/>
  <c r="H95" i="43" s="1"/>
  <c r="H57" i="26" s="1"/>
  <c r="I94" i="43"/>
  <c r="J94" i="43"/>
  <c r="J95" i="43" s="1"/>
  <c r="J57" i="26" s="1"/>
  <c r="L94" i="43"/>
  <c r="N94" i="43"/>
  <c r="O94" i="43"/>
  <c r="M94" i="43"/>
  <c r="M95" i="43" s="1"/>
  <c r="M57" i="26" s="1"/>
  <c r="P94" i="43"/>
  <c r="Q94" i="43"/>
  <c r="T94" i="43"/>
  <c r="R94" i="43"/>
  <c r="S94" i="43"/>
  <c r="K94" i="43"/>
  <c r="U94" i="43"/>
  <c r="V94" i="43"/>
  <c r="W94" i="43"/>
  <c r="W95" i="43" s="1"/>
  <c r="W57" i="26" s="1"/>
  <c r="X94" i="43"/>
  <c r="Y94" i="43"/>
  <c r="Z94" i="43"/>
  <c r="AA94" i="43"/>
  <c r="B97" i="43"/>
  <c r="D97" i="43"/>
  <c r="E97" i="43"/>
  <c r="F97" i="43"/>
  <c r="G97" i="43"/>
  <c r="H97" i="43"/>
  <c r="I97" i="43"/>
  <c r="I98" i="43" s="1"/>
  <c r="I76" i="26" s="1"/>
  <c r="J97" i="43"/>
  <c r="L97" i="43"/>
  <c r="N97" i="43"/>
  <c r="O97" i="43"/>
  <c r="O98" i="43" s="1"/>
  <c r="O76" i="26" s="1"/>
  <c r="M97" i="43"/>
  <c r="P97" i="43"/>
  <c r="Q97" i="43"/>
  <c r="T97" i="43"/>
  <c r="R97" i="43"/>
  <c r="S97" i="43"/>
  <c r="K97" i="43"/>
  <c r="K98" i="43" s="1"/>
  <c r="K76" i="26" s="1"/>
  <c r="U97" i="43"/>
  <c r="V97" i="43"/>
  <c r="W97" i="43"/>
  <c r="X97" i="43"/>
  <c r="Y97" i="43"/>
  <c r="Z97" i="43"/>
  <c r="AA97" i="43"/>
  <c r="AE3" i="42"/>
  <c r="AF3" i="42"/>
  <c r="AG3" i="42"/>
  <c r="AI3" i="42"/>
  <c r="AE4" i="42"/>
  <c r="AF4" i="42"/>
  <c r="AG4" i="42"/>
  <c r="AI4" i="42"/>
  <c r="AE5" i="42"/>
  <c r="AF5" i="42"/>
  <c r="AG5" i="42"/>
  <c r="AI5" i="42"/>
  <c r="AE6" i="42"/>
  <c r="AF6" i="42"/>
  <c r="AG6" i="42"/>
  <c r="AI6" i="42"/>
  <c r="AE7" i="42"/>
  <c r="AF7" i="42"/>
  <c r="AG7" i="42"/>
  <c r="AI7" i="42"/>
  <c r="AE8" i="42"/>
  <c r="AF8" i="42"/>
  <c r="AG8" i="42"/>
  <c r="AI8" i="42"/>
  <c r="AE9" i="42"/>
  <c r="AF9" i="42"/>
  <c r="AG9" i="42"/>
  <c r="AI9" i="42"/>
  <c r="AE10" i="42"/>
  <c r="AF10" i="42"/>
  <c r="AG10" i="42"/>
  <c r="AI10" i="42"/>
  <c r="AE11" i="42"/>
  <c r="AF11" i="42"/>
  <c r="AG11" i="42"/>
  <c r="AI11" i="42"/>
  <c r="AE12" i="42"/>
  <c r="AF12" i="42"/>
  <c r="AG12" i="42"/>
  <c r="AI12" i="42"/>
  <c r="AE13" i="42"/>
  <c r="AF13" i="42"/>
  <c r="AG13" i="42"/>
  <c r="AI13" i="42"/>
  <c r="AE14" i="42"/>
  <c r="AF14" i="42"/>
  <c r="AG14" i="42"/>
  <c r="AI14" i="42"/>
  <c r="AE15" i="42"/>
  <c r="AF15" i="42"/>
  <c r="AG15" i="42"/>
  <c r="AI15" i="42"/>
  <c r="AE16" i="42"/>
  <c r="AF16" i="42"/>
  <c r="AG16" i="42"/>
  <c r="AI16" i="42"/>
  <c r="AE17" i="42"/>
  <c r="AF17" i="42"/>
  <c r="AG17" i="42"/>
  <c r="AI17" i="42"/>
  <c r="AE18" i="42"/>
  <c r="AF18" i="42"/>
  <c r="AG18" i="42"/>
  <c r="AI18" i="42"/>
  <c r="AE19" i="42"/>
  <c r="AF19" i="42"/>
  <c r="AG19" i="42"/>
  <c r="AI19" i="42"/>
  <c r="AE20" i="42"/>
  <c r="AF20" i="42"/>
  <c r="AG20" i="42"/>
  <c r="AI20" i="42"/>
  <c r="AE21" i="42"/>
  <c r="AF21" i="42"/>
  <c r="AG21" i="42"/>
  <c r="AI21" i="42"/>
  <c r="AE22" i="42"/>
  <c r="AF22" i="42"/>
  <c r="AG22" i="42"/>
  <c r="AI22" i="42"/>
  <c r="AE23" i="42"/>
  <c r="AF23" i="42"/>
  <c r="AG23" i="42"/>
  <c r="AI23" i="42"/>
  <c r="AE24" i="42"/>
  <c r="AF24" i="42"/>
  <c r="AG24" i="42"/>
  <c r="AI24" i="42"/>
  <c r="AE25" i="42"/>
  <c r="AF25" i="42"/>
  <c r="AG25" i="42"/>
  <c r="AI25" i="42"/>
  <c r="AE26" i="42"/>
  <c r="AF26" i="42"/>
  <c r="AG26" i="42"/>
  <c r="AI26" i="42"/>
  <c r="AE27" i="42"/>
  <c r="AF27" i="42"/>
  <c r="AG27" i="42"/>
  <c r="AE28" i="42"/>
  <c r="AF28" i="42"/>
  <c r="AG28" i="42"/>
  <c r="AE29" i="42"/>
  <c r="AF29" i="42"/>
  <c r="AG29" i="42"/>
  <c r="AI29" i="42"/>
  <c r="AE30" i="42"/>
  <c r="AF30" i="42"/>
  <c r="AG30" i="42"/>
  <c r="AI30" i="42"/>
  <c r="AE31" i="42"/>
  <c r="AF31" i="42"/>
  <c r="AG31" i="42"/>
  <c r="AI31" i="42"/>
  <c r="AE32" i="42"/>
  <c r="AF32" i="42"/>
  <c r="AG32" i="42"/>
  <c r="AI32" i="42"/>
  <c r="AI33" i="42"/>
  <c r="B86" i="42"/>
  <c r="D86" i="42"/>
  <c r="E86" i="42"/>
  <c r="F86" i="42"/>
  <c r="G86" i="42"/>
  <c r="H86" i="42"/>
  <c r="I86" i="42"/>
  <c r="J86" i="42"/>
  <c r="L86" i="42"/>
  <c r="N86" i="42"/>
  <c r="O86" i="42"/>
  <c r="M86" i="42"/>
  <c r="P86" i="42"/>
  <c r="Q86" i="42"/>
  <c r="T86" i="42"/>
  <c r="R86" i="42"/>
  <c r="S86" i="42"/>
  <c r="K86" i="42"/>
  <c r="U86" i="42"/>
  <c r="V86" i="42"/>
  <c r="W86" i="42"/>
  <c r="X86" i="42"/>
  <c r="Y86" i="42"/>
  <c r="Z86" i="42"/>
  <c r="AA86" i="42"/>
  <c r="B91" i="42"/>
  <c r="B92" i="42" s="1"/>
  <c r="B37" i="26" s="1"/>
  <c r="D91" i="42"/>
  <c r="E91" i="42"/>
  <c r="E92" i="42" s="1"/>
  <c r="E37" i="26" s="1"/>
  <c r="F91" i="42"/>
  <c r="G91" i="42"/>
  <c r="G92" i="42" s="1"/>
  <c r="G37" i="26" s="1"/>
  <c r="H91" i="42"/>
  <c r="I91" i="42"/>
  <c r="I92" i="42" s="1"/>
  <c r="I37" i="26" s="1"/>
  <c r="J91" i="42"/>
  <c r="L91" i="42"/>
  <c r="L92" i="42" s="1"/>
  <c r="L37" i="26" s="1"/>
  <c r="N91" i="42"/>
  <c r="O91" i="42"/>
  <c r="O92" i="42" s="1"/>
  <c r="O37" i="26" s="1"/>
  <c r="M91" i="42"/>
  <c r="P91" i="42"/>
  <c r="Q91" i="42"/>
  <c r="T91" i="42"/>
  <c r="T92" i="42" s="1"/>
  <c r="T37" i="26" s="1"/>
  <c r="R91" i="42"/>
  <c r="S91" i="42"/>
  <c r="K91" i="42"/>
  <c r="K92" i="42" s="1"/>
  <c r="K37" i="26" s="1"/>
  <c r="U91" i="42"/>
  <c r="U92" i="42" s="1"/>
  <c r="U37" i="26" s="1"/>
  <c r="V91" i="42"/>
  <c r="W91" i="42"/>
  <c r="X91" i="42"/>
  <c r="X92" i="42" s="1"/>
  <c r="X37" i="26" s="1"/>
  <c r="Y91" i="42"/>
  <c r="Z91" i="42"/>
  <c r="AA91" i="42"/>
  <c r="AA92" i="42" s="1"/>
  <c r="AA37" i="26" s="1"/>
  <c r="B94" i="42"/>
  <c r="D94" i="42"/>
  <c r="E94" i="42"/>
  <c r="E95" i="42" s="1"/>
  <c r="E56" i="26" s="1"/>
  <c r="F94" i="42"/>
  <c r="G94" i="42"/>
  <c r="H94" i="42"/>
  <c r="I94" i="42"/>
  <c r="I95" i="42" s="1"/>
  <c r="I56" i="26" s="1"/>
  <c r="J94" i="42"/>
  <c r="L94" i="42"/>
  <c r="N94" i="42"/>
  <c r="O94" i="42"/>
  <c r="O95" i="42" s="1"/>
  <c r="O56" i="26" s="1"/>
  <c r="M94" i="42"/>
  <c r="P94" i="42"/>
  <c r="P95" i="42" s="1"/>
  <c r="P56" i="26" s="1"/>
  <c r="Q94" i="42"/>
  <c r="T94" i="42"/>
  <c r="T95" i="42" s="1"/>
  <c r="T56" i="26" s="1"/>
  <c r="R94" i="42"/>
  <c r="S94" i="42"/>
  <c r="K94" i="42"/>
  <c r="U94" i="42"/>
  <c r="U95" i="42" s="1"/>
  <c r="U56" i="26" s="1"/>
  <c r="V94" i="42"/>
  <c r="W94" i="42"/>
  <c r="X94" i="42"/>
  <c r="X95" i="42" s="1"/>
  <c r="X56" i="26" s="1"/>
  <c r="Y94" i="42"/>
  <c r="Z94" i="42"/>
  <c r="AA94" i="42"/>
  <c r="B97" i="42"/>
  <c r="D97" i="42"/>
  <c r="E97" i="42"/>
  <c r="E98" i="42" s="1"/>
  <c r="E75" i="26" s="1"/>
  <c r="F97" i="42"/>
  <c r="G97" i="42"/>
  <c r="H97" i="42"/>
  <c r="I97" i="42"/>
  <c r="I98" i="42" s="1"/>
  <c r="I75" i="26" s="1"/>
  <c r="J97" i="42"/>
  <c r="L97" i="42"/>
  <c r="N97" i="42"/>
  <c r="O97" i="42"/>
  <c r="M97" i="42"/>
  <c r="P97" i="42"/>
  <c r="Q97" i="42"/>
  <c r="T97" i="42"/>
  <c r="R97" i="42"/>
  <c r="S97" i="42"/>
  <c r="K97" i="42"/>
  <c r="U97" i="42"/>
  <c r="V97" i="42"/>
  <c r="W97" i="42"/>
  <c r="X97" i="42"/>
  <c r="Y97" i="42"/>
  <c r="Z97" i="42"/>
  <c r="AA97" i="42"/>
  <c r="AE3" i="41"/>
  <c r="AF3" i="41"/>
  <c r="AG3" i="41"/>
  <c r="AE4" i="41"/>
  <c r="AF4" i="41"/>
  <c r="AG4" i="41"/>
  <c r="AI4" i="41"/>
  <c r="R101" i="41" s="1"/>
  <c r="AE5" i="41"/>
  <c r="AF5" i="41"/>
  <c r="AG5" i="41"/>
  <c r="AI5" i="41"/>
  <c r="AE6" i="41"/>
  <c r="AF6" i="41"/>
  <c r="AG6" i="41"/>
  <c r="AI6" i="41"/>
  <c r="AE7" i="41"/>
  <c r="AF7" i="41"/>
  <c r="AG7" i="41"/>
  <c r="AI7" i="41"/>
  <c r="AE8" i="41"/>
  <c r="AF8" i="41"/>
  <c r="AG8" i="41"/>
  <c r="AI8" i="41"/>
  <c r="AF9" i="41"/>
  <c r="AG9" i="41"/>
  <c r="AI9" i="41"/>
  <c r="AE10" i="41"/>
  <c r="AF10" i="41"/>
  <c r="AG10" i="41"/>
  <c r="AI10" i="41"/>
  <c r="AE11" i="41"/>
  <c r="AF11" i="41"/>
  <c r="AG11" i="41"/>
  <c r="AI11" i="41"/>
  <c r="AE12" i="41"/>
  <c r="AF12" i="41"/>
  <c r="AG12" i="41"/>
  <c r="AI12" i="41"/>
  <c r="AE13" i="41"/>
  <c r="AF13" i="41"/>
  <c r="AG13" i="41"/>
  <c r="AE14" i="41"/>
  <c r="AF14" i="41"/>
  <c r="AG14" i="41"/>
  <c r="AI14" i="41"/>
  <c r="AE15" i="41"/>
  <c r="AF15" i="41"/>
  <c r="AG15" i="41"/>
  <c r="AI15" i="41"/>
  <c r="AF16" i="41"/>
  <c r="AG16" i="41"/>
  <c r="AI16" i="41"/>
  <c r="AE17" i="41"/>
  <c r="AF17" i="41"/>
  <c r="AG17" i="41"/>
  <c r="AI17" i="41"/>
  <c r="AE18" i="41"/>
  <c r="AF18" i="41"/>
  <c r="AG18" i="41"/>
  <c r="AI18" i="41"/>
  <c r="AE19" i="41"/>
  <c r="AF19" i="41"/>
  <c r="AG19" i="41"/>
  <c r="AI19" i="41"/>
  <c r="AE20" i="41"/>
  <c r="AF20" i="41"/>
  <c r="AG20" i="41"/>
  <c r="AI20" i="41"/>
  <c r="AE21" i="41"/>
  <c r="AF21" i="41"/>
  <c r="AG21" i="41"/>
  <c r="AI21" i="41"/>
  <c r="AE22" i="41"/>
  <c r="AF22" i="41"/>
  <c r="AG22" i="41"/>
  <c r="AI22" i="41"/>
  <c r="AF23" i="41"/>
  <c r="AG23" i="41"/>
  <c r="AI23" i="41"/>
  <c r="AE24" i="41"/>
  <c r="AF24" i="41"/>
  <c r="AG24" i="41"/>
  <c r="AI24" i="41"/>
  <c r="AE25" i="41"/>
  <c r="AF25" i="41"/>
  <c r="AG25" i="41"/>
  <c r="AI25" i="41"/>
  <c r="AE26" i="41"/>
  <c r="AF26" i="41"/>
  <c r="AG26" i="41"/>
  <c r="AI26" i="41"/>
  <c r="AE27" i="41"/>
  <c r="AF27" i="41"/>
  <c r="AG27" i="41"/>
  <c r="AI27" i="41"/>
  <c r="AE28" i="41"/>
  <c r="AF28" i="41"/>
  <c r="AG28" i="41"/>
  <c r="AI28" i="41"/>
  <c r="AE29" i="41"/>
  <c r="AF29" i="41"/>
  <c r="AG29" i="41"/>
  <c r="AI29" i="41"/>
  <c r="AF30" i="41"/>
  <c r="AG30" i="41"/>
  <c r="AI30" i="41"/>
  <c r="AE31" i="41"/>
  <c r="AF31" i="41"/>
  <c r="AG31" i="41"/>
  <c r="AI31" i="41"/>
  <c r="AE32" i="41"/>
  <c r="AF32" i="41"/>
  <c r="AG32" i="41"/>
  <c r="AI32" i="41"/>
  <c r="AC33" i="41"/>
  <c r="AD33" i="41"/>
  <c r="AE33" i="41"/>
  <c r="AF33" i="41"/>
  <c r="AG33" i="41"/>
  <c r="AJ33" i="41"/>
  <c r="AK33" i="41"/>
  <c r="AL33" i="41"/>
  <c r="B34" i="41"/>
  <c r="B35" i="43" s="1"/>
  <c r="B38" i="41"/>
  <c r="B112" i="26" s="1"/>
  <c r="D38" i="41"/>
  <c r="D112" i="26" s="1"/>
  <c r="E38" i="41"/>
  <c r="E112" i="26" s="1"/>
  <c r="F38" i="41"/>
  <c r="F112" i="26" s="1"/>
  <c r="G38" i="41"/>
  <c r="G112" i="26" s="1"/>
  <c r="H38" i="41"/>
  <c r="H112" i="26" s="1"/>
  <c r="I38" i="41"/>
  <c r="I112" i="26" s="1"/>
  <c r="J38" i="41"/>
  <c r="J112" i="26" s="1"/>
  <c r="L38" i="41"/>
  <c r="L112" i="26" s="1"/>
  <c r="N38" i="41"/>
  <c r="N112" i="26" s="1"/>
  <c r="O38" i="41"/>
  <c r="O112" i="26" s="1"/>
  <c r="M38" i="41"/>
  <c r="M112" i="26" s="1"/>
  <c r="P38" i="41"/>
  <c r="P112" i="26" s="1"/>
  <c r="Q38" i="41"/>
  <c r="Q112" i="26" s="1"/>
  <c r="T38" i="41"/>
  <c r="T112" i="26" s="1"/>
  <c r="R38" i="41"/>
  <c r="R112" i="26" s="1"/>
  <c r="S38" i="41"/>
  <c r="S112" i="26" s="1"/>
  <c r="K38" i="41"/>
  <c r="K112" i="26" s="1"/>
  <c r="U38" i="41"/>
  <c r="U112" i="26" s="1"/>
  <c r="V38" i="41"/>
  <c r="V112" i="26" s="1"/>
  <c r="W38" i="41"/>
  <c r="W112" i="26" s="1"/>
  <c r="X38" i="41"/>
  <c r="X112" i="26" s="1"/>
  <c r="Y38" i="41"/>
  <c r="Y112" i="26" s="1"/>
  <c r="Z38" i="41"/>
  <c r="Z112" i="26" s="1"/>
  <c r="AA38" i="41"/>
  <c r="AA112" i="26" s="1"/>
  <c r="B39" i="41"/>
  <c r="B97" i="26" s="1"/>
  <c r="D39" i="41"/>
  <c r="D97" i="26" s="1"/>
  <c r="E39" i="41"/>
  <c r="E97" i="26" s="1"/>
  <c r="F39" i="41"/>
  <c r="F97" i="26" s="1"/>
  <c r="G39" i="41"/>
  <c r="G97" i="26" s="1"/>
  <c r="H39" i="41"/>
  <c r="H97" i="26" s="1"/>
  <c r="I39" i="41"/>
  <c r="I97" i="26" s="1"/>
  <c r="J39" i="41"/>
  <c r="J97" i="26" s="1"/>
  <c r="L39" i="41"/>
  <c r="L97" i="26" s="1"/>
  <c r="N39" i="41"/>
  <c r="N97" i="26" s="1"/>
  <c r="O39" i="41"/>
  <c r="O97" i="26" s="1"/>
  <c r="M39" i="41"/>
  <c r="M97" i="26" s="1"/>
  <c r="P39" i="41"/>
  <c r="P97" i="26" s="1"/>
  <c r="Q39" i="41"/>
  <c r="Q97" i="26" s="1"/>
  <c r="T39" i="41"/>
  <c r="T97" i="26" s="1"/>
  <c r="R39" i="41"/>
  <c r="R97" i="26" s="1"/>
  <c r="S39" i="41"/>
  <c r="S97" i="26" s="1"/>
  <c r="K39" i="41"/>
  <c r="K97" i="26" s="1"/>
  <c r="U39" i="41"/>
  <c r="U97" i="26" s="1"/>
  <c r="V39" i="41"/>
  <c r="V97" i="26" s="1"/>
  <c r="W39" i="41"/>
  <c r="W97" i="26" s="1"/>
  <c r="X39" i="41"/>
  <c r="X97" i="26" s="1"/>
  <c r="Y39" i="41"/>
  <c r="Y97" i="26" s="1"/>
  <c r="Z39" i="41"/>
  <c r="Z97" i="26" s="1"/>
  <c r="AA39" i="41"/>
  <c r="AA97" i="26" s="1"/>
  <c r="B40" i="41"/>
  <c r="D40" i="41"/>
  <c r="E40" i="41"/>
  <c r="F40" i="41"/>
  <c r="G40" i="41"/>
  <c r="H40" i="41"/>
  <c r="I40" i="41"/>
  <c r="J40" i="41"/>
  <c r="L40" i="41"/>
  <c r="N40" i="41"/>
  <c r="O40" i="41"/>
  <c r="M40" i="41"/>
  <c r="P40" i="41"/>
  <c r="Q40" i="41"/>
  <c r="T40" i="41"/>
  <c r="R40" i="41"/>
  <c r="S40" i="41"/>
  <c r="K40" i="41"/>
  <c r="U40" i="41"/>
  <c r="V40" i="41"/>
  <c r="W40" i="41"/>
  <c r="X40" i="41"/>
  <c r="Y40" i="41"/>
  <c r="Z40" i="41"/>
  <c r="AA40" i="41"/>
  <c r="B41" i="41"/>
  <c r="D41" i="41"/>
  <c r="E41" i="41"/>
  <c r="F41" i="41"/>
  <c r="G41" i="41"/>
  <c r="H41" i="41"/>
  <c r="I41" i="41"/>
  <c r="J41" i="41"/>
  <c r="L41" i="41"/>
  <c r="N41" i="41"/>
  <c r="O41" i="41"/>
  <c r="M41" i="41"/>
  <c r="P41" i="41"/>
  <c r="Q41" i="41"/>
  <c r="T41" i="41"/>
  <c r="R41" i="41"/>
  <c r="S41" i="41"/>
  <c r="K41" i="41"/>
  <c r="U41" i="41"/>
  <c r="V41" i="41"/>
  <c r="W41" i="41"/>
  <c r="X41" i="41"/>
  <c r="Y41" i="41"/>
  <c r="Z41" i="41"/>
  <c r="AA41" i="41"/>
  <c r="B86" i="41"/>
  <c r="D86" i="41"/>
  <c r="E86" i="41"/>
  <c r="F86" i="41"/>
  <c r="G86" i="41"/>
  <c r="H86" i="41"/>
  <c r="I86" i="41"/>
  <c r="J86" i="41"/>
  <c r="L86" i="41"/>
  <c r="N86" i="41"/>
  <c r="O86" i="41"/>
  <c r="M86" i="41"/>
  <c r="P86" i="41"/>
  <c r="Q86" i="41"/>
  <c r="T86" i="41"/>
  <c r="R86" i="41"/>
  <c r="S86" i="41"/>
  <c r="K86" i="41"/>
  <c r="U86" i="41"/>
  <c r="V86" i="41"/>
  <c r="W86" i="41"/>
  <c r="X86" i="41"/>
  <c r="Y86" i="41"/>
  <c r="Z86" i="41"/>
  <c r="AA86" i="41"/>
  <c r="B91" i="41"/>
  <c r="D91" i="41"/>
  <c r="E91" i="41"/>
  <c r="F91" i="41"/>
  <c r="G91" i="41"/>
  <c r="H91" i="41"/>
  <c r="I91" i="41"/>
  <c r="J91" i="41"/>
  <c r="L91" i="41"/>
  <c r="N91" i="41"/>
  <c r="O91" i="41"/>
  <c r="M91" i="41"/>
  <c r="P91" i="41"/>
  <c r="Q91" i="41"/>
  <c r="T91" i="41"/>
  <c r="R91" i="41"/>
  <c r="S91" i="41"/>
  <c r="K91" i="41"/>
  <c r="U91" i="41"/>
  <c r="V91" i="41"/>
  <c r="W91" i="41"/>
  <c r="X91" i="41"/>
  <c r="Y91" i="41"/>
  <c r="Z91" i="41"/>
  <c r="AA91" i="41"/>
  <c r="B94" i="41"/>
  <c r="D94" i="41"/>
  <c r="E94" i="41"/>
  <c r="F94" i="41"/>
  <c r="G94" i="41"/>
  <c r="G95" i="41" s="1"/>
  <c r="G55" i="26" s="1"/>
  <c r="H94" i="41"/>
  <c r="I94" i="41"/>
  <c r="J94" i="41"/>
  <c r="L94" i="41"/>
  <c r="N94" i="41"/>
  <c r="O94" i="41"/>
  <c r="M94" i="41"/>
  <c r="P94" i="41"/>
  <c r="Q94" i="41"/>
  <c r="T94" i="41"/>
  <c r="R94" i="41"/>
  <c r="S94" i="41"/>
  <c r="K94" i="41"/>
  <c r="U94" i="41"/>
  <c r="V94" i="41"/>
  <c r="W94" i="41"/>
  <c r="X94" i="41"/>
  <c r="Y94" i="41"/>
  <c r="Z94" i="41"/>
  <c r="AA94" i="41"/>
  <c r="B97" i="41"/>
  <c r="D97" i="41"/>
  <c r="E97" i="41"/>
  <c r="F97" i="41"/>
  <c r="F98" i="41" s="1"/>
  <c r="F74" i="26" s="1"/>
  <c r="G97" i="41"/>
  <c r="H97" i="41"/>
  <c r="H98" i="41" s="1"/>
  <c r="H74" i="26" s="1"/>
  <c r="I97" i="41"/>
  <c r="J97" i="41"/>
  <c r="L97" i="41"/>
  <c r="N97" i="41"/>
  <c r="O97" i="41"/>
  <c r="M97" i="41"/>
  <c r="P97" i="41"/>
  <c r="Q97" i="41"/>
  <c r="Q98" i="41" s="1"/>
  <c r="Q74" i="26" s="1"/>
  <c r="T97" i="41"/>
  <c r="R97" i="41"/>
  <c r="S97" i="41"/>
  <c r="K97" i="41"/>
  <c r="K98" i="41" s="1"/>
  <c r="K74" i="26" s="1"/>
  <c r="U97" i="41"/>
  <c r="V97" i="41"/>
  <c r="W97" i="41"/>
  <c r="W98" i="41" s="1"/>
  <c r="W74" i="26" s="1"/>
  <c r="X97" i="41"/>
  <c r="Y97" i="41"/>
  <c r="Z97" i="41"/>
  <c r="AA97" i="41"/>
  <c r="AA98" i="41" s="1"/>
  <c r="AA74" i="26" s="1"/>
  <c r="V100" i="41"/>
  <c r="W100" i="41"/>
  <c r="X100" i="41"/>
  <c r="Y100" i="41"/>
  <c r="Z100" i="41"/>
  <c r="AA100" i="41"/>
  <c r="V101" i="41"/>
  <c r="W101" i="41"/>
  <c r="X101" i="41"/>
  <c r="Y101" i="41"/>
  <c r="Z101" i="41"/>
  <c r="AA101" i="41"/>
  <c r="AE3" i="40"/>
  <c r="AF3" i="40"/>
  <c r="AG3" i="40"/>
  <c r="AI3" i="40"/>
  <c r="AE4" i="40"/>
  <c r="AF4" i="40"/>
  <c r="AG4" i="40"/>
  <c r="AI4" i="40"/>
  <c r="AE5" i="40"/>
  <c r="AF5" i="40"/>
  <c r="AG5" i="40"/>
  <c r="AI5" i="40"/>
  <c r="AE6" i="40"/>
  <c r="AF6" i="40"/>
  <c r="AG6" i="40"/>
  <c r="AI6" i="40"/>
  <c r="AE7" i="40"/>
  <c r="AF7" i="40"/>
  <c r="AG7" i="40"/>
  <c r="AI7" i="40"/>
  <c r="AE8" i="40"/>
  <c r="AF8" i="40"/>
  <c r="AG8" i="40"/>
  <c r="AI8" i="40"/>
  <c r="AE9" i="40"/>
  <c r="AF9" i="40"/>
  <c r="AG9" i="40"/>
  <c r="AI9" i="40"/>
  <c r="AE10" i="40"/>
  <c r="AF10" i="40"/>
  <c r="AG10" i="40"/>
  <c r="AI10" i="40"/>
  <c r="AE11" i="40"/>
  <c r="AF11" i="40"/>
  <c r="AG11" i="40"/>
  <c r="AI11" i="40"/>
  <c r="AE12" i="40"/>
  <c r="AF12" i="40"/>
  <c r="AG12" i="40"/>
  <c r="AI12" i="40"/>
  <c r="AE13" i="40"/>
  <c r="AF13" i="40"/>
  <c r="AG13" i="40"/>
  <c r="AI13" i="40"/>
  <c r="AE14" i="40"/>
  <c r="AF14" i="40"/>
  <c r="AG14" i="40"/>
  <c r="AI14" i="40"/>
  <c r="AE15" i="40"/>
  <c r="AF15" i="40"/>
  <c r="AG15" i="40"/>
  <c r="AI15" i="40"/>
  <c r="AE16" i="40"/>
  <c r="AF16" i="40"/>
  <c r="AG16" i="40"/>
  <c r="AI16" i="40"/>
  <c r="AE17" i="40"/>
  <c r="AF17" i="40"/>
  <c r="AG17" i="40"/>
  <c r="AI17" i="40"/>
  <c r="AE18" i="40"/>
  <c r="AF18" i="40"/>
  <c r="AG18" i="40"/>
  <c r="AI18" i="40"/>
  <c r="AE19" i="40"/>
  <c r="AF19" i="40"/>
  <c r="AG19" i="40"/>
  <c r="AI19" i="40"/>
  <c r="AE20" i="40"/>
  <c r="AF20" i="40"/>
  <c r="AG20" i="40"/>
  <c r="AI20" i="40"/>
  <c r="AE21" i="40"/>
  <c r="AF21" i="40"/>
  <c r="AG21" i="40"/>
  <c r="AI21" i="40"/>
  <c r="AE22" i="40"/>
  <c r="AF22" i="40"/>
  <c r="AG22" i="40"/>
  <c r="AI22" i="40"/>
  <c r="AE23" i="40"/>
  <c r="AF23" i="40"/>
  <c r="AG23" i="40"/>
  <c r="AI23" i="40"/>
  <c r="AE24" i="40"/>
  <c r="AF24" i="40"/>
  <c r="AG24" i="40"/>
  <c r="AI24" i="40"/>
  <c r="AE25" i="40"/>
  <c r="AF25" i="40"/>
  <c r="AG25" i="40"/>
  <c r="AI25" i="40"/>
  <c r="AE26" i="40"/>
  <c r="AF26" i="40"/>
  <c r="AG26" i="40"/>
  <c r="AI26" i="40"/>
  <c r="AE27" i="40"/>
  <c r="AF27" i="40"/>
  <c r="AG27" i="40"/>
  <c r="AI27" i="40"/>
  <c r="AE28" i="40"/>
  <c r="AF28" i="40"/>
  <c r="AG28" i="40"/>
  <c r="AI28" i="40"/>
  <c r="AE29" i="40"/>
  <c r="AF29" i="40"/>
  <c r="AG29" i="40"/>
  <c r="AI29" i="40"/>
  <c r="AE30" i="40"/>
  <c r="AF30" i="40"/>
  <c r="AG30" i="40"/>
  <c r="AI30" i="40"/>
  <c r="AE31" i="40"/>
  <c r="AF31" i="40"/>
  <c r="AG31" i="40"/>
  <c r="AI31" i="40"/>
  <c r="AE32" i="40"/>
  <c r="AF32" i="40"/>
  <c r="AG32" i="40"/>
  <c r="AI32" i="40"/>
  <c r="AI33" i="40"/>
  <c r="B86" i="40"/>
  <c r="B91" i="40"/>
  <c r="B94" i="40"/>
  <c r="B97" i="40"/>
  <c r="AE3" i="39"/>
  <c r="AG3" i="39"/>
  <c r="AI3" i="39"/>
  <c r="AE4" i="39"/>
  <c r="AF4" i="39"/>
  <c r="AG4" i="39"/>
  <c r="AI4" i="39"/>
  <c r="AF5" i="39"/>
  <c r="AG5" i="39"/>
  <c r="AI5" i="39"/>
  <c r="AF6" i="39"/>
  <c r="AG6" i="39"/>
  <c r="AI6" i="39"/>
  <c r="AE7" i="39"/>
  <c r="AF7" i="39"/>
  <c r="AG7" i="39"/>
  <c r="AI7" i="39"/>
  <c r="AE8" i="39"/>
  <c r="AF8" i="39"/>
  <c r="AG8" i="39"/>
  <c r="AI8" i="39"/>
  <c r="AE9" i="39"/>
  <c r="AF9" i="39"/>
  <c r="AG9" i="39"/>
  <c r="AI9" i="39"/>
  <c r="AE10" i="39"/>
  <c r="AF10" i="39"/>
  <c r="AG10" i="39"/>
  <c r="AI10" i="39"/>
  <c r="AE11" i="39"/>
  <c r="AF11" i="39"/>
  <c r="AG11" i="39"/>
  <c r="AI11" i="39"/>
  <c r="AF12" i="39"/>
  <c r="AG12" i="39"/>
  <c r="AI12" i="39"/>
  <c r="AE13" i="39"/>
  <c r="AF13" i="39"/>
  <c r="AG13" i="39"/>
  <c r="AI13" i="39"/>
  <c r="AE14" i="39"/>
  <c r="AF14" i="39"/>
  <c r="AG14" i="39"/>
  <c r="AI14" i="39"/>
  <c r="AE15" i="39"/>
  <c r="AF15" i="39"/>
  <c r="AG15" i="39"/>
  <c r="AI15" i="39"/>
  <c r="AE16" i="39"/>
  <c r="AF16" i="39"/>
  <c r="AG16" i="39"/>
  <c r="AI16" i="39"/>
  <c r="AE17" i="39"/>
  <c r="AF17" i="39"/>
  <c r="AG17" i="39"/>
  <c r="AI17" i="39"/>
  <c r="AE18" i="39"/>
  <c r="AF18" i="39"/>
  <c r="AG18" i="39"/>
  <c r="AI18" i="39"/>
  <c r="AF19" i="39"/>
  <c r="AG19" i="39"/>
  <c r="AI19" i="39"/>
  <c r="AF20" i="39"/>
  <c r="AG20" i="39"/>
  <c r="AI20" i="39"/>
  <c r="AE21" i="39"/>
  <c r="AF21" i="39"/>
  <c r="AG21" i="39"/>
  <c r="AI21" i="39"/>
  <c r="AE22" i="39"/>
  <c r="AF22" i="39"/>
  <c r="AG22" i="39"/>
  <c r="AI22" i="39"/>
  <c r="AE23" i="39"/>
  <c r="AF23" i="39"/>
  <c r="AG23" i="39"/>
  <c r="AI23" i="39"/>
  <c r="AE24" i="39"/>
  <c r="AF24" i="39"/>
  <c r="AG24" i="39"/>
  <c r="AI24" i="39"/>
  <c r="AE25" i="39"/>
  <c r="AF25" i="39"/>
  <c r="AG25" i="39"/>
  <c r="AI25" i="39"/>
  <c r="AE26" i="39"/>
  <c r="AF26" i="39"/>
  <c r="AG26" i="39"/>
  <c r="AI26" i="39"/>
  <c r="AE27" i="39"/>
  <c r="AF27" i="39"/>
  <c r="AG27" i="39"/>
  <c r="AI27" i="39"/>
  <c r="AE28" i="39"/>
  <c r="AF28" i="39"/>
  <c r="AG28" i="39"/>
  <c r="AI28" i="39"/>
  <c r="AE29" i="39"/>
  <c r="AF29" i="39"/>
  <c r="AG29" i="39"/>
  <c r="AI29" i="39"/>
  <c r="AE30" i="39"/>
  <c r="AF30" i="39"/>
  <c r="AG30" i="39"/>
  <c r="AI30" i="39"/>
  <c r="AE31" i="39"/>
  <c r="AF31" i="39"/>
  <c r="AG31" i="39"/>
  <c r="AI31" i="39"/>
  <c r="AE32" i="39"/>
  <c r="AF32" i="39"/>
  <c r="AG32" i="39"/>
  <c r="AI32" i="39"/>
  <c r="AC33" i="39"/>
  <c r="AE33" i="39"/>
  <c r="AF33" i="39"/>
  <c r="AG33" i="39"/>
  <c r="AJ33" i="39"/>
  <c r="AK33" i="39"/>
  <c r="AL33" i="39"/>
  <c r="B34" i="39"/>
  <c r="F34" i="39"/>
  <c r="F35" i="39" s="1"/>
  <c r="G34" i="39"/>
  <c r="G35" i="39" s="1"/>
  <c r="H34" i="39"/>
  <c r="H35" i="39" s="1"/>
  <c r="I34" i="39"/>
  <c r="I35" i="39" s="1"/>
  <c r="J34" i="39"/>
  <c r="J35" i="39" s="1"/>
  <c r="L34" i="39"/>
  <c r="L35" i="39" s="1"/>
  <c r="N34" i="39"/>
  <c r="N35" i="39" s="1"/>
  <c r="O34" i="39"/>
  <c r="O35" i="39" s="1"/>
  <c r="M34" i="39"/>
  <c r="M35" i="39" s="1"/>
  <c r="P34" i="39"/>
  <c r="K34" i="39"/>
  <c r="K35" i="39" s="1"/>
  <c r="Q34" i="39"/>
  <c r="Q35" i="39" s="1"/>
  <c r="R34" i="39"/>
  <c r="R35" i="39" s="1"/>
  <c r="S34" i="39"/>
  <c r="T34" i="39"/>
  <c r="T35" i="39" s="1"/>
  <c r="U34" i="39"/>
  <c r="U35" i="39" s="1"/>
  <c r="V34" i="39"/>
  <c r="V35" i="39" s="1"/>
  <c r="W34" i="39"/>
  <c r="W35" i="39" s="1"/>
  <c r="X34" i="39"/>
  <c r="X35" i="39" s="1"/>
  <c r="Y34" i="39"/>
  <c r="Y35" i="39" s="1"/>
  <c r="Z34" i="39"/>
  <c r="Z35" i="39" s="1"/>
  <c r="AA34" i="39"/>
  <c r="AA35" i="39" s="1"/>
  <c r="B38" i="39"/>
  <c r="B110" i="26" s="1"/>
  <c r="D38" i="39"/>
  <c r="D110" i="26" s="1"/>
  <c r="E38" i="39"/>
  <c r="E110" i="26" s="1"/>
  <c r="F38" i="39"/>
  <c r="F110" i="26" s="1"/>
  <c r="G38" i="39"/>
  <c r="G110" i="26" s="1"/>
  <c r="H38" i="39"/>
  <c r="H110" i="26" s="1"/>
  <c r="I38" i="39"/>
  <c r="I110" i="26" s="1"/>
  <c r="J38" i="39"/>
  <c r="J110" i="26" s="1"/>
  <c r="L38" i="39"/>
  <c r="L110" i="26" s="1"/>
  <c r="N38" i="39"/>
  <c r="N110" i="26" s="1"/>
  <c r="O38" i="39"/>
  <c r="O110" i="26" s="1"/>
  <c r="M38" i="39"/>
  <c r="M110" i="26" s="1"/>
  <c r="P38" i="39"/>
  <c r="P110" i="26" s="1"/>
  <c r="K38" i="39"/>
  <c r="T110" i="26" s="1"/>
  <c r="Q38" i="39"/>
  <c r="Q110" i="26" s="1"/>
  <c r="R38" i="39"/>
  <c r="R110" i="26" s="1"/>
  <c r="S38" i="39"/>
  <c r="S110" i="26" s="1"/>
  <c r="T38" i="39"/>
  <c r="U38" i="39"/>
  <c r="U110" i="26" s="1"/>
  <c r="V38" i="39"/>
  <c r="V110" i="26" s="1"/>
  <c r="W38" i="39"/>
  <c r="W110" i="26" s="1"/>
  <c r="X38" i="39"/>
  <c r="Y38" i="39"/>
  <c r="Y110" i="26" s="1"/>
  <c r="Z38" i="39"/>
  <c r="Z110" i="26" s="1"/>
  <c r="AA38" i="39"/>
  <c r="AA110" i="26" s="1"/>
  <c r="B39" i="39"/>
  <c r="B95" i="26" s="1"/>
  <c r="D39" i="39"/>
  <c r="D95" i="26" s="1"/>
  <c r="E39" i="39"/>
  <c r="E95" i="26" s="1"/>
  <c r="F39" i="39"/>
  <c r="F95" i="26" s="1"/>
  <c r="G39" i="39"/>
  <c r="G95" i="26" s="1"/>
  <c r="H39" i="39"/>
  <c r="H95" i="26" s="1"/>
  <c r="I39" i="39"/>
  <c r="I95" i="26" s="1"/>
  <c r="J39" i="39"/>
  <c r="J95" i="26" s="1"/>
  <c r="L39" i="39"/>
  <c r="L95" i="26" s="1"/>
  <c r="N39" i="39"/>
  <c r="N95" i="26" s="1"/>
  <c r="O39" i="39"/>
  <c r="O95" i="26" s="1"/>
  <c r="M39" i="39"/>
  <c r="M95" i="26" s="1"/>
  <c r="P39" i="39"/>
  <c r="P95" i="26" s="1"/>
  <c r="K39" i="39"/>
  <c r="T95" i="26" s="1"/>
  <c r="Q39" i="39"/>
  <c r="Q95" i="26" s="1"/>
  <c r="R39" i="39"/>
  <c r="R95" i="26" s="1"/>
  <c r="S39" i="39"/>
  <c r="S95" i="26" s="1"/>
  <c r="T39" i="39"/>
  <c r="U39" i="39"/>
  <c r="U95" i="26" s="1"/>
  <c r="V39" i="39"/>
  <c r="V95" i="26" s="1"/>
  <c r="W39" i="39"/>
  <c r="W95" i="26" s="1"/>
  <c r="X39" i="39"/>
  <c r="Y39" i="39"/>
  <c r="Y95" i="26" s="1"/>
  <c r="Z39" i="39"/>
  <c r="Z95" i="26" s="1"/>
  <c r="AA39" i="39"/>
  <c r="AA95" i="26" s="1"/>
  <c r="B40" i="39"/>
  <c r="D40" i="39"/>
  <c r="E40" i="39"/>
  <c r="F40" i="39"/>
  <c r="G40" i="39"/>
  <c r="H40" i="39"/>
  <c r="I40" i="39"/>
  <c r="J40" i="39"/>
  <c r="L40" i="39"/>
  <c r="N40" i="39"/>
  <c r="O40" i="39"/>
  <c r="M40" i="39"/>
  <c r="P40" i="39"/>
  <c r="K40" i="39"/>
  <c r="Q40" i="39"/>
  <c r="R40" i="39"/>
  <c r="S40" i="39"/>
  <c r="T40" i="39"/>
  <c r="U40" i="39"/>
  <c r="V40" i="39"/>
  <c r="W40" i="39"/>
  <c r="X40" i="39"/>
  <c r="Y40" i="39"/>
  <c r="Z40" i="39"/>
  <c r="AA40" i="39"/>
  <c r="B41" i="39"/>
  <c r="D41" i="39"/>
  <c r="E41" i="39"/>
  <c r="F41" i="39"/>
  <c r="G41" i="39"/>
  <c r="H41" i="39"/>
  <c r="I41" i="39"/>
  <c r="J41" i="39"/>
  <c r="L41" i="39"/>
  <c r="N41" i="39"/>
  <c r="O41" i="39"/>
  <c r="M41" i="39"/>
  <c r="P41" i="39"/>
  <c r="K41" i="39"/>
  <c r="Q41" i="39"/>
  <c r="R41" i="39"/>
  <c r="S41" i="39"/>
  <c r="T41" i="39"/>
  <c r="U41" i="39"/>
  <c r="V41" i="39"/>
  <c r="W41" i="39"/>
  <c r="X41" i="39"/>
  <c r="Y41" i="39"/>
  <c r="Z41" i="39"/>
  <c r="AA41" i="39"/>
  <c r="B88" i="39"/>
  <c r="D88" i="39"/>
  <c r="E88" i="39"/>
  <c r="F88" i="39"/>
  <c r="G88" i="39"/>
  <c r="H88" i="39"/>
  <c r="I88" i="39"/>
  <c r="J88" i="39"/>
  <c r="L88" i="39"/>
  <c r="N88" i="39"/>
  <c r="O88" i="39"/>
  <c r="M88" i="39"/>
  <c r="P88" i="39"/>
  <c r="K88" i="39"/>
  <c r="Q88" i="39"/>
  <c r="R88" i="39"/>
  <c r="S88" i="39"/>
  <c r="T88" i="39"/>
  <c r="U88" i="39"/>
  <c r="V88" i="39"/>
  <c r="W88" i="39"/>
  <c r="X88" i="39"/>
  <c r="Y88" i="39"/>
  <c r="Z88" i="39"/>
  <c r="AA88" i="39"/>
  <c r="B93" i="39"/>
  <c r="D93" i="39"/>
  <c r="E93" i="39"/>
  <c r="F93" i="39"/>
  <c r="G93" i="39"/>
  <c r="H93" i="39"/>
  <c r="I93" i="39"/>
  <c r="J93" i="39"/>
  <c r="L93" i="39"/>
  <c r="N93" i="39"/>
  <c r="O93" i="39"/>
  <c r="M93" i="39"/>
  <c r="P93" i="39"/>
  <c r="K93" i="39"/>
  <c r="Q93" i="39"/>
  <c r="R93" i="39"/>
  <c r="S93" i="39"/>
  <c r="T93" i="39"/>
  <c r="U93" i="39"/>
  <c r="V93" i="39"/>
  <c r="W93" i="39"/>
  <c r="X93" i="39"/>
  <c r="Y93" i="39"/>
  <c r="Z93" i="39"/>
  <c r="AA93" i="39"/>
  <c r="B96" i="39"/>
  <c r="D96" i="39"/>
  <c r="E96" i="39"/>
  <c r="F96" i="39"/>
  <c r="G96" i="39"/>
  <c r="H96" i="39"/>
  <c r="I96" i="39"/>
  <c r="J96" i="39"/>
  <c r="L96" i="39"/>
  <c r="N96" i="39"/>
  <c r="O96" i="39"/>
  <c r="M96" i="39"/>
  <c r="P96" i="39"/>
  <c r="K96" i="39"/>
  <c r="Q96" i="39"/>
  <c r="R96" i="39"/>
  <c r="S96" i="39"/>
  <c r="T96" i="39"/>
  <c r="U96" i="39"/>
  <c r="V96" i="39"/>
  <c r="W96" i="39"/>
  <c r="X96" i="39"/>
  <c r="Y96" i="39"/>
  <c r="Z96" i="39"/>
  <c r="AA96" i="39"/>
  <c r="B99" i="39"/>
  <c r="D99" i="39"/>
  <c r="E99" i="39"/>
  <c r="F99" i="39"/>
  <c r="G99" i="39"/>
  <c r="H99" i="39"/>
  <c r="I99" i="39"/>
  <c r="J99" i="39"/>
  <c r="L99" i="39"/>
  <c r="N99" i="39"/>
  <c r="O99" i="39"/>
  <c r="M99" i="39"/>
  <c r="P99" i="39"/>
  <c r="K99" i="39"/>
  <c r="Q99" i="39"/>
  <c r="R99" i="39"/>
  <c r="S99" i="39"/>
  <c r="T99" i="39"/>
  <c r="U99" i="39"/>
  <c r="V99" i="39"/>
  <c r="W99" i="39"/>
  <c r="X99" i="39"/>
  <c r="Y99" i="39"/>
  <c r="Z99" i="39"/>
  <c r="AA99" i="39"/>
  <c r="AE3" i="38"/>
  <c r="AF3" i="38"/>
  <c r="AG3" i="38"/>
  <c r="AI3" i="38"/>
  <c r="AE4" i="38"/>
  <c r="AF4" i="38"/>
  <c r="AG4" i="38"/>
  <c r="AI4" i="38"/>
  <c r="AF5" i="38"/>
  <c r="AG5" i="38"/>
  <c r="AI5" i="38"/>
  <c r="AF6" i="38"/>
  <c r="AG6" i="38"/>
  <c r="AI6" i="38"/>
  <c r="AE7" i="38"/>
  <c r="AF7" i="38"/>
  <c r="AG7" i="38"/>
  <c r="AI7" i="38"/>
  <c r="AF8" i="38"/>
  <c r="AG8" i="38"/>
  <c r="AI8" i="38"/>
  <c r="AF9" i="38"/>
  <c r="AG9" i="38"/>
  <c r="AI9" i="38"/>
  <c r="AE10" i="38"/>
  <c r="AF10" i="38"/>
  <c r="AG10" i="38"/>
  <c r="AI10" i="38"/>
  <c r="AE11" i="38"/>
  <c r="AF11" i="38"/>
  <c r="AG11" i="38"/>
  <c r="AI11" i="38"/>
  <c r="AF12" i="38"/>
  <c r="AG12" i="38"/>
  <c r="AI12" i="38"/>
  <c r="AE13" i="38"/>
  <c r="AF13" i="38"/>
  <c r="AG13" i="38"/>
  <c r="AI13" i="38"/>
  <c r="AE14" i="38"/>
  <c r="AF14" i="38"/>
  <c r="AG14" i="38"/>
  <c r="AI14" i="38"/>
  <c r="AE15" i="38"/>
  <c r="AF15" i="38"/>
  <c r="AG15" i="38"/>
  <c r="AI15" i="38"/>
  <c r="AF16" i="38"/>
  <c r="AG16" i="38"/>
  <c r="AI16" i="38"/>
  <c r="AE17" i="38"/>
  <c r="AF17" i="38"/>
  <c r="AG17" i="38"/>
  <c r="AE18" i="38"/>
  <c r="AF18" i="38"/>
  <c r="AG18" i="38"/>
  <c r="AI18" i="38"/>
  <c r="S34" i="38" s="1"/>
  <c r="AE19" i="38"/>
  <c r="AF19" i="38"/>
  <c r="AG19" i="38"/>
  <c r="AI19" i="38"/>
  <c r="AE20" i="38"/>
  <c r="AF20" i="38"/>
  <c r="AG20" i="38"/>
  <c r="AI20" i="38"/>
  <c r="AE21" i="38"/>
  <c r="AF21" i="38"/>
  <c r="AG21" i="38"/>
  <c r="AI21" i="38"/>
  <c r="AF22" i="38"/>
  <c r="AG22" i="38"/>
  <c r="AI22" i="38"/>
  <c r="AF23" i="38"/>
  <c r="AG23" i="38"/>
  <c r="AI23" i="38"/>
  <c r="AE24" i="38"/>
  <c r="AF24" i="38"/>
  <c r="AG24" i="38"/>
  <c r="AI24" i="38"/>
  <c r="AE25" i="38"/>
  <c r="AF25" i="38"/>
  <c r="AG25" i="38"/>
  <c r="AI25" i="38"/>
  <c r="AE26" i="38"/>
  <c r="AF26" i="38"/>
  <c r="AG26" i="38"/>
  <c r="AI26" i="38"/>
  <c r="AE27" i="38"/>
  <c r="AF27" i="38"/>
  <c r="AG27" i="38"/>
  <c r="AI27" i="38"/>
  <c r="AE28" i="38"/>
  <c r="AF28" i="38"/>
  <c r="AG28" i="38"/>
  <c r="AI28" i="38"/>
  <c r="AE29" i="38"/>
  <c r="AF29" i="38"/>
  <c r="AG29" i="38"/>
  <c r="AI29" i="38"/>
  <c r="AE30" i="38"/>
  <c r="AF30" i="38"/>
  <c r="AG30" i="38"/>
  <c r="AI30" i="38"/>
  <c r="AE31" i="38"/>
  <c r="AF31" i="38"/>
  <c r="AG31" i="38"/>
  <c r="AI31" i="38"/>
  <c r="AE32" i="38"/>
  <c r="AF32" i="38"/>
  <c r="AG32" i="38"/>
  <c r="AI32" i="38"/>
  <c r="AI33" i="38"/>
  <c r="B86" i="38"/>
  <c r="D86" i="38"/>
  <c r="E86" i="38"/>
  <c r="F86" i="38"/>
  <c r="G86" i="38"/>
  <c r="H86" i="38"/>
  <c r="I86" i="38"/>
  <c r="J86" i="38"/>
  <c r="L86" i="38"/>
  <c r="N86" i="38"/>
  <c r="O86" i="38"/>
  <c r="M86" i="38"/>
  <c r="P86" i="38"/>
  <c r="K86" i="38"/>
  <c r="Q86" i="38"/>
  <c r="R86" i="38"/>
  <c r="S86" i="38"/>
  <c r="T86" i="38"/>
  <c r="U86" i="38"/>
  <c r="V86" i="38"/>
  <c r="W86" i="38"/>
  <c r="X86" i="38"/>
  <c r="Y86" i="38"/>
  <c r="Z86" i="38"/>
  <c r="AA86" i="38"/>
  <c r="B91" i="38"/>
  <c r="B92" i="38" s="1"/>
  <c r="B32" i="26" s="1"/>
  <c r="D91" i="38"/>
  <c r="E91" i="38"/>
  <c r="F91" i="38"/>
  <c r="G91" i="38"/>
  <c r="H91" i="38"/>
  <c r="I91" i="38"/>
  <c r="J91" i="38"/>
  <c r="L91" i="38"/>
  <c r="N91" i="38"/>
  <c r="O91" i="38"/>
  <c r="M91" i="38"/>
  <c r="P91" i="38"/>
  <c r="K91" i="38"/>
  <c r="Q91" i="38"/>
  <c r="R91" i="38"/>
  <c r="S91" i="38"/>
  <c r="T91" i="38"/>
  <c r="T92" i="38" s="1"/>
  <c r="U91" i="38"/>
  <c r="V91" i="38"/>
  <c r="W91" i="38"/>
  <c r="X91" i="38"/>
  <c r="Y91" i="38"/>
  <c r="Y92" i="38" s="1"/>
  <c r="Y32" i="26" s="1"/>
  <c r="Y35" i="26" s="1"/>
  <c r="Z91" i="38"/>
  <c r="AA91" i="38"/>
  <c r="B94" i="38"/>
  <c r="D94" i="38"/>
  <c r="E94" i="38"/>
  <c r="F94" i="38"/>
  <c r="G94" i="38"/>
  <c r="H94" i="38"/>
  <c r="I94" i="38"/>
  <c r="J94" i="38"/>
  <c r="L94" i="38"/>
  <c r="N94" i="38"/>
  <c r="O94" i="38"/>
  <c r="M94" i="38"/>
  <c r="P94" i="38"/>
  <c r="K94" i="38"/>
  <c r="Q94" i="38"/>
  <c r="R94" i="38"/>
  <c r="S94" i="38"/>
  <c r="T94" i="38"/>
  <c r="U94" i="38"/>
  <c r="V94" i="38"/>
  <c r="W94" i="38"/>
  <c r="X94" i="38"/>
  <c r="Y94" i="38"/>
  <c r="Z94" i="38"/>
  <c r="AA94" i="38"/>
  <c r="B97" i="38"/>
  <c r="D97" i="38"/>
  <c r="E97" i="38"/>
  <c r="F97" i="38"/>
  <c r="G97" i="38"/>
  <c r="H97" i="38"/>
  <c r="I97" i="38"/>
  <c r="J97" i="38"/>
  <c r="L97" i="38"/>
  <c r="N97" i="38"/>
  <c r="O97" i="38"/>
  <c r="M97" i="38"/>
  <c r="P97" i="38"/>
  <c r="K97" i="38"/>
  <c r="Q97" i="38"/>
  <c r="R97" i="38"/>
  <c r="S97" i="38"/>
  <c r="T97" i="38"/>
  <c r="U97" i="38"/>
  <c r="V97" i="38"/>
  <c r="W97" i="38"/>
  <c r="X97" i="38"/>
  <c r="Y97" i="38"/>
  <c r="Z97" i="38"/>
  <c r="AA97" i="38"/>
  <c r="AE3" i="37"/>
  <c r="AF3" i="37"/>
  <c r="AG3" i="37"/>
  <c r="AI3" i="37"/>
  <c r="AE4" i="37"/>
  <c r="AF4" i="37"/>
  <c r="AG4" i="37"/>
  <c r="AI4" i="37"/>
  <c r="AE5" i="37"/>
  <c r="AF5" i="37"/>
  <c r="AG5" i="37"/>
  <c r="AI5" i="37"/>
  <c r="AF6" i="37"/>
  <c r="AG6" i="37"/>
  <c r="AI6" i="37"/>
  <c r="AF7" i="37"/>
  <c r="AG7" i="37"/>
  <c r="AI7" i="37"/>
  <c r="AE8" i="37"/>
  <c r="AF8" i="37"/>
  <c r="AG8" i="37"/>
  <c r="AE9" i="37"/>
  <c r="AF9" i="37"/>
  <c r="AG9" i="37"/>
  <c r="AI9" i="37"/>
  <c r="AE10" i="37"/>
  <c r="AF10" i="37"/>
  <c r="AG10" i="37"/>
  <c r="AI10" i="37"/>
  <c r="AE11" i="37"/>
  <c r="AF11" i="37"/>
  <c r="AG11" i="37"/>
  <c r="AI11" i="37"/>
  <c r="AE12" i="37"/>
  <c r="AF12" i="37"/>
  <c r="AG12" i="37"/>
  <c r="AI12" i="37"/>
  <c r="AE13" i="37"/>
  <c r="AF13" i="37"/>
  <c r="AG13" i="37"/>
  <c r="AI13" i="37"/>
  <c r="AE14" i="37"/>
  <c r="AF14" i="37"/>
  <c r="AG14" i="37"/>
  <c r="AI14" i="37"/>
  <c r="AE15" i="37"/>
  <c r="AF15" i="37"/>
  <c r="AG15" i="37"/>
  <c r="AI15" i="37"/>
  <c r="AE16" i="37"/>
  <c r="AF16" i="37"/>
  <c r="AG16" i="37"/>
  <c r="AI16" i="37"/>
  <c r="AE17" i="37"/>
  <c r="AF17" i="37"/>
  <c r="AG17" i="37"/>
  <c r="AI17" i="37"/>
  <c r="AE18" i="37"/>
  <c r="AF18" i="37"/>
  <c r="AG18" i="37"/>
  <c r="AI18" i="37"/>
  <c r="AE19" i="37"/>
  <c r="AF19" i="37"/>
  <c r="AG19" i="37"/>
  <c r="AI19" i="37"/>
  <c r="AF20" i="37"/>
  <c r="AG20" i="37"/>
  <c r="AI20" i="37"/>
  <c r="AF21" i="37"/>
  <c r="AG21" i="37"/>
  <c r="AI21" i="37"/>
  <c r="AE22" i="37"/>
  <c r="AF22" i="37"/>
  <c r="AG22" i="37"/>
  <c r="AI22" i="37"/>
  <c r="AE23" i="37"/>
  <c r="AF23" i="37"/>
  <c r="AG23" i="37"/>
  <c r="AE24" i="37"/>
  <c r="AF24" i="37"/>
  <c r="AG24" i="37"/>
  <c r="AI24" i="37"/>
  <c r="AE25" i="37"/>
  <c r="AF25" i="37"/>
  <c r="AG25" i="37"/>
  <c r="AI25" i="37"/>
  <c r="AE26" i="37"/>
  <c r="AF26" i="37"/>
  <c r="AG26" i="37"/>
  <c r="AI26" i="37"/>
  <c r="AF27" i="37"/>
  <c r="AG27" i="37"/>
  <c r="AI27" i="37"/>
  <c r="AF28" i="37"/>
  <c r="AG28" i="37"/>
  <c r="AI28" i="37"/>
  <c r="AE29" i="37"/>
  <c r="AF29" i="37"/>
  <c r="AG29" i="37"/>
  <c r="AI29" i="37"/>
  <c r="AE30" i="37"/>
  <c r="AF30" i="37"/>
  <c r="AG30" i="37"/>
  <c r="AI30" i="37"/>
  <c r="AE31" i="37"/>
  <c r="AF31" i="37"/>
  <c r="AG31" i="37"/>
  <c r="AI31" i="37"/>
  <c r="AE32" i="37"/>
  <c r="AF32" i="37"/>
  <c r="AG32" i="37"/>
  <c r="AI32" i="37"/>
  <c r="B86" i="37"/>
  <c r="B91" i="37"/>
  <c r="B94" i="37"/>
  <c r="B97" i="37"/>
  <c r="AE3" i="36"/>
  <c r="AF3" i="36"/>
  <c r="AG3" i="36"/>
  <c r="AI3" i="36"/>
  <c r="AF4" i="36"/>
  <c r="AG4" i="36"/>
  <c r="AI4" i="36"/>
  <c r="AF5" i="36"/>
  <c r="AG5" i="36"/>
  <c r="AI5" i="36"/>
  <c r="AF6" i="36"/>
  <c r="AG6" i="36"/>
  <c r="AF7" i="36"/>
  <c r="AG7" i="36"/>
  <c r="AI7" i="36"/>
  <c r="AF8" i="36"/>
  <c r="AG8" i="36"/>
  <c r="AI8" i="36"/>
  <c r="AF9" i="36"/>
  <c r="AG9" i="36"/>
  <c r="AI9" i="36"/>
  <c r="AF10" i="36"/>
  <c r="AG10" i="36"/>
  <c r="AI10" i="36"/>
  <c r="AF11" i="36"/>
  <c r="AG11" i="36"/>
  <c r="AI11" i="36"/>
  <c r="AF12" i="36"/>
  <c r="AG12" i="36"/>
  <c r="AI12" i="36"/>
  <c r="AF13" i="36"/>
  <c r="AG13" i="36"/>
  <c r="AI13" i="36"/>
  <c r="AF14" i="36"/>
  <c r="AG14" i="36"/>
  <c r="AI14" i="36"/>
  <c r="AF15" i="36"/>
  <c r="AG15" i="36"/>
  <c r="AI15" i="36"/>
  <c r="AF16" i="36"/>
  <c r="AG16" i="36"/>
  <c r="AI16" i="36"/>
  <c r="AF17" i="36"/>
  <c r="AG17" i="36"/>
  <c r="AF18" i="36"/>
  <c r="AG18" i="36"/>
  <c r="AI18" i="36"/>
  <c r="AF19" i="36"/>
  <c r="AG19" i="36"/>
  <c r="AI19" i="36"/>
  <c r="AF20" i="36"/>
  <c r="AG20" i="36"/>
  <c r="AI20" i="36"/>
  <c r="AF21" i="36"/>
  <c r="AG21" i="36"/>
  <c r="AI21" i="36"/>
  <c r="AF22" i="36"/>
  <c r="AG22" i="36"/>
  <c r="AI22" i="36"/>
  <c r="AF23" i="36"/>
  <c r="AG23" i="36"/>
  <c r="AI23" i="36"/>
  <c r="AF24" i="36"/>
  <c r="AG24" i="36"/>
  <c r="AI24" i="36"/>
  <c r="AF25" i="36"/>
  <c r="AG25" i="36"/>
  <c r="AI25" i="36"/>
  <c r="AF26" i="36"/>
  <c r="AG26" i="36"/>
  <c r="AI26" i="36"/>
  <c r="AF27" i="36"/>
  <c r="AG27" i="36"/>
  <c r="AI27" i="36"/>
  <c r="AF28" i="36"/>
  <c r="AG28" i="36"/>
  <c r="AI28" i="36"/>
  <c r="AF29" i="36"/>
  <c r="AG29" i="36"/>
  <c r="AI29" i="36"/>
  <c r="AF30" i="36"/>
  <c r="AG30" i="36"/>
  <c r="AI30" i="36"/>
  <c r="AF31" i="36"/>
  <c r="AG31" i="36"/>
  <c r="AI31" i="36"/>
  <c r="AF32" i="36"/>
  <c r="AG32" i="36"/>
  <c r="AI32" i="36"/>
  <c r="E34" i="36" s="1"/>
  <c r="AD33" i="36"/>
  <c r="AF33" i="36"/>
  <c r="AG33" i="36"/>
  <c r="AJ33" i="36"/>
  <c r="B34" i="36"/>
  <c r="B38" i="36"/>
  <c r="B107" i="26" s="1"/>
  <c r="B39" i="36"/>
  <c r="B92" i="26" s="1"/>
  <c r="B40" i="36"/>
  <c r="B41" i="36"/>
  <c r="B86" i="36"/>
  <c r="B91" i="36"/>
  <c r="B94" i="36"/>
  <c r="B97" i="36"/>
  <c r="AF3" i="35"/>
  <c r="AG3" i="35"/>
  <c r="AH3" i="35"/>
  <c r="AG4" i="35"/>
  <c r="AH4" i="35"/>
  <c r="AJ4" i="35"/>
  <c r="AG5" i="35"/>
  <c r="AH5" i="35"/>
  <c r="AG6" i="35"/>
  <c r="AH6" i="35"/>
  <c r="AJ6" i="35"/>
  <c r="AG7" i="35"/>
  <c r="AH7" i="35"/>
  <c r="AJ7" i="35"/>
  <c r="AG8" i="35"/>
  <c r="AH8" i="35"/>
  <c r="AJ8" i="35"/>
  <c r="AG9" i="35"/>
  <c r="AH9" i="35"/>
  <c r="AJ9" i="35"/>
  <c r="AG10" i="35"/>
  <c r="AH10" i="35"/>
  <c r="AJ10" i="35"/>
  <c r="AG11" i="35"/>
  <c r="AH11" i="35"/>
  <c r="AJ11" i="35"/>
  <c r="AG12" i="35"/>
  <c r="AH12" i="35"/>
  <c r="AJ12" i="35"/>
  <c r="AG13" i="35"/>
  <c r="AH13" i="35"/>
  <c r="AJ13" i="35"/>
  <c r="AG14" i="35"/>
  <c r="AH14" i="35"/>
  <c r="AJ14" i="35"/>
  <c r="AG15" i="35"/>
  <c r="AH15" i="35"/>
  <c r="AJ15" i="35"/>
  <c r="AG16" i="35"/>
  <c r="AH16" i="35"/>
  <c r="AJ16" i="35"/>
  <c r="AG17" i="35"/>
  <c r="AH17" i="35"/>
  <c r="AJ17" i="35"/>
  <c r="AG18" i="35"/>
  <c r="AH18" i="35"/>
  <c r="AJ18" i="35"/>
  <c r="AG19" i="35"/>
  <c r="AH19" i="35"/>
  <c r="AJ19" i="35"/>
  <c r="AG20" i="35"/>
  <c r="AH20" i="35"/>
  <c r="AJ20" i="35"/>
  <c r="AG21" i="35"/>
  <c r="AH21" i="35"/>
  <c r="AJ21" i="35"/>
  <c r="AG22" i="35"/>
  <c r="AH22" i="35"/>
  <c r="AJ22" i="35"/>
  <c r="AG23" i="35"/>
  <c r="AH23" i="35"/>
  <c r="AJ23" i="35"/>
  <c r="AG24" i="35"/>
  <c r="AH24" i="35"/>
  <c r="AJ24" i="35"/>
  <c r="AG25" i="35"/>
  <c r="AH25" i="35"/>
  <c r="AJ25" i="35"/>
  <c r="AG26" i="35"/>
  <c r="AH26" i="35"/>
  <c r="AJ26" i="35"/>
  <c r="AG27" i="35"/>
  <c r="AH27" i="35"/>
  <c r="AJ27" i="35"/>
  <c r="AG28" i="35"/>
  <c r="AH28" i="35"/>
  <c r="AG29" i="35"/>
  <c r="AH29" i="35"/>
  <c r="AJ29" i="35"/>
  <c r="AG30" i="35"/>
  <c r="AH30" i="35"/>
  <c r="AJ30" i="35"/>
  <c r="AG31" i="35"/>
  <c r="AH31" i="35"/>
  <c r="AJ31" i="35"/>
  <c r="AG32" i="35"/>
  <c r="AH32" i="35"/>
  <c r="AJ32" i="35"/>
  <c r="AK33" i="35"/>
  <c r="B86" i="35"/>
  <c r="B91" i="35"/>
  <c r="B94" i="35"/>
  <c r="B97" i="35"/>
  <c r="N101" i="35" l="1"/>
  <c r="N102" i="35"/>
  <c r="N100" i="35"/>
  <c r="S35" i="39"/>
  <c r="K95" i="26"/>
  <c r="X95" i="26"/>
  <c r="K110" i="26"/>
  <c r="X110" i="26"/>
  <c r="K35" i="26"/>
  <c r="X32" i="26"/>
  <c r="C101" i="43"/>
  <c r="C102" i="43"/>
  <c r="C100" i="43"/>
  <c r="K100" i="41"/>
  <c r="I101" i="41"/>
  <c r="C102" i="41"/>
  <c r="C101" i="41"/>
  <c r="C100" i="41"/>
  <c r="B101" i="41"/>
  <c r="L100" i="41"/>
  <c r="F100" i="41"/>
  <c r="T102" i="43"/>
  <c r="C102" i="42"/>
  <c r="C100" i="42"/>
  <c r="C101" i="42"/>
  <c r="T102" i="42"/>
  <c r="C102" i="39"/>
  <c r="C103" i="39"/>
  <c r="C104" i="39"/>
  <c r="C101" i="38"/>
  <c r="C102" i="38"/>
  <c r="C100" i="38"/>
  <c r="P102" i="38"/>
  <c r="C100" i="37"/>
  <c r="C102" i="37"/>
  <c r="C101" i="37"/>
  <c r="C101" i="36"/>
  <c r="C102" i="36"/>
  <c r="C100" i="36"/>
  <c r="C102" i="35"/>
  <c r="C100" i="35"/>
  <c r="C101" i="35"/>
  <c r="B35" i="42"/>
  <c r="B35" i="41"/>
  <c r="E35" i="36"/>
  <c r="E35" i="35"/>
  <c r="E35" i="37"/>
  <c r="H102" i="38"/>
  <c r="E102" i="38"/>
  <c r="X102" i="38"/>
  <c r="J102" i="38"/>
  <c r="R102" i="38"/>
  <c r="Z102" i="38"/>
  <c r="AA102" i="38"/>
  <c r="F102" i="38"/>
  <c r="G102" i="38"/>
  <c r="I102" i="38"/>
  <c r="Y102" i="38"/>
  <c r="S102" i="38"/>
  <c r="N102" i="38"/>
  <c r="O102" i="38"/>
  <c r="D102" i="38"/>
  <c r="L102" i="38"/>
  <c r="T102" i="38"/>
  <c r="M102" i="38"/>
  <c r="U102" i="38"/>
  <c r="V102" i="38"/>
  <c r="W102" i="38"/>
  <c r="Q102" i="38"/>
  <c r="P34" i="38"/>
  <c r="K102" i="38"/>
  <c r="B102" i="38"/>
  <c r="AA102" i="37"/>
  <c r="X102" i="37"/>
  <c r="Y102" i="37"/>
  <c r="D102" i="37"/>
  <c r="L102" i="37"/>
  <c r="Q102" i="37"/>
  <c r="R102" i="37"/>
  <c r="M102" i="37"/>
  <c r="U102" i="37"/>
  <c r="F102" i="37"/>
  <c r="N102" i="37"/>
  <c r="V102" i="37"/>
  <c r="G102" i="37"/>
  <c r="O102" i="37"/>
  <c r="W102" i="37"/>
  <c r="H102" i="37"/>
  <c r="I102" i="37"/>
  <c r="J102" i="37"/>
  <c r="T102" i="37"/>
  <c r="K102" i="37"/>
  <c r="B102" i="37"/>
  <c r="Z102" i="37"/>
  <c r="P102" i="37"/>
  <c r="E102" i="37"/>
  <c r="S102" i="37"/>
  <c r="S34" i="36"/>
  <c r="D102" i="35"/>
  <c r="L102" i="35"/>
  <c r="B102" i="35"/>
  <c r="X102" i="35"/>
  <c r="R102" i="35"/>
  <c r="J102" i="35"/>
  <c r="E102" i="35"/>
  <c r="M102" i="35"/>
  <c r="V102" i="35"/>
  <c r="Q102" i="35"/>
  <c r="I102" i="35"/>
  <c r="S102" i="35"/>
  <c r="T102" i="35"/>
  <c r="F102" i="35"/>
  <c r="O102" i="35"/>
  <c r="W102" i="35"/>
  <c r="G102" i="35"/>
  <c r="H102" i="35"/>
  <c r="Z102" i="35"/>
  <c r="AA102" i="35"/>
  <c r="AB102" i="35"/>
  <c r="H34" i="35"/>
  <c r="AB34" i="35"/>
  <c r="U102" i="35"/>
  <c r="Y102" i="35"/>
  <c r="K102" i="35"/>
  <c r="P102" i="35"/>
  <c r="S102" i="43"/>
  <c r="AA102" i="43"/>
  <c r="D102" i="43"/>
  <c r="L102" i="43"/>
  <c r="K102" i="43"/>
  <c r="B102" i="43"/>
  <c r="E102" i="43"/>
  <c r="M102" i="43"/>
  <c r="U102" i="43"/>
  <c r="J102" i="43"/>
  <c r="F102" i="43"/>
  <c r="N102" i="43"/>
  <c r="V102" i="43"/>
  <c r="G102" i="43"/>
  <c r="O102" i="43"/>
  <c r="W102" i="43"/>
  <c r="R102" i="43"/>
  <c r="H102" i="43"/>
  <c r="P102" i="43"/>
  <c r="X102" i="43"/>
  <c r="I102" i="43"/>
  <c r="Q102" i="43"/>
  <c r="AA101" i="43"/>
  <c r="V100" i="43"/>
  <c r="W100" i="43"/>
  <c r="V101" i="43"/>
  <c r="X100" i="43"/>
  <c r="W101" i="43"/>
  <c r="X101" i="43"/>
  <c r="AA100" i="43"/>
  <c r="Z102" i="43"/>
  <c r="Z100" i="43"/>
  <c r="Z101" i="43"/>
  <c r="Y102" i="43"/>
  <c r="Y100" i="43"/>
  <c r="Y101" i="43"/>
  <c r="E102" i="42"/>
  <c r="M102" i="42"/>
  <c r="F102" i="42"/>
  <c r="N102" i="42"/>
  <c r="G102" i="42"/>
  <c r="O102" i="42"/>
  <c r="W102" i="42"/>
  <c r="X102" i="42"/>
  <c r="H102" i="42"/>
  <c r="P102" i="42"/>
  <c r="J102" i="42"/>
  <c r="AA102" i="42"/>
  <c r="I102" i="42"/>
  <c r="Q102" i="42"/>
  <c r="Y102" i="42"/>
  <c r="R102" i="42"/>
  <c r="S102" i="42"/>
  <c r="Z102" i="42"/>
  <c r="D102" i="42"/>
  <c r="L102" i="42"/>
  <c r="K102" i="42"/>
  <c r="B102" i="42"/>
  <c r="U102" i="42"/>
  <c r="V102" i="42"/>
  <c r="V100" i="42"/>
  <c r="W100" i="42"/>
  <c r="V101" i="42"/>
  <c r="X100" i="42"/>
  <c r="W101" i="42"/>
  <c r="Y100" i="42"/>
  <c r="X101" i="42"/>
  <c r="Z100" i="42"/>
  <c r="Y101" i="42"/>
  <c r="AA100" i="42"/>
  <c r="Z101" i="42"/>
  <c r="AA101" i="42"/>
  <c r="E100" i="41"/>
  <c r="E102" i="41"/>
  <c r="U102" i="41"/>
  <c r="S102" i="41"/>
  <c r="F102" i="41"/>
  <c r="N102" i="41"/>
  <c r="V102" i="41"/>
  <c r="V103" i="41" s="1"/>
  <c r="V17" i="26" s="1"/>
  <c r="O102" i="41"/>
  <c r="W102" i="41"/>
  <c r="X102" i="41"/>
  <c r="X103" i="41" s="1"/>
  <c r="X17" i="26" s="1"/>
  <c r="AA102" i="41"/>
  <c r="H102" i="41"/>
  <c r="T102" i="41"/>
  <c r="I102" i="41"/>
  <c r="Q102" i="41"/>
  <c r="J102" i="41"/>
  <c r="D102" i="41"/>
  <c r="L102" i="41"/>
  <c r="K102" i="41"/>
  <c r="B102" i="41"/>
  <c r="Z102" i="41"/>
  <c r="Z103" i="41" s="1"/>
  <c r="Z17" i="26" s="1"/>
  <c r="M102" i="41"/>
  <c r="G102" i="41"/>
  <c r="P102" i="41"/>
  <c r="Y102" i="41"/>
  <c r="Y103" i="41" s="1"/>
  <c r="Y17" i="26" s="1"/>
  <c r="R102" i="41"/>
  <c r="N102" i="40"/>
  <c r="D102" i="40"/>
  <c r="G102" i="40"/>
  <c r="W102" i="40"/>
  <c r="L102" i="40"/>
  <c r="J102" i="40"/>
  <c r="R102" i="40"/>
  <c r="Z102" i="40"/>
  <c r="AA102" i="40"/>
  <c r="E102" i="40"/>
  <c r="U102" i="40"/>
  <c r="T102" i="40"/>
  <c r="H102" i="40"/>
  <c r="Y102" i="40"/>
  <c r="B102" i="40"/>
  <c r="I102" i="40"/>
  <c r="F102" i="40"/>
  <c r="V102" i="40"/>
  <c r="O102" i="40"/>
  <c r="P102" i="40"/>
  <c r="X102" i="40"/>
  <c r="Q102" i="40"/>
  <c r="K102" i="40"/>
  <c r="S102" i="40"/>
  <c r="M102" i="40"/>
  <c r="V104" i="39"/>
  <c r="P104" i="39"/>
  <c r="N104" i="39"/>
  <c r="O104" i="39"/>
  <c r="G104" i="39"/>
  <c r="H104" i="39"/>
  <c r="X104" i="39"/>
  <c r="R104" i="39"/>
  <c r="L104" i="39"/>
  <c r="Q104" i="39"/>
  <c r="Y104" i="39"/>
  <c r="J104" i="39"/>
  <c r="S104" i="39"/>
  <c r="AA104" i="39"/>
  <c r="D104" i="39"/>
  <c r="B104" i="39"/>
  <c r="E104" i="39"/>
  <c r="U104" i="39"/>
  <c r="W104" i="39"/>
  <c r="F104" i="39"/>
  <c r="I104" i="39"/>
  <c r="T104" i="39"/>
  <c r="Z104" i="39"/>
  <c r="K104" i="39"/>
  <c r="M104" i="39"/>
  <c r="Y102" i="36"/>
  <c r="W102" i="36"/>
  <c r="J102" i="36"/>
  <c r="N102" i="36"/>
  <c r="R102" i="36"/>
  <c r="E102" i="36"/>
  <c r="M102" i="36"/>
  <c r="U102" i="36"/>
  <c r="P102" i="36"/>
  <c r="T102" i="36"/>
  <c r="F102" i="36"/>
  <c r="V102" i="36"/>
  <c r="X102" i="36"/>
  <c r="I102" i="36"/>
  <c r="G102" i="36"/>
  <c r="O102" i="36"/>
  <c r="H102" i="36"/>
  <c r="Q102" i="36"/>
  <c r="L102" i="36"/>
  <c r="Z102" i="36"/>
  <c r="B102" i="36"/>
  <c r="K102" i="36"/>
  <c r="S102" i="36"/>
  <c r="AA102" i="36"/>
  <c r="D102" i="36"/>
  <c r="R100" i="41"/>
  <c r="P101" i="41"/>
  <c r="T100" i="41"/>
  <c r="I100" i="41"/>
  <c r="B100" i="41"/>
  <c r="M101" i="41"/>
  <c r="Q100" i="41"/>
  <c r="H100" i="41"/>
  <c r="N101" i="41"/>
  <c r="G101" i="41"/>
  <c r="M100" i="41"/>
  <c r="D101" i="43"/>
  <c r="L101" i="43"/>
  <c r="K101" i="43"/>
  <c r="G100" i="43"/>
  <c r="O100" i="43"/>
  <c r="J100" i="43"/>
  <c r="R101" i="43"/>
  <c r="M100" i="43"/>
  <c r="T101" i="43"/>
  <c r="E101" i="43"/>
  <c r="M101" i="43"/>
  <c r="U101" i="43"/>
  <c r="H100" i="43"/>
  <c r="P100" i="43"/>
  <c r="B100" i="43"/>
  <c r="R100" i="43"/>
  <c r="F101" i="43"/>
  <c r="N101" i="43"/>
  <c r="I100" i="43"/>
  <c r="Q100" i="43"/>
  <c r="G101" i="43"/>
  <c r="O101" i="43"/>
  <c r="J101" i="43"/>
  <c r="F100" i="43"/>
  <c r="H101" i="43"/>
  <c r="P101" i="43"/>
  <c r="B101" i="43"/>
  <c r="T100" i="43"/>
  <c r="S100" i="43"/>
  <c r="I101" i="43"/>
  <c r="Q101" i="43"/>
  <c r="D100" i="43"/>
  <c r="L100" i="43"/>
  <c r="K100" i="43"/>
  <c r="E100" i="43"/>
  <c r="U100" i="43"/>
  <c r="S101" i="43"/>
  <c r="N100" i="43"/>
  <c r="H101" i="41"/>
  <c r="J100" i="41"/>
  <c r="P100" i="41"/>
  <c r="U101" i="41"/>
  <c r="L101" i="41"/>
  <c r="F101" i="41"/>
  <c r="O100" i="41"/>
  <c r="Q101" i="41"/>
  <c r="O101" i="41"/>
  <c r="T101" i="41"/>
  <c r="H101" i="42"/>
  <c r="F100" i="42"/>
  <c r="U101" i="42"/>
  <c r="F101" i="42"/>
  <c r="L101" i="42"/>
  <c r="H100" i="42"/>
  <c r="Q100" i="42"/>
  <c r="Q101" i="42"/>
  <c r="L100" i="42"/>
  <c r="R101" i="42"/>
  <c r="U100" i="42"/>
  <c r="S101" i="42"/>
  <c r="R100" i="42"/>
  <c r="K101" i="42"/>
  <c r="S100" i="42"/>
  <c r="K100" i="42"/>
  <c r="K101" i="41"/>
  <c r="J101" i="41"/>
  <c r="E101" i="41"/>
  <c r="U100" i="41"/>
  <c r="N100" i="41"/>
  <c r="G100" i="41"/>
  <c r="N35" i="38"/>
  <c r="N35" i="40"/>
  <c r="T35" i="40"/>
  <c r="T35" i="38"/>
  <c r="L35" i="40"/>
  <c r="L35" i="38"/>
  <c r="E35" i="38"/>
  <c r="E35" i="40"/>
  <c r="F35" i="40"/>
  <c r="F35" i="38"/>
  <c r="H35" i="38"/>
  <c r="H35" i="40"/>
  <c r="M35" i="40"/>
  <c r="M35" i="38"/>
  <c r="R35" i="40"/>
  <c r="R35" i="38"/>
  <c r="U35" i="38"/>
  <c r="U35" i="40"/>
  <c r="S35" i="40"/>
  <c r="S35" i="38"/>
  <c r="G35" i="38"/>
  <c r="G35" i="40"/>
  <c r="Q35" i="40"/>
  <c r="Q35" i="38"/>
  <c r="K35" i="38"/>
  <c r="K35" i="40"/>
  <c r="I35" i="40"/>
  <c r="I35" i="38"/>
  <c r="J35" i="38"/>
  <c r="J35" i="40"/>
  <c r="O35" i="38"/>
  <c r="O35" i="40"/>
  <c r="W35" i="38"/>
  <c r="W35" i="40"/>
  <c r="B35" i="40"/>
  <c r="B35" i="39"/>
  <c r="B35" i="38"/>
  <c r="V35" i="40"/>
  <c r="V35" i="38"/>
  <c r="Z35" i="40"/>
  <c r="Z35" i="38"/>
  <c r="Y35" i="38"/>
  <c r="Y35" i="40"/>
  <c r="AA35" i="40"/>
  <c r="AA35" i="38"/>
  <c r="X35" i="38"/>
  <c r="X35" i="40"/>
  <c r="B35" i="36"/>
  <c r="B35" i="37"/>
  <c r="B35" i="35"/>
  <c r="S101" i="36"/>
  <c r="S100" i="36"/>
  <c r="D101" i="41"/>
  <c r="D100" i="41"/>
  <c r="X100" i="40"/>
  <c r="X101" i="40"/>
  <c r="V100" i="40"/>
  <c r="W101" i="40"/>
  <c r="AA100" i="40"/>
  <c r="V101" i="40"/>
  <c r="W100" i="40"/>
  <c r="Z101" i="40"/>
  <c r="Y100" i="40"/>
  <c r="Y101" i="40"/>
  <c r="Z100" i="40"/>
  <c r="AA101" i="40"/>
  <c r="Y102" i="39"/>
  <c r="X102" i="39"/>
  <c r="X103" i="39"/>
  <c r="W103" i="39"/>
  <c r="U102" i="39"/>
  <c r="U103" i="39"/>
  <c r="AA102" i="39"/>
  <c r="Y103" i="39"/>
  <c r="W102" i="39"/>
  <c r="AA103" i="39"/>
  <c r="Z102" i="39"/>
  <c r="V102" i="39"/>
  <c r="V103" i="39"/>
  <c r="Z103" i="39"/>
  <c r="F34" i="36"/>
  <c r="G34" i="36"/>
  <c r="S101" i="41"/>
  <c r="F34" i="35"/>
  <c r="V34" i="35"/>
  <c r="W101" i="38"/>
  <c r="W100" i="38"/>
  <c r="Y100" i="38"/>
  <c r="Y101" i="38"/>
  <c r="U100" i="38"/>
  <c r="U101" i="38"/>
  <c r="V100" i="38"/>
  <c r="V101" i="38"/>
  <c r="AA101" i="38"/>
  <c r="X100" i="38"/>
  <c r="X101" i="38"/>
  <c r="Z100" i="38"/>
  <c r="Z101" i="38"/>
  <c r="AA100" i="38"/>
  <c r="S100" i="41"/>
  <c r="J102" i="39"/>
  <c r="S103" i="39"/>
  <c r="G103" i="39"/>
  <c r="B102" i="39"/>
  <c r="H103" i="39"/>
  <c r="T103" i="39"/>
  <c r="J103" i="39"/>
  <c r="L102" i="39"/>
  <c r="N103" i="39"/>
  <c r="B103" i="39"/>
  <c r="T102" i="39"/>
  <c r="H102" i="39"/>
  <c r="G102" i="39"/>
  <c r="L103" i="39"/>
  <c r="S102" i="39"/>
  <c r="J100" i="40"/>
  <c r="K101" i="40"/>
  <c r="J101" i="40"/>
  <c r="K100" i="40"/>
  <c r="D101" i="40"/>
  <c r="H101" i="40"/>
  <c r="L101" i="40"/>
  <c r="P101" i="40"/>
  <c r="T101" i="40"/>
  <c r="E100" i="40"/>
  <c r="I100" i="40"/>
  <c r="Q100" i="40"/>
  <c r="U100" i="40"/>
  <c r="O101" i="40"/>
  <c r="D100" i="40"/>
  <c r="P100" i="40"/>
  <c r="E101" i="40"/>
  <c r="I101" i="40"/>
  <c r="Q101" i="40"/>
  <c r="U101" i="40"/>
  <c r="F100" i="40"/>
  <c r="N100" i="40"/>
  <c r="R100" i="40"/>
  <c r="H100" i="40"/>
  <c r="T100" i="40"/>
  <c r="F101" i="40"/>
  <c r="N101" i="40"/>
  <c r="R101" i="40"/>
  <c r="G100" i="40"/>
  <c r="O100" i="40"/>
  <c r="S100" i="40"/>
  <c r="G101" i="40"/>
  <c r="S101" i="40"/>
  <c r="L100" i="40"/>
  <c r="M100" i="40"/>
  <c r="M101" i="40"/>
  <c r="X100" i="37"/>
  <c r="W101" i="37"/>
  <c r="AA101" i="37"/>
  <c r="U100" i="37"/>
  <c r="Y100" i="37"/>
  <c r="X101" i="37"/>
  <c r="U101" i="37"/>
  <c r="Y101" i="37"/>
  <c r="W100" i="37"/>
  <c r="AA100" i="37"/>
  <c r="B100" i="40"/>
  <c r="B101" i="40"/>
  <c r="D101" i="42"/>
  <c r="E101" i="42"/>
  <c r="I101" i="42"/>
  <c r="D100" i="42"/>
  <c r="E100" i="42"/>
  <c r="I100" i="42"/>
  <c r="B101" i="42"/>
  <c r="B100" i="42"/>
  <c r="Y100" i="35"/>
  <c r="Y101" i="35"/>
  <c r="Z100" i="35"/>
  <c r="Z101" i="35"/>
  <c r="X101" i="35"/>
  <c r="V100" i="35"/>
  <c r="V101" i="35"/>
  <c r="AA100" i="35"/>
  <c r="AA101" i="35"/>
  <c r="X100" i="35"/>
  <c r="Z101" i="37"/>
  <c r="Z100" i="37"/>
  <c r="N100" i="42"/>
  <c r="O100" i="42"/>
  <c r="N101" i="42"/>
  <c r="O101" i="42"/>
  <c r="M101" i="42"/>
  <c r="G100" i="42"/>
  <c r="G101" i="42"/>
  <c r="M100" i="42"/>
  <c r="AB101" i="35"/>
  <c r="W100" i="35"/>
  <c r="W101" i="35"/>
  <c r="AB100" i="35"/>
  <c r="W101" i="36"/>
  <c r="AA101" i="36"/>
  <c r="X100" i="36"/>
  <c r="X101" i="36"/>
  <c r="U100" i="36"/>
  <c r="Y100" i="36"/>
  <c r="U101" i="36"/>
  <c r="Y101" i="36"/>
  <c r="V100" i="36"/>
  <c r="Z100" i="36"/>
  <c r="V101" i="36"/>
  <c r="Z101" i="36"/>
  <c r="W100" i="36"/>
  <c r="AA100" i="36"/>
  <c r="V101" i="37"/>
  <c r="V100" i="37"/>
  <c r="P101" i="42"/>
  <c r="J100" i="42"/>
  <c r="T100" i="42"/>
  <c r="J101" i="42"/>
  <c r="P100" i="42"/>
  <c r="T101" i="42"/>
  <c r="T101" i="38"/>
  <c r="H101" i="38"/>
  <c r="T100" i="38"/>
  <c r="H100" i="38"/>
  <c r="S100" i="38"/>
  <c r="B101" i="38"/>
  <c r="S101" i="38"/>
  <c r="B100" i="38"/>
  <c r="E101" i="35"/>
  <c r="I101" i="35"/>
  <c r="M101" i="35"/>
  <c r="E100" i="35"/>
  <c r="I100" i="35"/>
  <c r="M100" i="35"/>
  <c r="F101" i="35"/>
  <c r="R101" i="35"/>
  <c r="F100" i="35"/>
  <c r="R100" i="35"/>
  <c r="G101" i="35"/>
  <c r="P101" i="35"/>
  <c r="G100" i="35"/>
  <c r="P100" i="35"/>
  <c r="Q101" i="35"/>
  <c r="Q100" i="35"/>
  <c r="D101" i="36"/>
  <c r="D100" i="36"/>
  <c r="G101" i="36"/>
  <c r="G100" i="36"/>
  <c r="K101" i="36"/>
  <c r="K100" i="36"/>
  <c r="Q101" i="36"/>
  <c r="Q100" i="36"/>
  <c r="P100" i="38"/>
  <c r="P101" i="38"/>
  <c r="K100" i="38"/>
  <c r="O100" i="38"/>
  <c r="D100" i="38"/>
  <c r="L100" i="38"/>
  <c r="K101" i="38"/>
  <c r="O101" i="38"/>
  <c r="D101" i="38"/>
  <c r="L101" i="38"/>
  <c r="E102" i="39"/>
  <c r="O102" i="39"/>
  <c r="F101" i="38"/>
  <c r="N101" i="38"/>
  <c r="F100" i="38"/>
  <c r="N100" i="38"/>
  <c r="J101" i="38"/>
  <c r="J100" i="38"/>
  <c r="M101" i="38"/>
  <c r="G100" i="38"/>
  <c r="G101" i="38"/>
  <c r="M100" i="38"/>
  <c r="H101" i="35"/>
  <c r="L101" i="35"/>
  <c r="H100" i="35"/>
  <c r="L100" i="35"/>
  <c r="U101" i="35"/>
  <c r="U100" i="35"/>
  <c r="J101" i="35"/>
  <c r="O101" i="35"/>
  <c r="J100" i="35"/>
  <c r="O100" i="35"/>
  <c r="K101" i="35"/>
  <c r="S101" i="35"/>
  <c r="B101" i="35"/>
  <c r="K100" i="35"/>
  <c r="S100" i="35"/>
  <c r="B100" i="35"/>
  <c r="D101" i="35"/>
  <c r="T101" i="35"/>
  <c r="D100" i="35"/>
  <c r="T100" i="35"/>
  <c r="E101" i="37"/>
  <c r="I101" i="37"/>
  <c r="M101" i="37"/>
  <c r="T101" i="37"/>
  <c r="E100" i="37"/>
  <c r="I100" i="37"/>
  <c r="M100" i="37"/>
  <c r="T100" i="37"/>
  <c r="F101" i="37"/>
  <c r="J101" i="37"/>
  <c r="N101" i="37"/>
  <c r="Q101" i="37"/>
  <c r="F100" i="37"/>
  <c r="J100" i="37"/>
  <c r="N100" i="37"/>
  <c r="Q100" i="37"/>
  <c r="G101" i="37"/>
  <c r="K101" i="37"/>
  <c r="O101" i="37"/>
  <c r="R101" i="37"/>
  <c r="B101" i="37"/>
  <c r="G100" i="37"/>
  <c r="K100" i="37"/>
  <c r="O100" i="37"/>
  <c r="R100" i="37"/>
  <c r="B100" i="37"/>
  <c r="D101" i="37"/>
  <c r="H101" i="37"/>
  <c r="L101" i="37"/>
  <c r="P101" i="37"/>
  <c r="S101" i="37"/>
  <c r="D100" i="37"/>
  <c r="H100" i="37"/>
  <c r="L100" i="37"/>
  <c r="P100" i="37"/>
  <c r="S100" i="37"/>
  <c r="E101" i="38"/>
  <c r="R100" i="38"/>
  <c r="R101" i="38"/>
  <c r="E100" i="38"/>
  <c r="I101" i="38"/>
  <c r="Q101" i="38"/>
  <c r="I100" i="38"/>
  <c r="Q100" i="38"/>
  <c r="B98" i="38"/>
  <c r="B70" i="26" s="1"/>
  <c r="Z95" i="38"/>
  <c r="Z51" i="26" s="1"/>
  <c r="V95" i="38"/>
  <c r="V51" i="26" s="1"/>
  <c r="W92" i="38"/>
  <c r="W32" i="26" s="1"/>
  <c r="G95" i="43"/>
  <c r="G57" i="26" s="1"/>
  <c r="AA92" i="43"/>
  <c r="AA38" i="26" s="1"/>
  <c r="W92" i="43"/>
  <c r="W38" i="26" s="1"/>
  <c r="B100" i="36"/>
  <c r="G98" i="42"/>
  <c r="G75" i="26" s="1"/>
  <c r="X92" i="38"/>
  <c r="Y95" i="43"/>
  <c r="Y57" i="26" s="1"/>
  <c r="F95" i="43"/>
  <c r="F57" i="26" s="1"/>
  <c r="Q95" i="43"/>
  <c r="Q57" i="26" s="1"/>
  <c r="AA92" i="38"/>
  <c r="AA32" i="26" s="1"/>
  <c r="Y98" i="42"/>
  <c r="Y75" i="26" s="1"/>
  <c r="R98" i="42"/>
  <c r="R75" i="26" s="1"/>
  <c r="M98" i="42"/>
  <c r="M75" i="26" s="1"/>
  <c r="J98" i="42"/>
  <c r="J75" i="26" s="1"/>
  <c r="F98" i="42"/>
  <c r="F75" i="26" s="1"/>
  <c r="Y98" i="43"/>
  <c r="Y76" i="26" s="1"/>
  <c r="R98" i="43"/>
  <c r="R76" i="26" s="1"/>
  <c r="M98" i="43"/>
  <c r="M76" i="26" s="1"/>
  <c r="J98" i="43"/>
  <c r="J76" i="26" s="1"/>
  <c r="F98" i="43"/>
  <c r="F76" i="26" s="1"/>
  <c r="AA98" i="43"/>
  <c r="AA76" i="26" s="1"/>
  <c r="W98" i="43"/>
  <c r="W76" i="26" s="1"/>
  <c r="Q98" i="43"/>
  <c r="Q76" i="26" s="1"/>
  <c r="N98" i="43"/>
  <c r="N76" i="26" s="1"/>
  <c r="H98" i="43"/>
  <c r="H76" i="26" s="1"/>
  <c r="D98" i="43"/>
  <c r="D76" i="26" s="1"/>
  <c r="I102" i="39"/>
  <c r="B101" i="36"/>
  <c r="X98" i="38"/>
  <c r="T98" i="38"/>
  <c r="E98" i="38"/>
  <c r="E70" i="26" s="1"/>
  <c r="E73" i="26" s="1"/>
  <c r="F102" i="39"/>
  <c r="Z98" i="43"/>
  <c r="Z76" i="26" s="1"/>
  <c r="V98" i="43"/>
  <c r="V76" i="26" s="1"/>
  <c r="S98" i="43"/>
  <c r="S76" i="26" s="1"/>
  <c r="P98" i="43"/>
  <c r="P76" i="26" s="1"/>
  <c r="L98" i="43"/>
  <c r="L76" i="26" s="1"/>
  <c r="G98" i="43"/>
  <c r="G76" i="26" s="1"/>
  <c r="B98" i="43"/>
  <c r="B76" i="26" s="1"/>
  <c r="K95" i="43"/>
  <c r="K57" i="26" s="1"/>
  <c r="F100" i="36"/>
  <c r="F101" i="36"/>
  <c r="D102" i="39"/>
  <c r="M103" i="39"/>
  <c r="Q103" i="39"/>
  <c r="T101" i="36"/>
  <c r="O100" i="36"/>
  <c r="O101" i="36"/>
  <c r="T100" i="36"/>
  <c r="Q102" i="39"/>
  <c r="M101" i="36"/>
  <c r="R100" i="36"/>
  <c r="R101" i="36"/>
  <c r="M100" i="36"/>
  <c r="E101" i="36"/>
  <c r="I101" i="36"/>
  <c r="H100" i="36"/>
  <c r="H101" i="36"/>
  <c r="I100" i="36"/>
  <c r="E100" i="36"/>
  <c r="N100" i="36"/>
  <c r="N101" i="36"/>
  <c r="L100" i="36"/>
  <c r="P100" i="36"/>
  <c r="L101" i="36"/>
  <c r="P101" i="36"/>
  <c r="D103" i="39"/>
  <c r="M102" i="39"/>
  <c r="J100" i="36"/>
  <c r="J101" i="36"/>
  <c r="AA95" i="38"/>
  <c r="AA51" i="26" s="1"/>
  <c r="W95" i="38"/>
  <c r="W51" i="26" s="1"/>
  <c r="S95" i="38"/>
  <c r="S51" i="26" s="1"/>
  <c r="S54" i="26" s="1"/>
  <c r="S92" i="38"/>
  <c r="S32" i="26" s="1"/>
  <c r="S35" i="26" s="1"/>
  <c r="N92" i="38"/>
  <c r="N32" i="26" s="1"/>
  <c r="N35" i="26" s="1"/>
  <c r="H92" i="38"/>
  <c r="H32" i="26" s="1"/>
  <c r="H35" i="26" s="1"/>
  <c r="F103" i="39"/>
  <c r="N102" i="39"/>
  <c r="B95" i="40"/>
  <c r="B53" i="26" s="1"/>
  <c r="J92" i="41"/>
  <c r="J36" i="26" s="1"/>
  <c r="Z98" i="42"/>
  <c r="Z75" i="26" s="1"/>
  <c r="V98" i="42"/>
  <c r="V75" i="26" s="1"/>
  <c r="S98" i="42"/>
  <c r="S75" i="26" s="1"/>
  <c r="P98" i="42"/>
  <c r="P75" i="26" s="1"/>
  <c r="L98" i="42"/>
  <c r="L75" i="26" s="1"/>
  <c r="B98" i="42"/>
  <c r="B75" i="26" s="1"/>
  <c r="AA95" i="42"/>
  <c r="AA56" i="26" s="1"/>
  <c r="W95" i="42"/>
  <c r="W56" i="26" s="1"/>
  <c r="K95" i="42"/>
  <c r="K56" i="26" s="1"/>
  <c r="Q95" i="42"/>
  <c r="Q56" i="26" s="1"/>
  <c r="N95" i="42"/>
  <c r="N56" i="26" s="1"/>
  <c r="H95" i="42"/>
  <c r="H56" i="26" s="1"/>
  <c r="D95" i="42"/>
  <c r="D56" i="26" s="1"/>
  <c r="Y92" i="42"/>
  <c r="Y37" i="26" s="1"/>
  <c r="R92" i="42"/>
  <c r="R37" i="26" s="1"/>
  <c r="M92" i="42"/>
  <c r="M37" i="26" s="1"/>
  <c r="J92" i="42"/>
  <c r="J37" i="26" s="1"/>
  <c r="F92" i="42"/>
  <c r="F37" i="26" s="1"/>
  <c r="Z95" i="43"/>
  <c r="Z57" i="26" s="1"/>
  <c r="S95" i="43"/>
  <c r="S57" i="26" s="1"/>
  <c r="P95" i="43"/>
  <c r="P57" i="26" s="1"/>
  <c r="L95" i="43"/>
  <c r="L57" i="26" s="1"/>
  <c r="B95" i="43"/>
  <c r="B57" i="26" s="1"/>
  <c r="G92" i="43"/>
  <c r="G38" i="26" s="1"/>
  <c r="B92" i="43"/>
  <c r="B38" i="26" s="1"/>
  <c r="P95" i="38"/>
  <c r="P51" i="26" s="1"/>
  <c r="P54" i="26" s="1"/>
  <c r="L95" i="38"/>
  <c r="L51" i="26" s="1"/>
  <c r="K103" i="39"/>
  <c r="O103" i="39"/>
  <c r="I103" i="39"/>
  <c r="E103" i="39"/>
  <c r="R102" i="39"/>
  <c r="P102" i="39"/>
  <c r="L92" i="38"/>
  <c r="L32" i="26" s="1"/>
  <c r="R103" i="39"/>
  <c r="P103" i="39"/>
  <c r="K102" i="39"/>
  <c r="W98" i="42"/>
  <c r="W75" i="26" s="1"/>
  <c r="K98" i="42"/>
  <c r="K75" i="26" s="1"/>
  <c r="Q98" i="42"/>
  <c r="Q75" i="26" s="1"/>
  <c r="AA95" i="43"/>
  <c r="AA57" i="26" s="1"/>
  <c r="N95" i="43"/>
  <c r="N57" i="26" s="1"/>
  <c r="B95" i="35"/>
  <c r="B47" i="26" s="1"/>
  <c r="B98" i="36"/>
  <c r="B67" i="26" s="1"/>
  <c r="Y98" i="38"/>
  <c r="Y70" i="26" s="1"/>
  <c r="Y73" i="26" s="1"/>
  <c r="U98" i="38"/>
  <c r="U70" i="26" s="1"/>
  <c r="U73" i="26" s="1"/>
  <c r="Q98" i="38"/>
  <c r="Q70" i="26" s="1"/>
  <c r="Q73" i="26" s="1"/>
  <c r="F98" i="38"/>
  <c r="F70" i="26" s="1"/>
  <c r="F73" i="26" s="1"/>
  <c r="W98" i="38"/>
  <c r="W70" i="26" s="1"/>
  <c r="S98" i="38"/>
  <c r="S70" i="26" s="1"/>
  <c r="S73" i="26" s="1"/>
  <c r="N95" i="38"/>
  <c r="N51" i="26" s="1"/>
  <c r="N54" i="26" s="1"/>
  <c r="I98" i="41"/>
  <c r="I74" i="26" s="1"/>
  <c r="E98" i="41"/>
  <c r="E74" i="26" s="1"/>
  <c r="V98" i="41"/>
  <c r="V74" i="26" s="1"/>
  <c r="P98" i="41"/>
  <c r="P74" i="26" s="1"/>
  <c r="X98" i="42"/>
  <c r="X75" i="26" s="1"/>
  <c r="U98" i="42"/>
  <c r="U75" i="26" s="1"/>
  <c r="T98" i="42"/>
  <c r="T75" i="26" s="1"/>
  <c r="O98" i="42"/>
  <c r="O75" i="26" s="1"/>
  <c r="X95" i="43"/>
  <c r="X57" i="26" s="1"/>
  <c r="U95" i="43"/>
  <c r="U57" i="26" s="1"/>
  <c r="T95" i="43"/>
  <c r="T57" i="26" s="1"/>
  <c r="O95" i="43"/>
  <c r="O57" i="26" s="1"/>
  <c r="I95" i="43"/>
  <c r="I57" i="26" s="1"/>
  <c r="E95" i="43"/>
  <c r="E57" i="26" s="1"/>
  <c r="V95" i="43"/>
  <c r="V57" i="26" s="1"/>
  <c r="Z92" i="43"/>
  <c r="Z38" i="26" s="1"/>
  <c r="V92" i="43"/>
  <c r="V38" i="26" s="1"/>
  <c r="S92" i="43"/>
  <c r="S38" i="26" s="1"/>
  <c r="P92" i="43"/>
  <c r="P38" i="26" s="1"/>
  <c r="L92" i="43"/>
  <c r="L38" i="26" s="1"/>
  <c r="J100" i="39"/>
  <c r="V95" i="42"/>
  <c r="V56" i="26" s="1"/>
  <c r="S95" i="42"/>
  <c r="S56" i="26" s="1"/>
  <c r="X98" i="43"/>
  <c r="X76" i="26" s="1"/>
  <c r="R95" i="43"/>
  <c r="R57" i="26" s="1"/>
  <c r="X100" i="39"/>
  <c r="W103" i="41"/>
  <c r="W17" i="26" s="1"/>
  <c r="U98" i="43"/>
  <c r="U76" i="26" s="1"/>
  <c r="T98" i="43"/>
  <c r="T76" i="26" s="1"/>
  <c r="E98" i="43"/>
  <c r="E76" i="26" s="1"/>
  <c r="U92" i="43"/>
  <c r="U38" i="26" s="1"/>
  <c r="T92" i="43"/>
  <c r="T38" i="26" s="1"/>
  <c r="E92" i="43"/>
  <c r="E38" i="26" s="1"/>
  <c r="L98" i="38"/>
  <c r="L70" i="26" s="1"/>
  <c r="U92" i="38"/>
  <c r="U32" i="26" s="1"/>
  <c r="U35" i="26" s="1"/>
  <c r="J95" i="42"/>
  <c r="J56" i="26" s="1"/>
  <c r="F95" i="42"/>
  <c r="F56" i="26" s="1"/>
  <c r="B98" i="37"/>
  <c r="B68" i="26" s="1"/>
  <c r="R95" i="38"/>
  <c r="R51" i="26" s="1"/>
  <c r="R54" i="26" s="1"/>
  <c r="J94" i="39"/>
  <c r="B92" i="40"/>
  <c r="B34" i="26" s="1"/>
  <c r="B35" i="26" s="1"/>
  <c r="Y95" i="41"/>
  <c r="Y55" i="26" s="1"/>
  <c r="R95" i="41"/>
  <c r="R55" i="26" s="1"/>
  <c r="X92" i="41"/>
  <c r="X36" i="26" s="1"/>
  <c r="X39" i="26" s="1"/>
  <c r="U92" i="41"/>
  <c r="U36" i="26" s="1"/>
  <c r="T92" i="41"/>
  <c r="T36" i="26" s="1"/>
  <c r="O92" i="41"/>
  <c r="O36" i="26" s="1"/>
  <c r="E92" i="41"/>
  <c r="E36" i="26" s="1"/>
  <c r="Z95" i="42"/>
  <c r="Z56" i="26" s="1"/>
  <c r="L95" i="42"/>
  <c r="L56" i="26" s="1"/>
  <c r="G95" i="42"/>
  <c r="G56" i="26" s="1"/>
  <c r="B95" i="42"/>
  <c r="B56" i="26" s="1"/>
  <c r="Z92" i="42"/>
  <c r="Z37" i="26" s="1"/>
  <c r="V92" i="42"/>
  <c r="V37" i="26" s="1"/>
  <c r="S92" i="42"/>
  <c r="S37" i="26" s="1"/>
  <c r="P92" i="42"/>
  <c r="P37" i="26" s="1"/>
  <c r="F95" i="38"/>
  <c r="F51" i="26" s="1"/>
  <c r="F54" i="26" s="1"/>
  <c r="X94" i="39"/>
  <c r="T94" i="39"/>
  <c r="B98" i="40"/>
  <c r="B72" i="26" s="1"/>
  <c r="Y98" i="41"/>
  <c r="Y74" i="26" s="1"/>
  <c r="R98" i="41"/>
  <c r="R74" i="26" s="1"/>
  <c r="M98" i="41"/>
  <c r="M74" i="26" s="1"/>
  <c r="B95" i="41"/>
  <c r="B55" i="26" s="1"/>
  <c r="W92" i="42"/>
  <c r="W37" i="26" s="1"/>
  <c r="Q92" i="42"/>
  <c r="Q37" i="26" s="1"/>
  <c r="Q97" i="39"/>
  <c r="K94" i="39"/>
  <c r="O94" i="39"/>
  <c r="Q92" i="38"/>
  <c r="Q32" i="26" s="1"/>
  <c r="Q35" i="26" s="1"/>
  <c r="K98" i="38"/>
  <c r="T70" i="26" s="1"/>
  <c r="T73" i="26" s="1"/>
  <c r="K92" i="38"/>
  <c r="T32" i="26" s="1"/>
  <c r="T35" i="26" s="1"/>
  <c r="M98" i="38"/>
  <c r="M70" i="26" s="1"/>
  <c r="M92" i="38"/>
  <c r="M32" i="26" s="1"/>
  <c r="O98" i="38"/>
  <c r="O70" i="26" s="1"/>
  <c r="O73" i="26" s="1"/>
  <c r="O92" i="38"/>
  <c r="O32" i="26" s="1"/>
  <c r="O35" i="26" s="1"/>
  <c r="J98" i="38"/>
  <c r="J70" i="26" s="1"/>
  <c r="I98" i="38"/>
  <c r="I70" i="26" s="1"/>
  <c r="I73" i="26" s="1"/>
  <c r="G92" i="38"/>
  <c r="G32" i="26" s="1"/>
  <c r="G35" i="26" s="1"/>
  <c r="G98" i="38"/>
  <c r="G70" i="26" s="1"/>
  <c r="G73" i="26" s="1"/>
  <c r="G95" i="38"/>
  <c r="G51" i="26" s="1"/>
  <c r="G54" i="26" s="1"/>
  <c r="D92" i="38"/>
  <c r="D32" i="26" s="1"/>
  <c r="D35" i="26" s="1"/>
  <c r="B92" i="37"/>
  <c r="B30" i="26" s="1"/>
  <c r="B92" i="36"/>
  <c r="B29" i="26" s="1"/>
  <c r="I92" i="38"/>
  <c r="I32" i="26" s="1"/>
  <c r="I35" i="26" s="1"/>
  <c r="E92" i="38"/>
  <c r="E32" i="26" s="1"/>
  <c r="E35" i="26" s="1"/>
  <c r="B98" i="35"/>
  <c r="B66" i="26" s="1"/>
  <c r="H95" i="38"/>
  <c r="H51" i="26" s="1"/>
  <c r="H54" i="26" s="1"/>
  <c r="D95" i="38"/>
  <c r="D51" i="26" s="1"/>
  <c r="D54" i="26" s="1"/>
  <c r="F94" i="39"/>
  <c r="B95" i="37"/>
  <c r="B49" i="26" s="1"/>
  <c r="Z98" i="38"/>
  <c r="Z70" i="26" s="1"/>
  <c r="V98" i="38"/>
  <c r="V70" i="26" s="1"/>
  <c r="R98" i="38"/>
  <c r="R70" i="26" s="1"/>
  <c r="R73" i="26" s="1"/>
  <c r="P98" i="38"/>
  <c r="P70" i="26" s="1"/>
  <c r="P73" i="26" s="1"/>
  <c r="X95" i="38"/>
  <c r="T95" i="38"/>
  <c r="K95" i="38"/>
  <c r="T51" i="26" s="1"/>
  <c r="T54" i="26" s="1"/>
  <c r="O95" i="38"/>
  <c r="O51" i="26" s="1"/>
  <c r="O54" i="26" s="1"/>
  <c r="I95" i="38"/>
  <c r="I51" i="26" s="1"/>
  <c r="I54" i="26" s="1"/>
  <c r="E95" i="38"/>
  <c r="E51" i="26" s="1"/>
  <c r="E54" i="26" s="1"/>
  <c r="J92" i="38"/>
  <c r="J32" i="26" s="1"/>
  <c r="F92" i="38"/>
  <c r="F32" i="26" s="1"/>
  <c r="F35" i="26" s="1"/>
  <c r="AA103" i="41"/>
  <c r="AA17" i="26" s="1"/>
  <c r="AA98" i="38"/>
  <c r="AA70" i="26" s="1"/>
  <c r="N98" i="38"/>
  <c r="N70" i="26" s="1"/>
  <c r="N73" i="26" s="1"/>
  <c r="H98" i="38"/>
  <c r="H70" i="26" s="1"/>
  <c r="H73" i="26" s="1"/>
  <c r="D98" i="38"/>
  <c r="D70" i="26" s="1"/>
  <c r="D73" i="26" s="1"/>
  <c r="Y95" i="38"/>
  <c r="Y51" i="26" s="1"/>
  <c r="Y54" i="26" s="1"/>
  <c r="U95" i="38"/>
  <c r="U51" i="26" s="1"/>
  <c r="U54" i="26" s="1"/>
  <c r="Q95" i="38"/>
  <c r="Q51" i="26" s="1"/>
  <c r="Q54" i="26" s="1"/>
  <c r="M95" i="38"/>
  <c r="M51" i="26" s="1"/>
  <c r="J95" i="38"/>
  <c r="J51" i="26" s="1"/>
  <c r="Z92" i="38"/>
  <c r="Z32" i="26" s="1"/>
  <c r="V92" i="38"/>
  <c r="V32" i="26" s="1"/>
  <c r="R92" i="38"/>
  <c r="R32" i="26" s="1"/>
  <c r="R35" i="26" s="1"/>
  <c r="P92" i="38"/>
  <c r="P32" i="26" s="1"/>
  <c r="P35" i="26" s="1"/>
  <c r="G97" i="39"/>
  <c r="F92" i="41"/>
  <c r="F36" i="26" s="1"/>
  <c r="L98" i="41"/>
  <c r="L74" i="26" s="1"/>
  <c r="G98" i="41"/>
  <c r="G74" i="26" s="1"/>
  <c r="B98" i="41"/>
  <c r="B74" i="26" s="1"/>
  <c r="M95" i="41"/>
  <c r="M55" i="26" s="1"/>
  <c r="B92" i="41"/>
  <c r="B36" i="26" s="1"/>
  <c r="AA98" i="42"/>
  <c r="AA75" i="26" s="1"/>
  <c r="N98" i="42"/>
  <c r="N75" i="26" s="1"/>
  <c r="H98" i="42"/>
  <c r="H75" i="26" s="1"/>
  <c r="D98" i="42"/>
  <c r="D75" i="26" s="1"/>
  <c r="Y95" i="42"/>
  <c r="Y56" i="26" s="1"/>
  <c r="R95" i="42"/>
  <c r="R56" i="26" s="1"/>
  <c r="M95" i="42"/>
  <c r="M56" i="26" s="1"/>
  <c r="N92" i="42"/>
  <c r="N37" i="26" s="1"/>
  <c r="H92" i="42"/>
  <c r="H37" i="26" s="1"/>
  <c r="D92" i="42"/>
  <c r="D37" i="26" s="1"/>
  <c r="I99" i="42"/>
  <c r="E99" i="42"/>
  <c r="L95" i="41"/>
  <c r="L55" i="26" s="1"/>
  <c r="Z98" i="41"/>
  <c r="Z74" i="26" s="1"/>
  <c r="S98" i="41"/>
  <c r="S74" i="26" s="1"/>
  <c r="N98" i="41"/>
  <c r="N74" i="26" s="1"/>
  <c r="D98" i="41"/>
  <c r="D74" i="26" s="1"/>
  <c r="X98" i="41"/>
  <c r="X74" i="26" s="1"/>
  <c r="U98" i="41"/>
  <c r="U74" i="26" s="1"/>
  <c r="T98" i="41"/>
  <c r="T74" i="26" s="1"/>
  <c r="O98" i="41"/>
  <c r="O74" i="26" s="1"/>
  <c r="J98" i="41"/>
  <c r="J74" i="26" s="1"/>
  <c r="Z95" i="41"/>
  <c r="Z55" i="26" s="1"/>
  <c r="X95" i="41"/>
  <c r="X55" i="26" s="1"/>
  <c r="V95" i="41"/>
  <c r="V55" i="26" s="1"/>
  <c r="U95" i="41"/>
  <c r="U55" i="26" s="1"/>
  <c r="S95" i="41"/>
  <c r="S55" i="26" s="1"/>
  <c r="T95" i="41"/>
  <c r="T55" i="26" s="1"/>
  <c r="P95" i="41"/>
  <c r="P55" i="26" s="1"/>
  <c r="O95" i="41"/>
  <c r="O55" i="26" s="1"/>
  <c r="N95" i="41"/>
  <c r="N55" i="26" s="1"/>
  <c r="J95" i="41"/>
  <c r="J55" i="26" s="1"/>
  <c r="H95" i="41"/>
  <c r="H55" i="26" s="1"/>
  <c r="F95" i="41"/>
  <c r="F55" i="26" s="1"/>
  <c r="D95" i="41"/>
  <c r="D55" i="26" s="1"/>
  <c r="AA92" i="41"/>
  <c r="AA36" i="26" s="1"/>
  <c r="Y92" i="41"/>
  <c r="Y36" i="26" s="1"/>
  <c r="W92" i="41"/>
  <c r="W36" i="26" s="1"/>
  <c r="K92" i="41"/>
  <c r="K36" i="26" s="1"/>
  <c r="R92" i="41"/>
  <c r="R36" i="26" s="1"/>
  <c r="Q92" i="41"/>
  <c r="Q36" i="26" s="1"/>
  <c r="M92" i="41"/>
  <c r="M36" i="26" s="1"/>
  <c r="L92" i="41"/>
  <c r="L36" i="26" s="1"/>
  <c r="I92" i="41"/>
  <c r="I36" i="26" s="1"/>
  <c r="G92" i="41"/>
  <c r="G36" i="26" s="1"/>
  <c r="AA95" i="41"/>
  <c r="AA55" i="26" s="1"/>
  <c r="W95" i="41"/>
  <c r="W55" i="26" s="1"/>
  <c r="K95" i="41"/>
  <c r="K55" i="26" s="1"/>
  <c r="Q95" i="41"/>
  <c r="Q55" i="26" s="1"/>
  <c r="I95" i="41"/>
  <c r="I55" i="26" s="1"/>
  <c r="E95" i="41"/>
  <c r="E55" i="26" s="1"/>
  <c r="Z92" i="41"/>
  <c r="Z36" i="26" s="1"/>
  <c r="V92" i="41"/>
  <c r="V36" i="26" s="1"/>
  <c r="S92" i="41"/>
  <c r="S36" i="26" s="1"/>
  <c r="P92" i="41"/>
  <c r="P36" i="26" s="1"/>
  <c r="N92" i="41"/>
  <c r="N36" i="26" s="1"/>
  <c r="H92" i="41"/>
  <c r="H36" i="26" s="1"/>
  <c r="D92" i="41"/>
  <c r="D36" i="26" s="1"/>
  <c r="F100" i="39"/>
  <c r="K100" i="39"/>
  <c r="T100" i="39"/>
  <c r="O100" i="39"/>
  <c r="Y97" i="39"/>
  <c r="L97" i="39"/>
  <c r="AA100" i="39"/>
  <c r="Y100" i="39"/>
  <c r="W100" i="39"/>
  <c r="U100" i="39"/>
  <c r="S100" i="39"/>
  <c r="Q100" i="39"/>
  <c r="M100" i="39"/>
  <c r="L100" i="39"/>
  <c r="I100" i="39"/>
  <c r="G100" i="39"/>
  <c r="E100" i="39"/>
  <c r="B100" i="39"/>
  <c r="Z100" i="39"/>
  <c r="V100" i="39"/>
  <c r="R100" i="39"/>
  <c r="P100" i="39"/>
  <c r="N100" i="39"/>
  <c r="H100" i="39"/>
  <c r="D100" i="39"/>
  <c r="U97" i="39"/>
  <c r="M97" i="39"/>
  <c r="B97" i="39"/>
  <c r="Z97" i="39"/>
  <c r="X97" i="39"/>
  <c r="V97" i="39"/>
  <c r="T97" i="39"/>
  <c r="R97" i="39"/>
  <c r="K97" i="39"/>
  <c r="P97" i="39"/>
  <c r="O97" i="39"/>
  <c r="N97" i="39"/>
  <c r="J97" i="39"/>
  <c r="H97" i="39"/>
  <c r="F97" i="39"/>
  <c r="D97" i="39"/>
  <c r="AA97" i="39"/>
  <c r="W97" i="39"/>
  <c r="S97" i="39"/>
  <c r="I97" i="39"/>
  <c r="E97" i="39"/>
  <c r="AA94" i="39"/>
  <c r="Y94" i="39"/>
  <c r="W94" i="39"/>
  <c r="U94" i="39"/>
  <c r="S94" i="39"/>
  <c r="Q94" i="39"/>
  <c r="M94" i="39"/>
  <c r="L94" i="39"/>
  <c r="I94" i="39"/>
  <c r="G94" i="39"/>
  <c r="E94" i="39"/>
  <c r="B94" i="39"/>
  <c r="Z94" i="39"/>
  <c r="V94" i="39"/>
  <c r="R94" i="39"/>
  <c r="P94" i="39"/>
  <c r="N94" i="39"/>
  <c r="H94" i="39"/>
  <c r="D94" i="39"/>
  <c r="B95" i="38"/>
  <c r="B51" i="26" s="1"/>
  <c r="B95" i="36"/>
  <c r="B48" i="26" s="1"/>
  <c r="B92" i="35"/>
  <c r="B28" i="26" s="1"/>
  <c r="E83" i="26" l="1"/>
  <c r="Q83" i="26"/>
  <c r="Y83" i="26"/>
  <c r="P83" i="26"/>
  <c r="O83" i="26"/>
  <c r="T83" i="26"/>
  <c r="R83" i="26"/>
  <c r="U83" i="26"/>
  <c r="D83" i="26"/>
  <c r="H83" i="26"/>
  <c r="N83" i="26"/>
  <c r="F83" i="26"/>
  <c r="G83" i="26"/>
  <c r="S83" i="26"/>
  <c r="S85" i="26" s="1"/>
  <c r="N103" i="35"/>
  <c r="I83" i="26"/>
  <c r="C103" i="41"/>
  <c r="C17" i="26" s="1"/>
  <c r="Z103" i="42"/>
  <c r="Z18" i="26" s="1"/>
  <c r="V103" i="42"/>
  <c r="V18" i="26" s="1"/>
  <c r="K73" i="26"/>
  <c r="X70" i="26"/>
  <c r="X73" i="26" s="1"/>
  <c r="K54" i="26"/>
  <c r="X51" i="26"/>
  <c r="X54" i="26" s="1"/>
  <c r="C103" i="43"/>
  <c r="C19" i="26" s="1"/>
  <c r="P35" i="40"/>
  <c r="P35" i="39"/>
  <c r="G103" i="43"/>
  <c r="G19" i="26" s="1"/>
  <c r="B103" i="43"/>
  <c r="B19" i="26" s="1"/>
  <c r="C103" i="42"/>
  <c r="C18" i="26" s="1"/>
  <c r="K103" i="41"/>
  <c r="K17" i="26" s="1"/>
  <c r="C105" i="39"/>
  <c r="C14" i="26" s="1"/>
  <c r="C103" i="38"/>
  <c r="C13" i="26" s="1"/>
  <c r="C103" i="37"/>
  <c r="C11" i="26" s="1"/>
  <c r="C103" i="36"/>
  <c r="C10" i="26" s="1"/>
  <c r="C103" i="35"/>
  <c r="C9" i="26" s="1"/>
  <c r="B41" i="35"/>
  <c r="B42" i="35"/>
  <c r="B40" i="35"/>
  <c r="F103" i="43"/>
  <c r="F19" i="26" s="1"/>
  <c r="E39" i="26"/>
  <c r="W58" i="26"/>
  <c r="Z103" i="43"/>
  <c r="Z19" i="26" s="1"/>
  <c r="Z20" i="26" s="1"/>
  <c r="X103" i="43"/>
  <c r="X19" i="26" s="1"/>
  <c r="AA103" i="43"/>
  <c r="AA19" i="26" s="1"/>
  <c r="Z58" i="26"/>
  <c r="Y103" i="43"/>
  <c r="Y19" i="26" s="1"/>
  <c r="W103" i="43"/>
  <c r="W19" i="26" s="1"/>
  <c r="W39" i="26"/>
  <c r="Y103" i="42"/>
  <c r="Y18" i="26" s="1"/>
  <c r="Y77" i="26"/>
  <c r="V103" i="43"/>
  <c r="V19" i="26" s="1"/>
  <c r="R103" i="43"/>
  <c r="R19" i="26" s="1"/>
  <c r="L39" i="26"/>
  <c r="AA35" i="36"/>
  <c r="AA35" i="37"/>
  <c r="H35" i="36"/>
  <c r="H35" i="37"/>
  <c r="V35" i="35"/>
  <c r="U35" i="36"/>
  <c r="U35" i="37"/>
  <c r="G35" i="36"/>
  <c r="G35" i="37"/>
  <c r="F35" i="36"/>
  <c r="F35" i="37"/>
  <c r="S35" i="36"/>
  <c r="S35" i="37"/>
  <c r="E103" i="43"/>
  <c r="E19" i="26" s="1"/>
  <c r="I103" i="43"/>
  <c r="I19" i="26" s="1"/>
  <c r="AA103" i="42"/>
  <c r="AA18" i="26" s="1"/>
  <c r="X103" i="42"/>
  <c r="X18" i="26" s="1"/>
  <c r="W103" i="42"/>
  <c r="W18" i="26" s="1"/>
  <c r="L103" i="42"/>
  <c r="L18" i="26" s="1"/>
  <c r="F103" i="41"/>
  <c r="F17" i="26" s="1"/>
  <c r="J103" i="43"/>
  <c r="J19" i="26" s="1"/>
  <c r="AA77" i="26"/>
  <c r="AA39" i="26"/>
  <c r="P58" i="26"/>
  <c r="G58" i="26"/>
  <c r="L77" i="26"/>
  <c r="R103" i="41"/>
  <c r="R17" i="26" s="1"/>
  <c r="E103" i="41"/>
  <c r="E17" i="26" s="1"/>
  <c r="L103" i="41"/>
  <c r="L17" i="26" s="1"/>
  <c r="I103" i="41"/>
  <c r="I17" i="26" s="1"/>
  <c r="P35" i="38"/>
  <c r="Q35" i="35"/>
  <c r="T35" i="35"/>
  <c r="H35" i="35"/>
  <c r="AB35" i="35"/>
  <c r="V39" i="26"/>
  <c r="X58" i="26"/>
  <c r="Y39" i="26"/>
  <c r="L58" i="26"/>
  <c r="E77" i="26"/>
  <c r="W77" i="26"/>
  <c r="Q103" i="43"/>
  <c r="Q19" i="26" s="1"/>
  <c r="P103" i="43"/>
  <c r="P19" i="26" s="1"/>
  <c r="L103" i="43"/>
  <c r="L19" i="26" s="1"/>
  <c r="V58" i="26"/>
  <c r="V77" i="26"/>
  <c r="AA58" i="26"/>
  <c r="X77" i="26"/>
  <c r="Y58" i="26"/>
  <c r="Z105" i="39"/>
  <c r="Z14" i="26" s="1"/>
  <c r="X105" i="39"/>
  <c r="AA54" i="26"/>
  <c r="V54" i="26"/>
  <c r="AA73" i="26"/>
  <c r="V73" i="26"/>
  <c r="W73" i="26"/>
  <c r="X35" i="26"/>
  <c r="V35" i="26"/>
  <c r="W54" i="26"/>
  <c r="AA35" i="26"/>
  <c r="W35" i="26"/>
  <c r="Z77" i="26"/>
  <c r="Z39" i="26"/>
  <c r="Z54" i="26"/>
  <c r="Z35" i="26"/>
  <c r="Z73" i="26"/>
  <c r="T103" i="43"/>
  <c r="T19" i="26" s="1"/>
  <c r="Q103" i="41"/>
  <c r="Q17" i="26" s="1"/>
  <c r="P103" i="41"/>
  <c r="P17" i="26" s="1"/>
  <c r="U103" i="41"/>
  <c r="U17" i="26" s="1"/>
  <c r="G103" i="41"/>
  <c r="G17" i="26" s="1"/>
  <c r="M103" i="41"/>
  <c r="M17" i="26" s="1"/>
  <c r="J58" i="26"/>
  <c r="J39" i="26"/>
  <c r="J103" i="41"/>
  <c r="J17" i="26" s="1"/>
  <c r="J77" i="26"/>
  <c r="H103" i="41"/>
  <c r="H17" i="26" s="1"/>
  <c r="I77" i="26"/>
  <c r="I39" i="26"/>
  <c r="I58" i="26"/>
  <c r="E58" i="26"/>
  <c r="Q103" i="42"/>
  <c r="Q18" i="26" s="1"/>
  <c r="Q77" i="26"/>
  <c r="Q39" i="26"/>
  <c r="Q58" i="26"/>
  <c r="P39" i="26"/>
  <c r="P77" i="26"/>
  <c r="H103" i="42"/>
  <c r="H18" i="26" s="1"/>
  <c r="H77" i="26"/>
  <c r="H58" i="26"/>
  <c r="H39" i="26"/>
  <c r="F77" i="26"/>
  <c r="F58" i="26"/>
  <c r="F39" i="26"/>
  <c r="F103" i="42"/>
  <c r="F18" i="26" s="1"/>
  <c r="M103" i="43"/>
  <c r="M19" i="26" s="1"/>
  <c r="O103" i="43"/>
  <c r="O19" i="26" s="1"/>
  <c r="N103" i="43"/>
  <c r="N19" i="26" s="1"/>
  <c r="U103" i="43"/>
  <c r="U19" i="26" s="1"/>
  <c r="K103" i="43"/>
  <c r="K19" i="26" s="1"/>
  <c r="S103" i="43"/>
  <c r="S19" i="26" s="1"/>
  <c r="M39" i="26"/>
  <c r="M58" i="26"/>
  <c r="M77" i="26"/>
  <c r="U103" i="42"/>
  <c r="U18" i="26" s="1"/>
  <c r="S103" i="42"/>
  <c r="S18" i="26" s="1"/>
  <c r="K77" i="26"/>
  <c r="K103" i="42"/>
  <c r="K18" i="26" s="1"/>
  <c r="O103" i="41"/>
  <c r="O17" i="26" s="1"/>
  <c r="N103" i="41"/>
  <c r="N17" i="26" s="1"/>
  <c r="K58" i="26"/>
  <c r="K39" i="26"/>
  <c r="R103" i="42"/>
  <c r="R18" i="26" s="1"/>
  <c r="T39" i="26"/>
  <c r="T58" i="26"/>
  <c r="T77" i="26"/>
  <c r="O39" i="26"/>
  <c r="O58" i="26"/>
  <c r="O77" i="26"/>
  <c r="S39" i="26"/>
  <c r="S40" i="26"/>
  <c r="S77" i="26"/>
  <c r="S78" i="26"/>
  <c r="S58" i="26"/>
  <c r="S59" i="26"/>
  <c r="U39" i="26"/>
  <c r="U58" i="26"/>
  <c r="U77" i="26"/>
  <c r="G39" i="26"/>
  <c r="G77" i="26"/>
  <c r="N58" i="26"/>
  <c r="N77" i="26"/>
  <c r="N39" i="26"/>
  <c r="R39" i="26"/>
  <c r="R77" i="26"/>
  <c r="R58" i="26"/>
  <c r="D77" i="26"/>
  <c r="D39" i="26"/>
  <c r="D58" i="26"/>
  <c r="M54" i="26"/>
  <c r="M73" i="26"/>
  <c r="M35" i="26"/>
  <c r="J73" i="26"/>
  <c r="J54" i="26"/>
  <c r="J35" i="26"/>
  <c r="L35" i="26"/>
  <c r="L73" i="26"/>
  <c r="L54" i="26"/>
  <c r="H103" i="43"/>
  <c r="H19" i="26" s="1"/>
  <c r="B103" i="41"/>
  <c r="B17" i="26" s="1"/>
  <c r="D103" i="43"/>
  <c r="D19" i="26" s="1"/>
  <c r="T103" i="41"/>
  <c r="T17" i="26" s="1"/>
  <c r="S103" i="41"/>
  <c r="S17" i="26" s="1"/>
  <c r="W103" i="38"/>
  <c r="W13" i="26" s="1"/>
  <c r="G35" i="35"/>
  <c r="F35" i="35"/>
  <c r="U103" i="38"/>
  <c r="U13" i="26" s="1"/>
  <c r="X103" i="38"/>
  <c r="Z103" i="38"/>
  <c r="Z13" i="26" s="1"/>
  <c r="S103" i="36"/>
  <c r="S10" i="26" s="1"/>
  <c r="N99" i="43"/>
  <c r="D99" i="43"/>
  <c r="J99" i="43"/>
  <c r="H99" i="43"/>
  <c r="M99" i="43"/>
  <c r="O99" i="43"/>
  <c r="K99" i="43"/>
  <c r="I99" i="43"/>
  <c r="X99" i="42"/>
  <c r="O99" i="42"/>
  <c r="T99" i="42"/>
  <c r="U99" i="42"/>
  <c r="AA103" i="40"/>
  <c r="AA15" i="26" s="1"/>
  <c r="AA105" i="39"/>
  <c r="AA14" i="26" s="1"/>
  <c r="AA103" i="38"/>
  <c r="AA13" i="26" s="1"/>
  <c r="B54" i="26"/>
  <c r="B39" i="26"/>
  <c r="D99" i="42"/>
  <c r="G99" i="42"/>
  <c r="D103" i="41"/>
  <c r="D17" i="26" s="1"/>
  <c r="V103" i="40"/>
  <c r="V15" i="26" s="1"/>
  <c r="X103" i="40"/>
  <c r="X15" i="26" s="1"/>
  <c r="Y103" i="40"/>
  <c r="Y15" i="26" s="1"/>
  <c r="P99" i="42"/>
  <c r="K99" i="42"/>
  <c r="M99" i="42"/>
  <c r="W103" i="40"/>
  <c r="W15" i="26" s="1"/>
  <c r="Z103" i="40"/>
  <c r="Z15" i="26" s="1"/>
  <c r="U105" i="39"/>
  <c r="U14" i="26" s="1"/>
  <c r="V105" i="39"/>
  <c r="V14" i="26" s="1"/>
  <c r="W105" i="39"/>
  <c r="W14" i="26" s="1"/>
  <c r="Y105" i="39"/>
  <c r="Y14" i="26" s="1"/>
  <c r="Y103" i="38"/>
  <c r="Y13" i="26" s="1"/>
  <c r="S105" i="39"/>
  <c r="S14" i="26" s="1"/>
  <c r="H105" i="39"/>
  <c r="H14" i="26" s="1"/>
  <c r="J105" i="39"/>
  <c r="J14" i="26" s="1"/>
  <c r="Q99" i="41"/>
  <c r="V103" i="38"/>
  <c r="V13" i="26" s="1"/>
  <c r="I103" i="42"/>
  <c r="I18" i="26" s="1"/>
  <c r="T103" i="42"/>
  <c r="T18" i="26" s="1"/>
  <c r="Y99" i="38"/>
  <c r="AA99" i="43"/>
  <c r="AA99" i="38"/>
  <c r="G105" i="39"/>
  <c r="G14" i="26" s="1"/>
  <c r="G103" i="42"/>
  <c r="G18" i="26" s="1"/>
  <c r="M103" i="42"/>
  <c r="M18" i="26" s="1"/>
  <c r="D103" i="42"/>
  <c r="D18" i="26" s="1"/>
  <c r="T105" i="39"/>
  <c r="Y99" i="42"/>
  <c r="G99" i="43"/>
  <c r="B99" i="42"/>
  <c r="W103" i="36"/>
  <c r="W10" i="26" s="1"/>
  <c r="V99" i="42"/>
  <c r="N103" i="42"/>
  <c r="N18" i="26" s="1"/>
  <c r="Z103" i="37"/>
  <c r="Z11" i="26" s="1"/>
  <c r="W103" i="37"/>
  <c r="W11" i="26" s="1"/>
  <c r="U101" i="39"/>
  <c r="S99" i="42"/>
  <c r="R99" i="43"/>
  <c r="AB103" i="35"/>
  <c r="AA9" i="26" s="1"/>
  <c r="O103" i="42"/>
  <c r="O18" i="26" s="1"/>
  <c r="B103" i="42"/>
  <c r="B18" i="26" s="1"/>
  <c r="B103" i="40"/>
  <c r="B15" i="26" s="1"/>
  <c r="L103" i="40"/>
  <c r="L15" i="26" s="1"/>
  <c r="O103" i="40"/>
  <c r="O15" i="26" s="1"/>
  <c r="Q99" i="42"/>
  <c r="W99" i="43"/>
  <c r="Y99" i="43"/>
  <c r="P103" i="42"/>
  <c r="P18" i="26" s="1"/>
  <c r="V103" i="37"/>
  <c r="V11" i="26" s="1"/>
  <c r="E103" i="42"/>
  <c r="E18" i="26" s="1"/>
  <c r="L105" i="39"/>
  <c r="L14" i="26" s="1"/>
  <c r="B105" i="39"/>
  <c r="B14" i="26" s="1"/>
  <c r="H99" i="42"/>
  <c r="L99" i="42"/>
  <c r="R99" i="42"/>
  <c r="T103" i="40"/>
  <c r="K15" i="26" s="1"/>
  <c r="W99" i="38"/>
  <c r="H103" i="40"/>
  <c r="H15" i="26" s="1"/>
  <c r="F99" i="42"/>
  <c r="U99" i="43"/>
  <c r="B99" i="43"/>
  <c r="V103" i="35"/>
  <c r="U9" i="26" s="1"/>
  <c r="N103" i="40"/>
  <c r="N15" i="26" s="1"/>
  <c r="W99" i="42"/>
  <c r="M103" i="36"/>
  <c r="M10" i="26" s="1"/>
  <c r="R103" i="37"/>
  <c r="R11" i="26" s="1"/>
  <c r="AA103" i="36"/>
  <c r="AA10" i="26" s="1"/>
  <c r="X103" i="35"/>
  <c r="W9" i="26" s="1"/>
  <c r="AA103" i="37"/>
  <c r="AA11" i="26" s="1"/>
  <c r="S103" i="40"/>
  <c r="S15" i="26" s="1"/>
  <c r="F103" i="40"/>
  <c r="F15" i="26" s="1"/>
  <c r="I103" i="40"/>
  <c r="I15" i="26" s="1"/>
  <c r="E103" i="40"/>
  <c r="E15" i="26" s="1"/>
  <c r="G103" i="40"/>
  <c r="G15" i="26" s="1"/>
  <c r="R103" i="40"/>
  <c r="R15" i="26" s="1"/>
  <c r="P103" i="40"/>
  <c r="P15" i="26" s="1"/>
  <c r="U103" i="40"/>
  <c r="U15" i="26" s="1"/>
  <c r="J103" i="40"/>
  <c r="J15" i="26" s="1"/>
  <c r="M103" i="40"/>
  <c r="M15" i="26" s="1"/>
  <c r="D103" i="40"/>
  <c r="D15" i="26" s="1"/>
  <c r="Q103" i="40"/>
  <c r="Q15" i="26" s="1"/>
  <c r="K103" i="40"/>
  <c r="T15" i="26" s="1"/>
  <c r="T99" i="41"/>
  <c r="J99" i="42"/>
  <c r="J103" i="42"/>
  <c r="J18" i="26" s="1"/>
  <c r="Z103" i="36"/>
  <c r="Z10" i="26" s="1"/>
  <c r="Y103" i="35"/>
  <c r="X9" i="26" s="1"/>
  <c r="Y103" i="37"/>
  <c r="Y11" i="26" s="1"/>
  <c r="V103" i="36"/>
  <c r="V10" i="26" s="1"/>
  <c r="Y103" i="36"/>
  <c r="Y10" i="26" s="1"/>
  <c r="W103" i="35"/>
  <c r="V9" i="26" s="1"/>
  <c r="AA103" i="35"/>
  <c r="Z9" i="26" s="1"/>
  <c r="U103" i="37"/>
  <c r="U11" i="26" s="1"/>
  <c r="U103" i="36"/>
  <c r="U10" i="26" s="1"/>
  <c r="X103" i="36"/>
  <c r="X10" i="26" s="1"/>
  <c r="Z103" i="35"/>
  <c r="Y9" i="26" s="1"/>
  <c r="X103" i="37"/>
  <c r="X11" i="26" s="1"/>
  <c r="J101" i="39"/>
  <c r="D103" i="36"/>
  <c r="D10" i="26" s="1"/>
  <c r="S103" i="38"/>
  <c r="S13" i="26" s="1"/>
  <c r="N105" i="39"/>
  <c r="B103" i="38"/>
  <c r="B13" i="26" s="1"/>
  <c r="T103" i="38"/>
  <c r="H103" i="38"/>
  <c r="H13" i="26" s="1"/>
  <c r="X99" i="38"/>
  <c r="D105" i="39"/>
  <c r="D14" i="26" s="1"/>
  <c r="F105" i="39"/>
  <c r="F14" i="26" s="1"/>
  <c r="O105" i="39"/>
  <c r="O14" i="26" s="1"/>
  <c r="K105" i="39"/>
  <c r="T14" i="26" s="1"/>
  <c r="E105" i="39"/>
  <c r="E14" i="26" s="1"/>
  <c r="R105" i="39"/>
  <c r="R14" i="26" s="1"/>
  <c r="Q105" i="39"/>
  <c r="Q14" i="26" s="1"/>
  <c r="P105" i="39"/>
  <c r="P14" i="26" s="1"/>
  <c r="O101" i="39"/>
  <c r="M105" i="39"/>
  <c r="M14" i="26" s="1"/>
  <c r="I105" i="39"/>
  <c r="I14" i="26" s="1"/>
  <c r="S99" i="38"/>
  <c r="T101" i="39"/>
  <c r="O103" i="38"/>
  <c r="O13" i="26" s="1"/>
  <c r="E99" i="38"/>
  <c r="Q99" i="38"/>
  <c r="F99" i="38"/>
  <c r="J103" i="38"/>
  <c r="J13" i="26" s="1"/>
  <c r="T99" i="38"/>
  <c r="R103" i="38"/>
  <c r="R13" i="26" s="1"/>
  <c r="Q103" i="38"/>
  <c r="Q13" i="26" s="1"/>
  <c r="P103" i="38"/>
  <c r="P13" i="26" s="1"/>
  <c r="N103" i="38"/>
  <c r="K13" i="26" s="1"/>
  <c r="N99" i="38"/>
  <c r="M103" i="38"/>
  <c r="M13" i="26" s="1"/>
  <c r="L103" i="38"/>
  <c r="L13" i="26" s="1"/>
  <c r="L99" i="38"/>
  <c r="K103" i="38"/>
  <c r="T13" i="26" s="1"/>
  <c r="I103" i="38"/>
  <c r="I13" i="26" s="1"/>
  <c r="S103" i="37"/>
  <c r="S11" i="26" s="1"/>
  <c r="M103" i="37"/>
  <c r="M11" i="26" s="1"/>
  <c r="L103" i="37"/>
  <c r="L11" i="26" s="1"/>
  <c r="B103" i="37"/>
  <c r="B11" i="26" s="1"/>
  <c r="G103" i="37"/>
  <c r="G11" i="26" s="1"/>
  <c r="D103" i="37"/>
  <c r="D11" i="26" s="1"/>
  <c r="F103" i="37"/>
  <c r="F11" i="26" s="1"/>
  <c r="K103" i="37"/>
  <c r="K11" i="26" s="1"/>
  <c r="Q103" i="36"/>
  <c r="Q10" i="26" s="1"/>
  <c r="D103" i="35"/>
  <c r="D9" i="26" s="1"/>
  <c r="H103" i="37"/>
  <c r="H11" i="26" s="1"/>
  <c r="G103" i="38"/>
  <c r="G13" i="26" s="1"/>
  <c r="F103" i="38"/>
  <c r="F13" i="26" s="1"/>
  <c r="E103" i="38"/>
  <c r="E13" i="26" s="1"/>
  <c r="D103" i="38"/>
  <c r="D13" i="26" s="1"/>
  <c r="G103" i="36"/>
  <c r="G10" i="26" s="1"/>
  <c r="V99" i="38"/>
  <c r="Q99" i="43"/>
  <c r="F99" i="43"/>
  <c r="T103" i="37"/>
  <c r="T11" i="26" s="1"/>
  <c r="E103" i="37"/>
  <c r="E11" i="26" s="1"/>
  <c r="K103" i="36"/>
  <c r="K10" i="26" s="1"/>
  <c r="F99" i="41"/>
  <c r="V99" i="43"/>
  <c r="I103" i="36"/>
  <c r="I10" i="26" s="1"/>
  <c r="B103" i="36"/>
  <c r="B10" i="26" s="1"/>
  <c r="E99" i="43"/>
  <c r="T99" i="43"/>
  <c r="P99" i="43"/>
  <c r="X99" i="43"/>
  <c r="L99" i="43"/>
  <c r="Z99" i="43"/>
  <c r="S99" i="43"/>
  <c r="N99" i="42"/>
  <c r="AA99" i="42"/>
  <c r="J99" i="41"/>
  <c r="X99" i="41"/>
  <c r="E99" i="41"/>
  <c r="B99" i="38"/>
  <c r="R103" i="35"/>
  <c r="Q9" i="26" s="1"/>
  <c r="M103" i="35"/>
  <c r="M9" i="26" s="1"/>
  <c r="M12" i="26" s="1"/>
  <c r="I103" i="35"/>
  <c r="I9" i="26" s="1"/>
  <c r="J103" i="35"/>
  <c r="J9" i="26" s="1"/>
  <c r="G103" i="35"/>
  <c r="G9" i="26" s="1"/>
  <c r="G12" i="26" s="1"/>
  <c r="P103" i="35"/>
  <c r="O9" i="26" s="1"/>
  <c r="O12" i="26" s="1"/>
  <c r="T103" i="35"/>
  <c r="S9" i="26" s="1"/>
  <c r="L103" i="35"/>
  <c r="L9" i="26" s="1"/>
  <c r="E103" i="35"/>
  <c r="E9" i="26" s="1"/>
  <c r="U103" i="35"/>
  <c r="T9" i="26" s="1"/>
  <c r="K103" i="35"/>
  <c r="K9" i="26" s="1"/>
  <c r="Q103" i="35"/>
  <c r="P9" i="26" s="1"/>
  <c r="S103" i="35"/>
  <c r="R9" i="26" s="1"/>
  <c r="R12" i="26" s="1"/>
  <c r="F103" i="35"/>
  <c r="F9" i="26" s="1"/>
  <c r="F12" i="26" s="1"/>
  <c r="Q103" i="37"/>
  <c r="Q11" i="26" s="1"/>
  <c r="B103" i="35"/>
  <c r="B9" i="26" s="1"/>
  <c r="B99" i="35"/>
  <c r="E103" i="36"/>
  <c r="E10" i="26" s="1"/>
  <c r="T103" i="36"/>
  <c r="T10" i="26" s="1"/>
  <c r="O103" i="37"/>
  <c r="O11" i="26" s="1"/>
  <c r="O99" i="41"/>
  <c r="R99" i="41"/>
  <c r="Y99" i="41"/>
  <c r="L99" i="41"/>
  <c r="H103" i="36"/>
  <c r="H10" i="26" s="1"/>
  <c r="R99" i="38"/>
  <c r="M99" i="38"/>
  <c r="J103" i="37"/>
  <c r="J11" i="26" s="1"/>
  <c r="P103" i="37"/>
  <c r="P11" i="26" s="1"/>
  <c r="O103" i="35"/>
  <c r="N9" i="26" s="1"/>
  <c r="N103" i="37"/>
  <c r="N11" i="26" s="1"/>
  <c r="J103" i="36"/>
  <c r="J10" i="26" s="1"/>
  <c r="P103" i="36"/>
  <c r="P10" i="26" s="1"/>
  <c r="O103" i="36"/>
  <c r="O10" i="26" s="1"/>
  <c r="L103" i="36"/>
  <c r="L10" i="26" s="1"/>
  <c r="R103" i="36"/>
  <c r="R10" i="26" s="1"/>
  <c r="H103" i="35"/>
  <c r="H9" i="26" s="1"/>
  <c r="I103" i="37"/>
  <c r="I11" i="26" s="1"/>
  <c r="G99" i="41"/>
  <c r="N103" i="36"/>
  <c r="N10" i="26" s="1"/>
  <c r="F103" i="36"/>
  <c r="F10" i="26" s="1"/>
  <c r="I99" i="41"/>
  <c r="B99" i="41"/>
  <c r="Z99" i="38"/>
  <c r="M99" i="41"/>
  <c r="X101" i="39"/>
  <c r="F101" i="39"/>
  <c r="U99" i="38"/>
  <c r="B101" i="39"/>
  <c r="P99" i="41"/>
  <c r="H99" i="38"/>
  <c r="Z99" i="42"/>
  <c r="U99" i="41"/>
  <c r="B99" i="40"/>
  <c r="Y101" i="39"/>
  <c r="H99" i="41"/>
  <c r="V99" i="41"/>
  <c r="K99" i="41"/>
  <c r="P99" i="38"/>
  <c r="H101" i="39"/>
  <c r="V101" i="39"/>
  <c r="G101" i="39"/>
  <c r="L101" i="39"/>
  <c r="W99" i="41"/>
  <c r="B99" i="36"/>
  <c r="Z101" i="39"/>
  <c r="D99" i="41"/>
  <c r="AA99" i="41"/>
  <c r="R101" i="39"/>
  <c r="Q101" i="39"/>
  <c r="K101" i="39"/>
  <c r="P101" i="39"/>
  <c r="M101" i="39"/>
  <c r="N101" i="39"/>
  <c r="D101" i="39"/>
  <c r="K99" i="38"/>
  <c r="O99" i="38"/>
  <c r="J99" i="38"/>
  <c r="I99" i="38"/>
  <c r="G99" i="38"/>
  <c r="D99" i="38"/>
  <c r="B99" i="37"/>
  <c r="N99" i="41"/>
  <c r="S99" i="41"/>
  <c r="Z99" i="41"/>
  <c r="S101" i="39"/>
  <c r="AA101" i="39"/>
  <c r="E101" i="39"/>
  <c r="I101" i="39"/>
  <c r="W101" i="39"/>
  <c r="V12" i="26" l="1"/>
  <c r="N12" i="26"/>
  <c r="H12" i="26"/>
  <c r="M83" i="26"/>
  <c r="W83" i="26"/>
  <c r="AA83" i="26"/>
  <c r="L83" i="26"/>
  <c r="V83" i="26"/>
  <c r="J83" i="26"/>
  <c r="Z83" i="26"/>
  <c r="X83" i="26"/>
  <c r="J12" i="26"/>
  <c r="K12" i="26"/>
  <c r="T12" i="26"/>
  <c r="P12" i="26"/>
  <c r="I12" i="26"/>
  <c r="D12" i="26"/>
  <c r="Y12" i="26"/>
  <c r="C12" i="26"/>
  <c r="X12" i="26"/>
  <c r="AA12" i="26"/>
  <c r="E12" i="26"/>
  <c r="Q12" i="26"/>
  <c r="U12" i="26"/>
  <c r="L12" i="26"/>
  <c r="S12" i="26"/>
  <c r="Z12" i="26"/>
  <c r="W12" i="26"/>
  <c r="V20" i="26"/>
  <c r="N14" i="26"/>
  <c r="X14" i="26"/>
  <c r="K16" i="26"/>
  <c r="N13" i="26"/>
  <c r="N16" i="26" s="1"/>
  <c r="X13" i="26"/>
  <c r="C20" i="26"/>
  <c r="K20" i="26"/>
  <c r="C16" i="26"/>
  <c r="Y20" i="26"/>
  <c r="E20" i="26"/>
  <c r="L20" i="26"/>
  <c r="F20" i="26"/>
  <c r="X20" i="26"/>
  <c r="W20" i="26"/>
  <c r="AA20" i="26"/>
  <c r="J20" i="26"/>
  <c r="R20" i="26"/>
  <c r="I20" i="26"/>
  <c r="D20" i="26"/>
  <c r="P20" i="26"/>
  <c r="H20" i="26"/>
  <c r="T20" i="26"/>
  <c r="AA16" i="26"/>
  <c r="F16" i="26"/>
  <c r="U16" i="26"/>
  <c r="Z16" i="26"/>
  <c r="V16" i="26"/>
  <c r="W16" i="26"/>
  <c r="Y16" i="26"/>
  <c r="G16" i="26"/>
  <c r="I16" i="26"/>
  <c r="H16" i="26"/>
  <c r="O16" i="26"/>
  <c r="T16" i="26"/>
  <c r="G20" i="26"/>
  <c r="Q20" i="26"/>
  <c r="M20" i="26"/>
  <c r="U20" i="26"/>
  <c r="N20" i="26"/>
  <c r="O20" i="26"/>
  <c r="S20" i="26"/>
  <c r="R16" i="26"/>
  <c r="S16" i="26"/>
  <c r="P16" i="26"/>
  <c r="M16" i="26"/>
  <c r="D16" i="26"/>
  <c r="J16" i="26"/>
  <c r="L16" i="26"/>
  <c r="Q16" i="26"/>
  <c r="E16" i="26"/>
  <c r="AD4" i="25"/>
  <c r="X16" i="26" l="1"/>
  <c r="B34" i="31"/>
  <c r="AI4" i="31"/>
  <c r="AI5" i="31"/>
  <c r="AI6" i="31"/>
  <c r="AI7" i="31"/>
  <c r="AI8" i="31"/>
  <c r="AI9" i="31"/>
  <c r="R34" i="31" s="1"/>
  <c r="AI10" i="31"/>
  <c r="AI11" i="31"/>
  <c r="AI12" i="31"/>
  <c r="AI13" i="31"/>
  <c r="AI14" i="31"/>
  <c r="AI15" i="31"/>
  <c r="AI16" i="31"/>
  <c r="AI17" i="31"/>
  <c r="AI18" i="31"/>
  <c r="AI19" i="31"/>
  <c r="AI20" i="31"/>
  <c r="AI21" i="31"/>
  <c r="AI22" i="31"/>
  <c r="AI23" i="31"/>
  <c r="AI24" i="31"/>
  <c r="AI25" i="31"/>
  <c r="AI26" i="31"/>
  <c r="AI27" i="31"/>
  <c r="AI28" i="31"/>
  <c r="AI29" i="31"/>
  <c r="AI31" i="31"/>
  <c r="AI32" i="31"/>
  <c r="AI33" i="31"/>
  <c r="AI3" i="31"/>
  <c r="AI3" i="24"/>
  <c r="AI5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20" i="24"/>
  <c r="AI21" i="24"/>
  <c r="AI22" i="24"/>
  <c r="AI23" i="24"/>
  <c r="AI24" i="24"/>
  <c r="AI25" i="24"/>
  <c r="AI26" i="24"/>
  <c r="AI27" i="24"/>
  <c r="AI28" i="24"/>
  <c r="AI29" i="24"/>
  <c r="AI30" i="24"/>
  <c r="C100" i="31" l="1"/>
  <c r="C102" i="31"/>
  <c r="C101" i="31"/>
  <c r="B35" i="24"/>
  <c r="B35" i="31"/>
  <c r="B35" i="34"/>
  <c r="S35" i="34"/>
  <c r="R35" i="31"/>
  <c r="R35" i="24"/>
  <c r="S34" i="24"/>
  <c r="D102" i="31"/>
  <c r="L102" i="31"/>
  <c r="T102" i="31"/>
  <c r="V102" i="31"/>
  <c r="H102" i="31"/>
  <c r="Q102" i="31"/>
  <c r="M102" i="31"/>
  <c r="U102" i="31"/>
  <c r="N102" i="31"/>
  <c r="W102" i="31"/>
  <c r="Y102" i="31"/>
  <c r="Z102" i="31"/>
  <c r="B102" i="31"/>
  <c r="K102" i="31"/>
  <c r="AA102" i="31"/>
  <c r="O102" i="31"/>
  <c r="I102" i="31"/>
  <c r="F102" i="31"/>
  <c r="G102" i="31"/>
  <c r="E102" i="31"/>
  <c r="X102" i="31"/>
  <c r="J102" i="31"/>
  <c r="R102" i="31"/>
  <c r="S102" i="31"/>
  <c r="P102" i="31"/>
  <c r="Z100" i="24"/>
  <c r="Z101" i="24"/>
  <c r="Z102" i="24"/>
  <c r="W34" i="31"/>
  <c r="E101" i="31"/>
  <c r="E100" i="31"/>
  <c r="Q101" i="31"/>
  <c r="Q100" i="31"/>
  <c r="K101" i="31"/>
  <c r="O101" i="31"/>
  <c r="R101" i="31"/>
  <c r="V101" i="31"/>
  <c r="Z101" i="31"/>
  <c r="B101" i="31"/>
  <c r="K100" i="31"/>
  <c r="O100" i="31"/>
  <c r="R100" i="31"/>
  <c r="V100" i="31"/>
  <c r="Z100" i="31"/>
  <c r="B100" i="31"/>
  <c r="H101" i="31"/>
  <c r="L101" i="31"/>
  <c r="W101" i="31"/>
  <c r="H100" i="31"/>
  <c r="L100" i="31"/>
  <c r="W100" i="31"/>
  <c r="I101" i="31"/>
  <c r="M101" i="31"/>
  <c r="T101" i="31"/>
  <c r="X101" i="31"/>
  <c r="I100" i="31"/>
  <c r="M100" i="31"/>
  <c r="T100" i="31"/>
  <c r="X100" i="31"/>
  <c r="F101" i="31"/>
  <c r="J101" i="31"/>
  <c r="N101" i="31"/>
  <c r="U101" i="31"/>
  <c r="Y101" i="31"/>
  <c r="F100" i="31"/>
  <c r="J100" i="31"/>
  <c r="N100" i="31"/>
  <c r="U100" i="31"/>
  <c r="Y100" i="31"/>
  <c r="G101" i="31"/>
  <c r="G100" i="31"/>
  <c r="D101" i="31"/>
  <c r="P101" i="31"/>
  <c r="S101" i="31"/>
  <c r="AA101" i="31"/>
  <c r="D100" i="31"/>
  <c r="P100" i="31"/>
  <c r="S100" i="31"/>
  <c r="AA100" i="31"/>
  <c r="AE4" i="31"/>
  <c r="AE5" i="31"/>
  <c r="AE6" i="31"/>
  <c r="AE7" i="31"/>
  <c r="AE8" i="31"/>
  <c r="AE9" i="31"/>
  <c r="AE10" i="31"/>
  <c r="AE11" i="31"/>
  <c r="AE12" i="31"/>
  <c r="AE14" i="31"/>
  <c r="AE15" i="31"/>
  <c r="AE16" i="31"/>
  <c r="AE17" i="31"/>
  <c r="AE18" i="31"/>
  <c r="AE19" i="31"/>
  <c r="AE20" i="31"/>
  <c r="AE21" i="31"/>
  <c r="AE22" i="31"/>
  <c r="AE23" i="31"/>
  <c r="AE24" i="31"/>
  <c r="AE25" i="31"/>
  <c r="AE26" i="31"/>
  <c r="AE27" i="31"/>
  <c r="AE28" i="31"/>
  <c r="AE29" i="31"/>
  <c r="AE30" i="31"/>
  <c r="AE31" i="31"/>
  <c r="AE32" i="31"/>
  <c r="AE33" i="31"/>
  <c r="AJ13" i="34"/>
  <c r="AJ3" i="34"/>
  <c r="B97" i="34"/>
  <c r="B94" i="34"/>
  <c r="B91" i="34"/>
  <c r="B90" i="26"/>
  <c r="B38" i="34"/>
  <c r="B105" i="26" s="1"/>
  <c r="AK33" i="34"/>
  <c r="AH33" i="34"/>
  <c r="AG33" i="34"/>
  <c r="AF33" i="34"/>
  <c r="AE33" i="34"/>
  <c r="AD33" i="34"/>
  <c r="AJ32" i="34"/>
  <c r="AH32" i="34"/>
  <c r="AG32" i="34"/>
  <c r="AJ31" i="34"/>
  <c r="AH31" i="34"/>
  <c r="AG31" i="34"/>
  <c r="AJ30" i="34"/>
  <c r="AH30" i="34"/>
  <c r="AG30" i="34"/>
  <c r="AJ29" i="34"/>
  <c r="AH29" i="34"/>
  <c r="AG29" i="34"/>
  <c r="AJ28" i="34"/>
  <c r="AH28" i="34"/>
  <c r="AG28" i="34"/>
  <c r="AJ27" i="34"/>
  <c r="AH27" i="34"/>
  <c r="AG27" i="34"/>
  <c r="AJ26" i="34"/>
  <c r="AH26" i="34"/>
  <c r="AG26" i="34"/>
  <c r="AJ25" i="34"/>
  <c r="AH25" i="34"/>
  <c r="AG25" i="34"/>
  <c r="AJ24" i="34"/>
  <c r="AH24" i="34"/>
  <c r="AG24" i="34"/>
  <c r="AH23" i="34"/>
  <c r="AG23" i="34"/>
  <c r="AJ22" i="34"/>
  <c r="AH22" i="34"/>
  <c r="AG22" i="34"/>
  <c r="AJ21" i="34"/>
  <c r="AH21" i="34"/>
  <c r="AG21" i="34"/>
  <c r="AJ20" i="34"/>
  <c r="AH20" i="34"/>
  <c r="AG20" i="34"/>
  <c r="AH19" i="34"/>
  <c r="AG19" i="34"/>
  <c r="AJ18" i="34"/>
  <c r="AH18" i="34"/>
  <c r="AG18" i="34"/>
  <c r="AJ17" i="34"/>
  <c r="AH17" i="34"/>
  <c r="AG17" i="34"/>
  <c r="AJ16" i="34"/>
  <c r="AH16" i="34"/>
  <c r="AG16" i="34"/>
  <c r="AJ15" i="34"/>
  <c r="AH15" i="34"/>
  <c r="AG15" i="34"/>
  <c r="AJ14" i="34"/>
  <c r="AH14" i="34"/>
  <c r="AG14" i="34"/>
  <c r="AH13" i="34"/>
  <c r="AG13" i="34"/>
  <c r="AJ12" i="34"/>
  <c r="AH12" i="34"/>
  <c r="AG12" i="34"/>
  <c r="AJ11" i="34"/>
  <c r="AH11" i="34"/>
  <c r="AG11" i="34"/>
  <c r="AJ10" i="34"/>
  <c r="AH10" i="34"/>
  <c r="AG10" i="34"/>
  <c r="AJ9" i="34"/>
  <c r="AH9" i="34"/>
  <c r="AG9" i="34"/>
  <c r="AH8" i="34"/>
  <c r="AG8" i="34"/>
  <c r="AJ7" i="34"/>
  <c r="AH7" i="34"/>
  <c r="AG7" i="34"/>
  <c r="AJ6" i="34"/>
  <c r="AH6" i="34"/>
  <c r="AG6" i="34"/>
  <c r="AJ5" i="34"/>
  <c r="AH5" i="34"/>
  <c r="AG5" i="34"/>
  <c r="AH4" i="34"/>
  <c r="AG4" i="34"/>
  <c r="AH3" i="34"/>
  <c r="AG3" i="34"/>
  <c r="AF3" i="34"/>
  <c r="B97" i="31"/>
  <c r="B94" i="31"/>
  <c r="B91" i="31"/>
  <c r="B86" i="31"/>
  <c r="B42" i="31"/>
  <c r="B89" i="26"/>
  <c r="B104" i="26"/>
  <c r="AG32" i="31"/>
  <c r="AF32" i="31"/>
  <c r="AG31" i="31"/>
  <c r="AF31" i="31"/>
  <c r="AG30" i="31"/>
  <c r="AF30" i="31"/>
  <c r="AG29" i="31"/>
  <c r="AF29" i="31"/>
  <c r="AG28" i="31"/>
  <c r="AF28" i="31"/>
  <c r="AG27" i="31"/>
  <c r="AF27" i="31"/>
  <c r="AG26" i="31"/>
  <c r="AF26" i="31"/>
  <c r="AG25" i="31"/>
  <c r="AF25" i="31"/>
  <c r="AG24" i="31"/>
  <c r="AF24" i="31"/>
  <c r="AG23" i="31"/>
  <c r="AF23" i="31"/>
  <c r="AG22" i="31"/>
  <c r="AF22" i="31"/>
  <c r="AG21" i="31"/>
  <c r="AF21" i="31"/>
  <c r="AG20" i="31"/>
  <c r="AF20" i="31"/>
  <c r="AG19" i="31"/>
  <c r="AF19" i="31"/>
  <c r="AG18" i="31"/>
  <c r="AF18" i="31"/>
  <c r="AG17" i="31"/>
  <c r="AF17" i="31"/>
  <c r="AG16" i="31"/>
  <c r="AF16" i="31"/>
  <c r="AG15" i="31"/>
  <c r="AF15" i="31"/>
  <c r="AG14" i="31"/>
  <c r="AF14" i="31"/>
  <c r="AG13" i="31"/>
  <c r="AF13" i="31"/>
  <c r="AG12" i="31"/>
  <c r="AF12" i="31"/>
  <c r="AG11" i="31"/>
  <c r="AF11" i="31"/>
  <c r="AG10" i="31"/>
  <c r="AF10" i="31"/>
  <c r="AG9" i="31"/>
  <c r="AF9" i="31"/>
  <c r="AG8" i="31"/>
  <c r="AF8" i="31"/>
  <c r="AG7" i="31"/>
  <c r="AF7" i="31"/>
  <c r="AG6" i="31"/>
  <c r="AF6" i="31"/>
  <c r="AG5" i="31"/>
  <c r="AF5" i="31"/>
  <c r="AG4" i="31"/>
  <c r="AF4" i="31"/>
  <c r="AG3" i="31"/>
  <c r="AF3" i="31"/>
  <c r="AE3" i="31"/>
  <c r="C100" i="34" l="1"/>
  <c r="C101" i="34"/>
  <c r="C102" i="34"/>
  <c r="C103" i="31"/>
  <c r="C6" i="26" s="1"/>
  <c r="B42" i="34"/>
  <c r="B41" i="34"/>
  <c r="S35" i="31"/>
  <c r="S35" i="24"/>
  <c r="T35" i="34"/>
  <c r="X35" i="34"/>
  <c r="W35" i="31"/>
  <c r="W35" i="24"/>
  <c r="H102" i="34"/>
  <c r="D102" i="34"/>
  <c r="L102" i="34"/>
  <c r="U102" i="34"/>
  <c r="B102" i="34"/>
  <c r="G102" i="34"/>
  <c r="S102" i="34"/>
  <c r="AB102" i="34"/>
  <c r="E102" i="34"/>
  <c r="M102" i="34"/>
  <c r="V102" i="34"/>
  <c r="F102" i="34"/>
  <c r="P102" i="34"/>
  <c r="X102" i="34"/>
  <c r="T102" i="34"/>
  <c r="Y102" i="34"/>
  <c r="I102" i="34"/>
  <c r="R102" i="34"/>
  <c r="Z102" i="34"/>
  <c r="AA102" i="34"/>
  <c r="K102" i="34"/>
  <c r="O102" i="34"/>
  <c r="W102" i="34"/>
  <c r="Q102" i="34"/>
  <c r="J102" i="34"/>
  <c r="Z103" i="24"/>
  <c r="Z5" i="26" s="1"/>
  <c r="Q103" i="31"/>
  <c r="W103" i="31"/>
  <c r="W6" i="26" s="1"/>
  <c r="P103" i="31"/>
  <c r="P6" i="26" s="1"/>
  <c r="V103" i="31"/>
  <c r="V6" i="26" s="1"/>
  <c r="N103" i="31"/>
  <c r="X103" i="31"/>
  <c r="X6" i="26" s="1"/>
  <c r="S103" i="31"/>
  <c r="S6" i="26" s="1"/>
  <c r="U103" i="31"/>
  <c r="U6" i="26" s="1"/>
  <c r="T103" i="31"/>
  <c r="T6" i="26" s="1"/>
  <c r="AA103" i="31"/>
  <c r="AA6" i="26" s="1"/>
  <c r="L103" i="31"/>
  <c r="L6" i="26" s="1"/>
  <c r="Z103" i="31"/>
  <c r="Z6" i="26" s="1"/>
  <c r="Y103" i="31"/>
  <c r="Y6" i="26" s="1"/>
  <c r="H103" i="31"/>
  <c r="H6" i="26" s="1"/>
  <c r="B98" i="34"/>
  <c r="B64" i="26" s="1"/>
  <c r="D103" i="31"/>
  <c r="D6" i="26" s="1"/>
  <c r="Z100" i="34"/>
  <c r="Z101" i="34"/>
  <c r="L101" i="34"/>
  <c r="L100" i="34"/>
  <c r="F103" i="31"/>
  <c r="F6" i="26" s="1"/>
  <c r="O103" i="31"/>
  <c r="O6" i="26" s="1"/>
  <c r="G103" i="31"/>
  <c r="G6" i="26" s="1"/>
  <c r="M103" i="31"/>
  <c r="M6" i="26" s="1"/>
  <c r="K103" i="31"/>
  <c r="D101" i="34"/>
  <c r="H101" i="34"/>
  <c r="Q101" i="34"/>
  <c r="T101" i="34"/>
  <c r="X101" i="34"/>
  <c r="AB101" i="34"/>
  <c r="E100" i="34"/>
  <c r="I100" i="34"/>
  <c r="M100" i="34"/>
  <c r="U100" i="34"/>
  <c r="Y100" i="34"/>
  <c r="E101" i="34"/>
  <c r="I101" i="34"/>
  <c r="M101" i="34"/>
  <c r="U101" i="34"/>
  <c r="Y101" i="34"/>
  <c r="F100" i="34"/>
  <c r="O100" i="34"/>
  <c r="R100" i="34"/>
  <c r="V100" i="34"/>
  <c r="F101" i="34"/>
  <c r="O101" i="34"/>
  <c r="R101" i="34"/>
  <c r="V101" i="34"/>
  <c r="G100" i="34"/>
  <c r="K100" i="34"/>
  <c r="P100" i="34"/>
  <c r="S100" i="34"/>
  <c r="W100" i="34"/>
  <c r="AA100" i="34"/>
  <c r="G101" i="34"/>
  <c r="K101" i="34"/>
  <c r="P101" i="34"/>
  <c r="S101" i="34"/>
  <c r="W101" i="34"/>
  <c r="AA101" i="34"/>
  <c r="D100" i="34"/>
  <c r="H100" i="34"/>
  <c r="Q100" i="34"/>
  <c r="T100" i="34"/>
  <c r="X100" i="34"/>
  <c r="AB100" i="34"/>
  <c r="B100" i="34"/>
  <c r="B101" i="34"/>
  <c r="I103" i="31"/>
  <c r="I6" i="26" s="1"/>
  <c r="J100" i="34"/>
  <c r="J101" i="34"/>
  <c r="J103" i="31"/>
  <c r="J6" i="26" s="1"/>
  <c r="R103" i="31"/>
  <c r="R6" i="26" s="1"/>
  <c r="E103" i="31"/>
  <c r="E6" i="26" s="1"/>
  <c r="B92" i="34"/>
  <c r="B95" i="34"/>
  <c r="B45" i="26" s="1"/>
  <c r="B95" i="31"/>
  <c r="B44" i="26" s="1"/>
  <c r="B103" i="31"/>
  <c r="B6" i="26" s="1"/>
  <c r="B92" i="31"/>
  <c r="B25" i="26" s="1"/>
  <c r="B98" i="31"/>
  <c r="B63" i="26" s="1"/>
  <c r="AC12" i="25"/>
  <c r="AD12" i="25" s="1"/>
  <c r="C103" i="34" l="1"/>
  <c r="C7" i="26" s="1"/>
  <c r="C8" i="26" s="1"/>
  <c r="L103" i="34"/>
  <c r="L7" i="26" s="1"/>
  <c r="L8" i="26" s="1"/>
  <c r="X103" i="34"/>
  <c r="W7" i="26" s="1"/>
  <c r="T103" i="34"/>
  <c r="S7" i="26" s="1"/>
  <c r="S8" i="26" s="1"/>
  <c r="AB103" i="34"/>
  <c r="AA7" i="26" s="1"/>
  <c r="AA8" i="26" s="1"/>
  <c r="H103" i="34"/>
  <c r="H7" i="26" s="1"/>
  <c r="H8" i="26" s="1"/>
  <c r="D103" i="34"/>
  <c r="D7" i="26" s="1"/>
  <c r="D8" i="26" s="1"/>
  <c r="Q103" i="34"/>
  <c r="P7" i="26" s="1"/>
  <c r="J103" i="34"/>
  <c r="J7" i="26" s="1"/>
  <c r="W103" i="34"/>
  <c r="V7" i="26" s="1"/>
  <c r="G103" i="34"/>
  <c r="G7" i="26" s="1"/>
  <c r="G8" i="26" s="1"/>
  <c r="O103" i="34"/>
  <c r="N7" i="26" s="1"/>
  <c r="N8" i="26" s="1"/>
  <c r="I103" i="34"/>
  <c r="I7" i="26" s="1"/>
  <c r="I8" i="26" s="1"/>
  <c r="B26" i="26"/>
  <c r="B99" i="34"/>
  <c r="S103" i="34"/>
  <c r="R7" i="26" s="1"/>
  <c r="R8" i="26" s="1"/>
  <c r="F103" i="34"/>
  <c r="F7" i="26" s="1"/>
  <c r="F8" i="26" s="1"/>
  <c r="Y103" i="34"/>
  <c r="X7" i="26" s="1"/>
  <c r="X8" i="26" s="1"/>
  <c r="E103" i="34"/>
  <c r="E7" i="26" s="1"/>
  <c r="E8" i="26" s="1"/>
  <c r="P103" i="34"/>
  <c r="O7" i="26" s="1"/>
  <c r="V103" i="34"/>
  <c r="U7" i="26" s="1"/>
  <c r="U8" i="26" s="1"/>
  <c r="U103" i="34"/>
  <c r="T7" i="26" s="1"/>
  <c r="AA103" i="34"/>
  <c r="Z7" i="26" s="1"/>
  <c r="Z8" i="26" s="1"/>
  <c r="K103" i="34"/>
  <c r="K7" i="26" s="1"/>
  <c r="R103" i="34"/>
  <c r="Q7" i="26" s="1"/>
  <c r="Q8" i="26" s="1"/>
  <c r="M103" i="34"/>
  <c r="M7" i="26" s="1"/>
  <c r="Z103" i="34"/>
  <c r="Y7" i="26" s="1"/>
  <c r="Y8" i="26" s="1"/>
  <c r="B103" i="34"/>
  <c r="B7" i="26" s="1"/>
  <c r="B99" i="31"/>
  <c r="AC11" i="25"/>
  <c r="AD11" i="25" s="1"/>
  <c r="K8" i="26" l="1"/>
  <c r="K21" i="26"/>
  <c r="AC10" i="25"/>
  <c r="AD10" i="25" s="1"/>
  <c r="D42" i="24"/>
  <c r="E42" i="24"/>
  <c r="F42" i="24"/>
  <c r="G42" i="24"/>
  <c r="H42" i="24"/>
  <c r="I42" i="24"/>
  <c r="J42" i="24"/>
  <c r="L42" i="24"/>
  <c r="N42" i="24"/>
  <c r="O42" i="24"/>
  <c r="M42" i="24"/>
  <c r="P42" i="24"/>
  <c r="K42" i="24"/>
  <c r="Q42" i="24"/>
  <c r="R42" i="24"/>
  <c r="S42" i="24"/>
  <c r="T42" i="24"/>
  <c r="U42" i="24"/>
  <c r="V42" i="24"/>
  <c r="W42" i="24"/>
  <c r="X42" i="24"/>
  <c r="Y42" i="24"/>
  <c r="Z42" i="24"/>
  <c r="AA42" i="24"/>
  <c r="D41" i="24"/>
  <c r="E41" i="24"/>
  <c r="F41" i="24"/>
  <c r="G41" i="24"/>
  <c r="H41" i="24"/>
  <c r="I41" i="24"/>
  <c r="J41" i="24"/>
  <c r="L41" i="24"/>
  <c r="N41" i="24"/>
  <c r="O41" i="24"/>
  <c r="M41" i="24"/>
  <c r="P41" i="24"/>
  <c r="K41" i="24"/>
  <c r="Q41" i="24"/>
  <c r="R41" i="24"/>
  <c r="S41" i="24"/>
  <c r="T41" i="24"/>
  <c r="U41" i="24"/>
  <c r="V41" i="24"/>
  <c r="W41" i="24"/>
  <c r="X41" i="24"/>
  <c r="Y41" i="24"/>
  <c r="Z41" i="24"/>
  <c r="AA41" i="24"/>
  <c r="D40" i="24"/>
  <c r="E40" i="24"/>
  <c r="F40" i="24"/>
  <c r="G40" i="24"/>
  <c r="H40" i="24"/>
  <c r="I40" i="24"/>
  <c r="J40" i="24"/>
  <c r="L40" i="24"/>
  <c r="N40" i="24"/>
  <c r="O40" i="24"/>
  <c r="M40" i="24"/>
  <c r="P40" i="24"/>
  <c r="K40" i="24"/>
  <c r="Q40" i="24"/>
  <c r="R40" i="24"/>
  <c r="S40" i="24"/>
  <c r="T40" i="24"/>
  <c r="U40" i="24"/>
  <c r="V40" i="24"/>
  <c r="W40" i="24"/>
  <c r="X40" i="24"/>
  <c r="Y40" i="24"/>
  <c r="Z40" i="24"/>
  <c r="AA40" i="24"/>
  <c r="D39" i="24"/>
  <c r="D100" i="26" s="1"/>
  <c r="E39" i="24"/>
  <c r="E100" i="26" s="1"/>
  <c r="F39" i="24"/>
  <c r="F100" i="26" s="1"/>
  <c r="G39" i="24"/>
  <c r="G100" i="26" s="1"/>
  <c r="H39" i="24"/>
  <c r="H100" i="26" s="1"/>
  <c r="I39" i="24"/>
  <c r="I100" i="26" s="1"/>
  <c r="J39" i="24"/>
  <c r="L39" i="24"/>
  <c r="L100" i="26" s="1"/>
  <c r="N39" i="24"/>
  <c r="N100" i="26" s="1"/>
  <c r="O39" i="24"/>
  <c r="M39" i="24"/>
  <c r="P39" i="24"/>
  <c r="K39" i="24"/>
  <c r="Q39" i="24"/>
  <c r="Q100" i="26" s="1"/>
  <c r="R39" i="24"/>
  <c r="R100" i="26" s="1"/>
  <c r="S39" i="24"/>
  <c r="S100" i="26" s="1"/>
  <c r="T39" i="24"/>
  <c r="T88" i="26" s="1"/>
  <c r="U39" i="24"/>
  <c r="U100" i="26" s="1"/>
  <c r="V39" i="24"/>
  <c r="W39" i="24"/>
  <c r="X39" i="24"/>
  <c r="Y39" i="24"/>
  <c r="Y100" i="26" s="1"/>
  <c r="Z39" i="24"/>
  <c r="AA39" i="24"/>
  <c r="AA100" i="26" s="1"/>
  <c r="D38" i="24"/>
  <c r="D103" i="26" s="1"/>
  <c r="E38" i="24"/>
  <c r="F38" i="24"/>
  <c r="F103" i="26" s="1"/>
  <c r="F115" i="26" s="1"/>
  <c r="G38" i="24"/>
  <c r="H38" i="24"/>
  <c r="I38" i="24"/>
  <c r="J38" i="24"/>
  <c r="L38" i="24"/>
  <c r="L103" i="26" s="1"/>
  <c r="N38" i="24"/>
  <c r="O38" i="24"/>
  <c r="M38" i="24"/>
  <c r="M103" i="26" s="1"/>
  <c r="P38" i="24"/>
  <c r="P103" i="26" s="1"/>
  <c r="P115" i="26" s="1"/>
  <c r="K38" i="24"/>
  <c r="K103" i="26" s="1"/>
  <c r="K115" i="26" s="1"/>
  <c r="Q38" i="24"/>
  <c r="R38" i="24"/>
  <c r="S38" i="24"/>
  <c r="T38" i="24"/>
  <c r="T103" i="26" s="1"/>
  <c r="T115" i="26" s="1"/>
  <c r="T118" i="26" s="1"/>
  <c r="U38" i="24"/>
  <c r="U103" i="26" s="1"/>
  <c r="U115" i="26" s="1"/>
  <c r="U118" i="26" s="1"/>
  <c r="V38" i="24"/>
  <c r="W38" i="24"/>
  <c r="X38" i="24"/>
  <c r="Y38" i="24"/>
  <c r="Z38" i="24"/>
  <c r="AA38" i="24"/>
  <c r="AG31" i="24"/>
  <c r="AG32" i="24"/>
  <c r="AD31" i="24"/>
  <c r="AD32" i="24"/>
  <c r="AC31" i="24"/>
  <c r="AC32" i="24"/>
  <c r="AB31" i="24"/>
  <c r="AB32" i="24"/>
  <c r="T100" i="26" l="1"/>
  <c r="V88" i="26"/>
  <c r="V100" i="26" s="1"/>
  <c r="M88" i="26"/>
  <c r="M100" i="26" s="1"/>
  <c r="P88" i="26"/>
  <c r="P100" i="26" s="1"/>
  <c r="Z88" i="26"/>
  <c r="Z100" i="26" s="1"/>
  <c r="W88" i="26"/>
  <c r="W100" i="26" s="1"/>
  <c r="J88" i="26"/>
  <c r="J100" i="26" s="1"/>
  <c r="O88" i="26"/>
  <c r="O100" i="26" s="1"/>
  <c r="R103" i="26"/>
  <c r="R115" i="26" s="1"/>
  <c r="R118" i="26" s="1"/>
  <c r="J103" i="26"/>
  <c r="J115" i="26" s="1"/>
  <c r="J118" i="26" s="1"/>
  <c r="Y103" i="26"/>
  <c r="Y115" i="26" s="1"/>
  <c r="Y118" i="26" s="1"/>
  <c r="Q103" i="26"/>
  <c r="Q115" i="26" s="1"/>
  <c r="Q118" i="26" s="1"/>
  <c r="I103" i="26"/>
  <c r="I115" i="26" s="1"/>
  <c r="I118" i="26" s="1"/>
  <c r="X103" i="26"/>
  <c r="X115" i="26" s="1"/>
  <c r="X118" i="26" s="1"/>
  <c r="H103" i="26"/>
  <c r="H115" i="26" s="1"/>
  <c r="H118" i="26" s="1"/>
  <c r="W103" i="26"/>
  <c r="W115" i="26" s="1"/>
  <c r="W118" i="26" s="1"/>
  <c r="G103" i="26"/>
  <c r="G115" i="26" s="1"/>
  <c r="G118" i="26" s="1"/>
  <c r="V103" i="26"/>
  <c r="V115" i="26" s="1"/>
  <c r="V118" i="26" s="1"/>
  <c r="O103" i="26"/>
  <c r="O115" i="26" s="1"/>
  <c r="O118" i="26" s="1"/>
  <c r="E103" i="26"/>
  <c r="E115" i="26" s="1"/>
  <c r="E118" i="26" s="1"/>
  <c r="Z103" i="26"/>
  <c r="Z115" i="26" s="1"/>
  <c r="Z118" i="26" s="1"/>
  <c r="N103" i="26"/>
  <c r="N115" i="26" s="1"/>
  <c r="N118" i="26" s="1"/>
  <c r="D115" i="26"/>
  <c r="D118" i="26" s="1"/>
  <c r="M115" i="26"/>
  <c r="M118" i="26" s="1"/>
  <c r="AA103" i="26"/>
  <c r="AA115" i="26" s="1"/>
  <c r="AA118" i="26" s="1"/>
  <c r="S103" i="26"/>
  <c r="S115" i="26" s="1"/>
  <c r="S118" i="26" s="1"/>
  <c r="L115" i="26"/>
  <c r="L118" i="26" s="1"/>
  <c r="K100" i="26"/>
  <c r="X100" i="26"/>
  <c r="F118" i="26"/>
  <c r="K118" i="26"/>
  <c r="P118" i="26"/>
  <c r="B77" i="26" l="1"/>
  <c r="B73" i="26"/>
  <c r="B83" i="26" s="1"/>
  <c r="B58" i="26"/>
  <c r="B41" i="24" l="1"/>
  <c r="B40" i="24"/>
  <c r="B39" i="24"/>
  <c r="B88" i="26" s="1"/>
  <c r="B100" i="26" s="1"/>
  <c r="B38" i="24"/>
  <c r="B115" i="26" s="1"/>
  <c r="B118" i="26" s="1"/>
  <c r="R40" i="26" l="1"/>
  <c r="P40" i="26"/>
  <c r="Z40" i="26"/>
  <c r="D40" i="26"/>
  <c r="N40" i="26"/>
  <c r="O40" i="26"/>
  <c r="AA59" i="26"/>
  <c r="Z78" i="26"/>
  <c r="Z59" i="26"/>
  <c r="Y40" i="26"/>
  <c r="Y78" i="26"/>
  <c r="X40" i="26"/>
  <c r="X78" i="26"/>
  <c r="X59" i="26"/>
  <c r="W59" i="26"/>
  <c r="V59" i="26"/>
  <c r="U40" i="26"/>
  <c r="U78" i="26"/>
  <c r="U59" i="26"/>
  <c r="F59" i="26"/>
  <c r="R59" i="26"/>
  <c r="G40" i="26"/>
  <c r="H40" i="26"/>
  <c r="H78" i="26"/>
  <c r="H59" i="26"/>
  <c r="R78" i="26"/>
  <c r="J59" i="26"/>
  <c r="Q40" i="26"/>
  <c r="M40" i="26"/>
  <c r="M78" i="26"/>
  <c r="T59" i="26"/>
  <c r="J40" i="26"/>
  <c r="J78" i="26"/>
  <c r="L59" i="26"/>
  <c r="K59" i="26"/>
  <c r="K78" i="26"/>
  <c r="Q78" i="26"/>
  <c r="P78" i="26"/>
  <c r="G78" i="26"/>
  <c r="O78" i="26"/>
  <c r="N59" i="26"/>
  <c r="N78" i="26"/>
  <c r="I59" i="26"/>
  <c r="F40" i="26"/>
  <c r="F78" i="26"/>
  <c r="E59" i="26"/>
  <c r="D78" i="26"/>
  <c r="D59" i="26"/>
  <c r="B24" i="26"/>
  <c r="B27" i="26" s="1"/>
  <c r="B62" i="26"/>
  <c r="B65" i="26" s="1"/>
  <c r="E40" i="26"/>
  <c r="T40" i="26"/>
  <c r="L40" i="26"/>
  <c r="I40" i="26"/>
  <c r="W40" i="26"/>
  <c r="AA40" i="26"/>
  <c r="B46" i="26"/>
  <c r="O59" i="26"/>
  <c r="P59" i="26"/>
  <c r="Q59" i="26"/>
  <c r="M59" i="26"/>
  <c r="G59" i="26"/>
  <c r="Y59" i="26"/>
  <c r="E78" i="26"/>
  <c r="T78" i="26"/>
  <c r="L78" i="26"/>
  <c r="W78" i="26"/>
  <c r="AA78" i="26"/>
  <c r="K40" i="26"/>
  <c r="V78" i="26"/>
  <c r="I78" i="26"/>
  <c r="V40" i="26"/>
  <c r="AI32" i="24"/>
  <c r="AI4" i="24"/>
  <c r="C102" i="24" l="1"/>
  <c r="C100" i="24"/>
  <c r="C101" i="24"/>
  <c r="Y34" i="24"/>
  <c r="Z35" i="34" s="1"/>
  <c r="D101" i="24"/>
  <c r="N100" i="24"/>
  <c r="D100" i="24"/>
  <c r="N102" i="24"/>
  <c r="N101" i="24"/>
  <c r="D102" i="24"/>
  <c r="AA100" i="24"/>
  <c r="Y100" i="24"/>
  <c r="V100" i="24"/>
  <c r="W102" i="24"/>
  <c r="Y101" i="24"/>
  <c r="V101" i="24"/>
  <c r="W101" i="24"/>
  <c r="V102" i="24"/>
  <c r="X102" i="24"/>
  <c r="AA101" i="24"/>
  <c r="X100" i="24"/>
  <c r="Y102" i="24"/>
  <c r="AA102" i="24"/>
  <c r="W100" i="24"/>
  <c r="X101" i="24"/>
  <c r="U102" i="24"/>
  <c r="U101" i="24"/>
  <c r="U100" i="24"/>
  <c r="F102" i="24"/>
  <c r="F101" i="24"/>
  <c r="F100" i="24"/>
  <c r="L100" i="24"/>
  <c r="K100" i="24"/>
  <c r="J101" i="24"/>
  <c r="Q102" i="24"/>
  <c r="T101" i="24"/>
  <c r="K102" i="24"/>
  <c r="J102" i="24"/>
  <c r="O102" i="24"/>
  <c r="R101" i="24"/>
  <c r="T100" i="24"/>
  <c r="L101" i="24"/>
  <c r="J100" i="24"/>
  <c r="Q100" i="24"/>
  <c r="H100" i="24"/>
  <c r="S101" i="24"/>
  <c r="G101" i="24"/>
  <c r="S102" i="24"/>
  <c r="B100" i="24"/>
  <c r="H101" i="24"/>
  <c r="P102" i="24"/>
  <c r="T102" i="24"/>
  <c r="E101" i="24"/>
  <c r="M102" i="24"/>
  <c r="B101" i="24"/>
  <c r="B102" i="24"/>
  <c r="P100" i="24"/>
  <c r="L102" i="24"/>
  <c r="M101" i="24"/>
  <c r="G100" i="24"/>
  <c r="I101" i="24"/>
  <c r="H102" i="24"/>
  <c r="P101" i="24"/>
  <c r="R102" i="24"/>
  <c r="I100" i="24"/>
  <c r="S100" i="24"/>
  <c r="E100" i="24"/>
  <c r="O101" i="24"/>
  <c r="O100" i="24"/>
  <c r="R100" i="24"/>
  <c r="Q101" i="24"/>
  <c r="E102" i="24"/>
  <c r="M100" i="24"/>
  <c r="K101" i="24"/>
  <c r="G102" i="24"/>
  <c r="I102" i="24"/>
  <c r="T65" i="26"/>
  <c r="T81" i="26" s="1"/>
  <c r="T85" i="26" s="1"/>
  <c r="M65" i="26"/>
  <c r="M81" i="26" s="1"/>
  <c r="M85" i="26" s="1"/>
  <c r="Y65" i="26"/>
  <c r="Y81" i="26" s="1"/>
  <c r="Y85" i="26" s="1"/>
  <c r="AA65" i="26"/>
  <c r="AA81" i="26" s="1"/>
  <c r="AA85" i="26" s="1"/>
  <c r="E65" i="26"/>
  <c r="E81" i="26" s="1"/>
  <c r="E85" i="26" s="1"/>
  <c r="F65" i="26"/>
  <c r="F81" i="26" s="1"/>
  <c r="F85" i="26" s="1"/>
  <c r="O65" i="26"/>
  <c r="O81" i="26" s="1"/>
  <c r="O85" i="26" s="1"/>
  <c r="Q65" i="26"/>
  <c r="Q81" i="26" s="1"/>
  <c r="Q85" i="26" s="1"/>
  <c r="J65" i="26"/>
  <c r="J81" i="26" s="1"/>
  <c r="J85" i="26" s="1"/>
  <c r="U65" i="26"/>
  <c r="U81" i="26" s="1"/>
  <c r="U85" i="26" s="1"/>
  <c r="W65" i="26"/>
  <c r="W81" i="26" s="1"/>
  <c r="W85" i="26" s="1"/>
  <c r="K65" i="26"/>
  <c r="K81" i="26" s="1"/>
  <c r="K85" i="26" s="1"/>
  <c r="X65" i="26"/>
  <c r="X81" i="26" s="1"/>
  <c r="X85" i="26" s="1"/>
  <c r="V65" i="26"/>
  <c r="V81" i="26" s="1"/>
  <c r="V85" i="26" s="1"/>
  <c r="L65" i="26"/>
  <c r="L81" i="26" s="1"/>
  <c r="L85" i="26" s="1"/>
  <c r="D65" i="26"/>
  <c r="D81" i="26" s="1"/>
  <c r="D85" i="26" s="1"/>
  <c r="N65" i="26"/>
  <c r="N81" i="26" s="1"/>
  <c r="N85" i="26" s="1"/>
  <c r="P65" i="26"/>
  <c r="P81" i="26" s="1"/>
  <c r="P85" i="26" s="1"/>
  <c r="R65" i="26"/>
  <c r="R81" i="26" s="1"/>
  <c r="R85" i="26" s="1"/>
  <c r="Z65" i="26"/>
  <c r="Z81" i="26" s="1"/>
  <c r="Z85" i="26" s="1"/>
  <c r="G65" i="26"/>
  <c r="G81" i="26" s="1"/>
  <c r="G85" i="26" s="1"/>
  <c r="I65" i="26"/>
  <c r="I81" i="26" s="1"/>
  <c r="I85" i="26" s="1"/>
  <c r="H65" i="26"/>
  <c r="H81" i="26" s="1"/>
  <c r="H85" i="26" s="1"/>
  <c r="B81" i="26"/>
  <c r="B40" i="26"/>
  <c r="B78" i="26"/>
  <c r="B69" i="26"/>
  <c r="B59" i="26"/>
  <c r="B50" i="26"/>
  <c r="C103" i="24" l="1"/>
  <c r="Y35" i="31"/>
  <c r="Y35" i="24"/>
  <c r="N103" i="24"/>
  <c r="D103" i="24"/>
  <c r="D21" i="26" s="1"/>
  <c r="W103" i="24"/>
  <c r="X103" i="24"/>
  <c r="X21" i="26" s="1"/>
  <c r="V103" i="24"/>
  <c r="Y103" i="24"/>
  <c r="Y21" i="26" s="1"/>
  <c r="AA103" i="24"/>
  <c r="AA21" i="26" s="1"/>
  <c r="U103" i="24"/>
  <c r="U21" i="26" s="1"/>
  <c r="R103" i="24"/>
  <c r="R21" i="26" s="1"/>
  <c r="Q103" i="24"/>
  <c r="Q21" i="26" s="1"/>
  <c r="J103" i="24"/>
  <c r="P103" i="24"/>
  <c r="G103" i="24"/>
  <c r="G21" i="26" s="1"/>
  <c r="L103" i="24"/>
  <c r="L21" i="26" s="1"/>
  <c r="B103" i="24"/>
  <c r="K103" i="24"/>
  <c r="E103" i="24"/>
  <c r="E21" i="26" s="1"/>
  <c r="M103" i="24"/>
  <c r="S103" i="24"/>
  <c r="T103" i="24"/>
  <c r="T5" i="26" s="1"/>
  <c r="T8" i="26" s="1"/>
  <c r="F103" i="24"/>
  <c r="F21" i="26" s="1"/>
  <c r="I103" i="24"/>
  <c r="I21" i="26" s="1"/>
  <c r="O103" i="24"/>
  <c r="H103" i="24"/>
  <c r="H21" i="26" s="1"/>
  <c r="N21" i="26"/>
  <c r="B31" i="26"/>
  <c r="Z21" i="26"/>
  <c r="T21" i="26" l="1"/>
  <c r="V5" i="26"/>
  <c r="V8" i="26" s="1"/>
  <c r="M5" i="26"/>
  <c r="M8" i="26" s="1"/>
  <c r="P5" i="26"/>
  <c r="P8" i="26" s="1"/>
  <c r="W5" i="26"/>
  <c r="W8" i="26" s="1"/>
  <c r="J5" i="26"/>
  <c r="J8" i="26" s="1"/>
  <c r="O21" i="26"/>
  <c r="O5" i="26"/>
  <c r="O8" i="26" s="1"/>
  <c r="C21" i="26"/>
  <c r="S21" i="26"/>
  <c r="B82" i="26"/>
  <c r="B85" i="26" s="1"/>
  <c r="B20" i="26"/>
  <c r="B5" i="26"/>
  <c r="B8" i="26" s="1"/>
  <c r="B16" i="26"/>
  <c r="B12" i="26"/>
  <c r="V21" i="26" l="1"/>
  <c r="M21" i="26"/>
  <c r="P21" i="26"/>
  <c r="W21" i="26"/>
  <c r="J21" i="26"/>
  <c r="B21" i="26"/>
  <c r="AK33" i="24"/>
  <c r="AK32" i="24"/>
  <c r="AK31" i="24"/>
  <c r="AG33" i="24" l="1"/>
  <c r="AD33" i="24"/>
  <c r="AC33" i="24"/>
  <c r="AC5" i="25" l="1"/>
  <c r="AD5" i="25" s="1"/>
  <c r="AC6" i="25" l="1"/>
  <c r="AD6" i="25" s="1"/>
  <c r="AC7" i="25" l="1"/>
  <c r="AD7" i="25" s="1"/>
  <c r="AC9" i="25" l="1"/>
  <c r="AD9" i="25" s="1"/>
  <c r="AC8" i="25"/>
  <c r="AD8" i="25" s="1"/>
  <c r="B44" i="31" l="1"/>
  <c r="B64" i="31" s="1"/>
  <c r="B87" i="31" s="1"/>
  <c r="B44" i="34" l="1"/>
  <c r="B64" i="34" s="1"/>
  <c r="W44" i="31"/>
  <c r="W64" i="31" s="1"/>
  <c r="W87" i="31" s="1"/>
  <c r="D44" i="31"/>
  <c r="D64" i="31" s="1"/>
  <c r="D87" i="31" s="1"/>
  <c r="F44" i="31"/>
  <c r="F64" i="31" s="1"/>
  <c r="F87" i="31" s="1"/>
  <c r="V44" i="31"/>
  <c r="V64" i="31" s="1"/>
  <c r="V87" i="31" s="1"/>
  <c r="P44" i="31"/>
  <c r="P64" i="31" s="1"/>
  <c r="P87" i="31" s="1"/>
  <c r="J44" i="31"/>
  <c r="J64" i="31" s="1"/>
  <c r="J87" i="31" s="1"/>
  <c r="S44" i="31"/>
  <c r="S64" i="31" s="1"/>
  <c r="S87" i="31" s="1"/>
  <c r="T44" i="34" s="1"/>
  <c r="U44" i="31"/>
  <c r="U64" i="31" s="1"/>
  <c r="U87" i="31" s="1"/>
  <c r="M44" i="31"/>
  <c r="M64" i="31" s="1"/>
  <c r="M87" i="31" s="1"/>
  <c r="Z44" i="31"/>
  <c r="Z64" i="31" s="1"/>
  <c r="Z87" i="31" s="1"/>
  <c r="Y44" i="31"/>
  <c r="Y64" i="31" s="1"/>
  <c r="Y87" i="31" s="1"/>
  <c r="Q44" i="31"/>
  <c r="Q64" i="31" s="1"/>
  <c r="Q87" i="31" s="1"/>
  <c r="L44" i="31"/>
  <c r="L64" i="31" s="1"/>
  <c r="L87" i="31" s="1"/>
  <c r="T44" i="31"/>
  <c r="T64" i="31" s="1"/>
  <c r="T87" i="31" s="1"/>
  <c r="N44" i="31"/>
  <c r="N64" i="31" s="1"/>
  <c r="N87" i="31" s="1"/>
  <c r="K44" i="31"/>
  <c r="K64" i="31" s="1"/>
  <c r="K87" i="31" s="1"/>
  <c r="X44" i="31"/>
  <c r="X64" i="31" s="1"/>
  <c r="X87" i="31" s="1"/>
  <c r="AA44" i="31"/>
  <c r="AA64" i="31" s="1"/>
  <c r="AA87" i="31" s="1"/>
  <c r="O44" i="31"/>
  <c r="O64" i="31" s="1"/>
  <c r="O87" i="31" s="1"/>
  <c r="E44" i="31"/>
  <c r="E64" i="31" s="1"/>
  <c r="E87" i="31" s="1"/>
  <c r="R44" i="31"/>
  <c r="R64" i="31" s="1"/>
  <c r="R87" i="31" s="1"/>
  <c r="G44" i="31"/>
  <c r="G64" i="31" s="1"/>
  <c r="G87" i="31" s="1"/>
  <c r="I44" i="31"/>
  <c r="I64" i="31" s="1"/>
  <c r="I87" i="31" s="1"/>
  <c r="H44" i="31"/>
  <c r="H64" i="31" s="1"/>
  <c r="H87" i="31" s="1"/>
  <c r="B87" i="34" l="1"/>
  <c r="B44" i="35" s="1"/>
  <c r="B64" i="35" s="1"/>
  <c r="B87" i="35" s="1"/>
  <c r="B44" i="36" s="1"/>
  <c r="B64" i="36" s="1"/>
  <c r="B87" i="36" s="1"/>
  <c r="H87" i="34"/>
  <c r="H44" i="35" s="1"/>
  <c r="H64" i="35" s="1"/>
  <c r="H87" i="35" s="1"/>
  <c r="H44" i="36" s="1"/>
  <c r="G44" i="34"/>
  <c r="G87" i="34" s="1"/>
  <c r="G44" i="35" s="1"/>
  <c r="G64" i="35" s="1"/>
  <c r="G87" i="35" s="1"/>
  <c r="G44" i="36" s="1"/>
  <c r="AB44" i="34"/>
  <c r="AB87" i="34" s="1"/>
  <c r="AB44" i="35" s="1"/>
  <c r="AB64" i="35" s="1"/>
  <c r="AB87" i="35" s="1"/>
  <c r="AA44" i="36" s="1"/>
  <c r="U44" i="34"/>
  <c r="U87" i="34" s="1"/>
  <c r="U44" i="35" s="1"/>
  <c r="U64" i="35" s="1"/>
  <c r="U87" i="35" s="1"/>
  <c r="T44" i="36" s="1"/>
  <c r="AA44" i="34"/>
  <c r="AA87" i="34" s="1"/>
  <c r="AA44" i="35" s="1"/>
  <c r="AA64" i="35" s="1"/>
  <c r="J44" i="34"/>
  <c r="J87" i="34" s="1"/>
  <c r="J44" i="35" s="1"/>
  <c r="J64" i="35" s="1"/>
  <c r="J87" i="35" s="1"/>
  <c r="J44" i="36" s="1"/>
  <c r="D44" i="34"/>
  <c r="D87" i="34" s="1"/>
  <c r="D44" i="35" s="1"/>
  <c r="D64" i="35" s="1"/>
  <c r="D87" i="35" s="1"/>
  <c r="D44" i="36" s="1"/>
  <c r="Y44" i="34"/>
  <c r="Y87" i="34" s="1"/>
  <c r="Y44" i="35" s="1"/>
  <c r="Y64" i="35" s="1"/>
  <c r="Y87" i="35" s="1"/>
  <c r="X44" i="36" s="1"/>
  <c r="L44" i="34"/>
  <c r="L87" i="34" s="1"/>
  <c r="L44" i="35" s="1"/>
  <c r="L64" i="35" s="1"/>
  <c r="L87" i="35" s="1"/>
  <c r="L44" i="36" s="1"/>
  <c r="M44" i="34"/>
  <c r="M87" i="34" s="1"/>
  <c r="M44" i="35" s="1"/>
  <c r="M64" i="35" s="1"/>
  <c r="M87" i="35" s="1"/>
  <c r="M44" i="36" s="1"/>
  <c r="Q44" i="34"/>
  <c r="Q87" i="34" s="1"/>
  <c r="Q44" i="35" s="1"/>
  <c r="Q64" i="35" s="1"/>
  <c r="Q87" i="35" s="1"/>
  <c r="P44" i="36" s="1"/>
  <c r="X44" i="34"/>
  <c r="X87" i="34" s="1"/>
  <c r="X44" i="35" s="1"/>
  <c r="X64" i="35" s="1"/>
  <c r="X87" i="35" s="1"/>
  <c r="W44" i="36" s="1"/>
  <c r="E44" i="34"/>
  <c r="E87" i="34" s="1"/>
  <c r="E44" i="35" s="1"/>
  <c r="E64" i="35" s="1"/>
  <c r="E87" i="35" s="1"/>
  <c r="E44" i="36" s="1"/>
  <c r="K44" i="34"/>
  <c r="K87" i="34" s="1"/>
  <c r="K44" i="35" s="1"/>
  <c r="K64" i="35" s="1"/>
  <c r="K87" i="35" s="1"/>
  <c r="K44" i="36" s="1"/>
  <c r="R44" i="34"/>
  <c r="R87" i="34" s="1"/>
  <c r="R44" i="35" s="1"/>
  <c r="R64" i="35" s="1"/>
  <c r="R87" i="35" s="1"/>
  <c r="Q44" i="36" s="1"/>
  <c r="V44" i="34"/>
  <c r="V87" i="34" s="1"/>
  <c r="V44" i="35" s="1"/>
  <c r="V64" i="35" s="1"/>
  <c r="V87" i="35" s="1"/>
  <c r="U44" i="36" s="1"/>
  <c r="W44" i="34"/>
  <c r="W87" i="34" s="1"/>
  <c r="W44" i="35" s="1"/>
  <c r="W64" i="35" s="1"/>
  <c r="W87" i="35" s="1"/>
  <c r="V44" i="36" s="1"/>
  <c r="S44" i="34"/>
  <c r="S87" i="34" s="1"/>
  <c r="S44" i="35" s="1"/>
  <c r="S64" i="35" s="1"/>
  <c r="S87" i="35" s="1"/>
  <c r="R44" i="36" s="1"/>
  <c r="I44" i="34"/>
  <c r="I87" i="34" s="1"/>
  <c r="I44" i="35" s="1"/>
  <c r="I64" i="35" s="1"/>
  <c r="I87" i="35" s="1"/>
  <c r="I44" i="36" s="1"/>
  <c r="P44" i="34"/>
  <c r="P87" i="34" s="1"/>
  <c r="P44" i="35" s="1"/>
  <c r="P64" i="35" s="1"/>
  <c r="P87" i="35" s="1"/>
  <c r="O44" i="36" s="1"/>
  <c r="O44" i="34"/>
  <c r="O87" i="34" s="1"/>
  <c r="O44" i="35" s="1"/>
  <c r="O64" i="35" s="1"/>
  <c r="O87" i="35" s="1"/>
  <c r="N44" i="36" s="1"/>
  <c r="Z44" i="34"/>
  <c r="Z87" i="34" s="1"/>
  <c r="Z44" i="35" s="1"/>
  <c r="Z64" i="35" s="1"/>
  <c r="Z87" i="35" s="1"/>
  <c r="Y44" i="36" s="1"/>
  <c r="F44" i="34"/>
  <c r="F87" i="34" s="1"/>
  <c r="F44" i="35" s="1"/>
  <c r="F64" i="35" s="1"/>
  <c r="F87" i="35" s="1"/>
  <c r="F44" i="36" s="1"/>
  <c r="AA87" i="35" l="1"/>
  <c r="Z44" i="36" s="1"/>
  <c r="Z64" i="36" s="1"/>
  <c r="Z87" i="36" s="1"/>
  <c r="T87" i="34"/>
  <c r="T44" i="35" s="1"/>
  <c r="T64" i="35" s="1"/>
  <c r="T87" i="35" s="1"/>
  <c r="S44" i="36" s="1"/>
  <c r="S64" i="36" s="1"/>
  <c r="S87" i="36" s="1"/>
  <c r="B44" i="37"/>
  <c r="B64" i="37" s="1"/>
  <c r="B87" i="37" s="1"/>
  <c r="Y64" i="36"/>
  <c r="Y87" i="36" s="1"/>
  <c r="J64" i="36"/>
  <c r="J87" i="36" s="1"/>
  <c r="N64" i="36"/>
  <c r="N87" i="36" s="1"/>
  <c r="M64" i="36"/>
  <c r="M87" i="36" s="1"/>
  <c r="E64" i="36"/>
  <c r="E87" i="36" s="1"/>
  <c r="L64" i="36"/>
  <c r="L87" i="36" s="1"/>
  <c r="U64" i="36"/>
  <c r="U87" i="36" s="1"/>
  <c r="Q64" i="36"/>
  <c r="F64" i="36"/>
  <c r="F87" i="36" s="1"/>
  <c r="K64" i="36"/>
  <c r="K87" i="36" s="1"/>
  <c r="D64" i="36"/>
  <c r="D87" i="36" s="1"/>
  <c r="O64" i="36"/>
  <c r="O87" i="36" s="1"/>
  <c r="I64" i="36"/>
  <c r="I87" i="36" s="1"/>
  <c r="R64" i="36"/>
  <c r="R87" i="36" s="1"/>
  <c r="X64" i="36"/>
  <c r="X87" i="36" s="1"/>
  <c r="H64" i="36"/>
  <c r="H87" i="36" s="1"/>
  <c r="G64" i="36"/>
  <c r="G87" i="36" s="1"/>
  <c r="AA64" i="36"/>
  <c r="AA87" i="36" s="1"/>
  <c r="W64" i="36"/>
  <c r="W87" i="36" s="1"/>
  <c r="P64" i="36"/>
  <c r="P87" i="36" s="1"/>
  <c r="V64" i="36"/>
  <c r="V87" i="36" s="1"/>
  <c r="T64" i="36"/>
  <c r="T87" i="36" s="1"/>
  <c r="B44" i="38" l="1"/>
  <c r="B64" i="38" s="1"/>
  <c r="B87" i="38" s="1"/>
  <c r="P44" i="37"/>
  <c r="P64" i="37" s="1"/>
  <c r="P87" i="37" s="1"/>
  <c r="I44" i="37"/>
  <c r="I64" i="37" s="1"/>
  <c r="I87" i="37" s="1"/>
  <c r="E44" i="37"/>
  <c r="E64" i="37" s="1"/>
  <c r="E87" i="37" s="1"/>
  <c r="M44" i="37"/>
  <c r="M64" i="37" s="1"/>
  <c r="M87" i="37" s="1"/>
  <c r="W44" i="37"/>
  <c r="W64" i="37" s="1"/>
  <c r="W87" i="37" s="1"/>
  <c r="D44" i="37"/>
  <c r="D64" i="37" s="1"/>
  <c r="D87" i="37" s="1"/>
  <c r="K44" i="37"/>
  <c r="K64" i="37" s="1"/>
  <c r="K87" i="37" s="1"/>
  <c r="J44" i="37"/>
  <c r="J64" i="37" s="1"/>
  <c r="J87" i="37" s="1"/>
  <c r="AA44" i="37"/>
  <c r="AA64" i="37" s="1"/>
  <c r="AA87" i="37" s="1"/>
  <c r="Y44" i="37"/>
  <c r="Y64" i="37" s="1"/>
  <c r="Y87" i="37" s="1"/>
  <c r="Z44" i="37"/>
  <c r="Z64" i="37" s="1"/>
  <c r="Z87" i="37" s="1"/>
  <c r="G44" i="37"/>
  <c r="G64" i="37" s="1"/>
  <c r="G87" i="37" s="1"/>
  <c r="F44" i="37"/>
  <c r="F64" i="37" s="1"/>
  <c r="F87" i="37" s="1"/>
  <c r="H44" i="37"/>
  <c r="H64" i="37" s="1"/>
  <c r="H87" i="37" s="1"/>
  <c r="Q44" i="37"/>
  <c r="Q64" i="37" s="1"/>
  <c r="Q87" i="37" s="1"/>
  <c r="S44" i="37"/>
  <c r="S64" i="37" s="1"/>
  <c r="S87" i="37" s="1"/>
  <c r="O44" i="37"/>
  <c r="O64" i="37" s="1"/>
  <c r="O87" i="37" s="1"/>
  <c r="N44" i="37"/>
  <c r="N64" i="37" s="1"/>
  <c r="N87" i="37" s="1"/>
  <c r="T44" i="37"/>
  <c r="T64" i="37" s="1"/>
  <c r="T87" i="37" s="1"/>
  <c r="X44" i="37"/>
  <c r="X64" i="37" s="1"/>
  <c r="X87" i="37" s="1"/>
  <c r="U44" i="37"/>
  <c r="U64" i="37" s="1"/>
  <c r="U87" i="37" s="1"/>
  <c r="V44" i="37"/>
  <c r="V64" i="37" s="1"/>
  <c r="V87" i="37" s="1"/>
  <c r="R44" i="37"/>
  <c r="R64" i="37" s="1"/>
  <c r="R87" i="37" s="1"/>
  <c r="L44" i="37"/>
  <c r="L64" i="37" s="1"/>
  <c r="L87" i="37" s="1"/>
  <c r="G44" i="38" l="1"/>
  <c r="G64" i="38" s="1"/>
  <c r="G87" i="38" s="1"/>
  <c r="D44" i="38"/>
  <c r="D64" i="38" s="1"/>
  <c r="D87" i="38" s="1"/>
  <c r="O44" i="38"/>
  <c r="O64" i="38" s="1"/>
  <c r="O87" i="38" s="1"/>
  <c r="Y44" i="38"/>
  <c r="Y64" i="38" s="1"/>
  <c r="Y87" i="38" s="1"/>
  <c r="N44" i="38"/>
  <c r="N64" i="38" s="1"/>
  <c r="N87" i="38" s="1"/>
  <c r="V44" i="38"/>
  <c r="V64" i="38" s="1"/>
  <c r="V87" i="38" s="1"/>
  <c r="W44" i="38"/>
  <c r="W64" i="38" s="1"/>
  <c r="W87" i="38" s="1"/>
  <c r="S44" i="38"/>
  <c r="S64" i="38" s="1"/>
  <c r="S87" i="38" s="1"/>
  <c r="AA44" i="38"/>
  <c r="AA64" i="38" s="1"/>
  <c r="AA87" i="38" s="1"/>
  <c r="U44" i="38"/>
  <c r="U64" i="38" s="1"/>
  <c r="U87" i="38" s="1"/>
  <c r="J44" i="38"/>
  <c r="J64" i="38" s="1"/>
  <c r="J87" i="38" s="1"/>
  <c r="I44" i="38"/>
  <c r="I64" i="38" s="1"/>
  <c r="I87" i="38" s="1"/>
  <c r="L44" i="38"/>
  <c r="L64" i="38" s="1"/>
  <c r="L87" i="38" s="1"/>
  <c r="M44" i="38"/>
  <c r="M64" i="38" s="1"/>
  <c r="M87" i="38" s="1"/>
  <c r="X44" i="38"/>
  <c r="X64" i="38" s="1"/>
  <c r="X87" i="38" s="1"/>
  <c r="H44" i="38"/>
  <c r="H64" i="38" s="1"/>
  <c r="H87" i="38" s="1"/>
  <c r="P44" i="38"/>
  <c r="P64" i="38" s="1"/>
  <c r="P87" i="38" s="1"/>
  <c r="F44" i="38"/>
  <c r="F64" i="38" s="1"/>
  <c r="F87" i="38" s="1"/>
  <c r="B44" i="39"/>
  <c r="B64" i="39" s="1"/>
  <c r="B89" i="39" s="1"/>
  <c r="B44" i="40" s="1"/>
  <c r="B64" i="40" s="1"/>
  <c r="B87" i="40" s="1"/>
  <c r="B44" i="41" s="1"/>
  <c r="B64" i="41" s="1"/>
  <c r="B87" i="41" s="1"/>
  <c r="K44" i="38"/>
  <c r="K64" i="38" s="1"/>
  <c r="K87" i="38" s="1"/>
  <c r="E44" i="38"/>
  <c r="E64" i="38" s="1"/>
  <c r="E87" i="38" s="1"/>
  <c r="T44" i="38"/>
  <c r="T64" i="38" s="1"/>
  <c r="T87" i="38" s="1"/>
  <c r="Z44" i="38"/>
  <c r="Z64" i="38" s="1"/>
  <c r="Z87" i="38" s="1"/>
  <c r="Q44" i="38"/>
  <c r="Q64" i="38" s="1"/>
  <c r="Q87" i="38" s="1"/>
  <c r="R44" i="38"/>
  <c r="R64" i="38" s="1"/>
  <c r="R87" i="38" s="1"/>
  <c r="W44" i="39" l="1"/>
  <c r="W64" i="39" s="1"/>
  <c r="W89" i="39" s="1"/>
  <c r="W44" i="40" s="1"/>
  <c r="W64" i="40" s="1"/>
  <c r="W87" i="40" s="1"/>
  <c r="W44" i="41" s="1"/>
  <c r="W64" i="41" s="1"/>
  <c r="W87" i="41" s="1"/>
  <c r="W44" i="42" s="1"/>
  <c r="W64" i="42" s="1"/>
  <c r="W87" i="42" s="1"/>
  <c r="W44" i="43" s="1"/>
  <c r="W64" i="43" s="1"/>
  <c r="W87" i="43" s="1"/>
  <c r="L44" i="39"/>
  <c r="L64" i="39" s="1"/>
  <c r="L89" i="39" s="1"/>
  <c r="L44" i="40" s="1"/>
  <c r="L64" i="40" s="1"/>
  <c r="L87" i="40" s="1"/>
  <c r="L44" i="41" s="1"/>
  <c r="L64" i="41" s="1"/>
  <c r="L87" i="41" s="1"/>
  <c r="L44" i="42" s="1"/>
  <c r="L64" i="42" s="1"/>
  <c r="L87" i="42" s="1"/>
  <c r="L44" i="43" s="1"/>
  <c r="L64" i="43" s="1"/>
  <c r="L87" i="43" s="1"/>
  <c r="V44" i="39"/>
  <c r="V64" i="39" s="1"/>
  <c r="V89" i="39" s="1"/>
  <c r="V44" i="40" s="1"/>
  <c r="V64" i="40" s="1"/>
  <c r="V87" i="40" s="1"/>
  <c r="V44" i="41" s="1"/>
  <c r="V64" i="41" s="1"/>
  <c r="V87" i="41" s="1"/>
  <c r="V44" i="42" s="1"/>
  <c r="V64" i="42" s="1"/>
  <c r="V87" i="42" s="1"/>
  <c r="V44" i="43" s="1"/>
  <c r="V64" i="43" s="1"/>
  <c r="V87" i="43" s="1"/>
  <c r="U44" i="39"/>
  <c r="U64" i="39" s="1"/>
  <c r="U89" i="39" s="1"/>
  <c r="U44" i="40" s="1"/>
  <c r="U64" i="40" s="1"/>
  <c r="U87" i="40" s="1"/>
  <c r="U44" i="41" s="1"/>
  <c r="U64" i="41" s="1"/>
  <c r="U87" i="41" s="1"/>
  <c r="R44" i="39"/>
  <c r="R64" i="39" s="1"/>
  <c r="R89" i="39" s="1"/>
  <c r="R44" i="40" s="1"/>
  <c r="R64" i="40" s="1"/>
  <c r="R87" i="40" s="1"/>
  <c r="R44" i="41" s="1"/>
  <c r="R64" i="41" s="1"/>
  <c r="R87" i="41" s="1"/>
  <c r="R44" i="42" s="1"/>
  <c r="R64" i="42" s="1"/>
  <c r="R87" i="42" s="1"/>
  <c r="R44" i="43" s="1"/>
  <c r="R64" i="43" s="1"/>
  <c r="R87" i="43" s="1"/>
  <c r="F44" i="39"/>
  <c r="F64" i="39" s="1"/>
  <c r="F89" i="39" s="1"/>
  <c r="F44" i="40" s="1"/>
  <c r="F64" i="40" s="1"/>
  <c r="F87" i="40" s="1"/>
  <c r="F44" i="41" s="1"/>
  <c r="F64" i="41" s="1"/>
  <c r="F87" i="41" s="1"/>
  <c r="F44" i="42" s="1"/>
  <c r="F64" i="42" s="1"/>
  <c r="F87" i="42" s="1"/>
  <c r="F44" i="43" s="1"/>
  <c r="F64" i="43" s="1"/>
  <c r="F87" i="43" s="1"/>
  <c r="P44" i="39"/>
  <c r="P64" i="39" s="1"/>
  <c r="P89" i="39" s="1"/>
  <c r="P44" i="40" s="1"/>
  <c r="P64" i="40" s="1"/>
  <c r="P87" i="40" s="1"/>
  <c r="P44" i="41" s="1"/>
  <c r="P64" i="41" s="1"/>
  <c r="P87" i="41" s="1"/>
  <c r="P44" i="42" s="1"/>
  <c r="P64" i="42" s="1"/>
  <c r="P87" i="42" s="1"/>
  <c r="P44" i="43" s="1"/>
  <c r="P64" i="43" s="1"/>
  <c r="P87" i="43" s="1"/>
  <c r="Z44" i="39"/>
  <c r="Z64" i="39" s="1"/>
  <c r="Z89" i="39" s="1"/>
  <c r="Z44" i="40" s="1"/>
  <c r="Z64" i="40" s="1"/>
  <c r="Z87" i="40" s="1"/>
  <c r="Z44" i="41" s="1"/>
  <c r="Z64" i="41" s="1"/>
  <c r="Z87" i="41" s="1"/>
  <c r="Z44" i="42" s="1"/>
  <c r="Z64" i="42" s="1"/>
  <c r="Z87" i="42" s="1"/>
  <c r="Z44" i="43" s="1"/>
  <c r="Z64" i="43" s="1"/>
  <c r="Z87" i="43" s="1"/>
  <c r="T44" i="39"/>
  <c r="T64" i="39" s="1"/>
  <c r="T89" i="39" s="1"/>
  <c r="T44" i="40" s="1"/>
  <c r="T64" i="40" s="1"/>
  <c r="T87" i="40" s="1"/>
  <c r="K44" i="41" s="1"/>
  <c r="K64" i="41" s="1"/>
  <c r="K87" i="41" s="1"/>
  <c r="K44" i="42" s="1"/>
  <c r="K64" i="42" s="1"/>
  <c r="K87" i="42" s="1"/>
  <c r="K44" i="43" s="1"/>
  <c r="K64" i="43" s="1"/>
  <c r="K87" i="43" s="1"/>
  <c r="AA44" i="39"/>
  <c r="AA64" i="39" s="1"/>
  <c r="AA89" i="39" s="1"/>
  <c r="AA44" i="40" s="1"/>
  <c r="AA64" i="40" s="1"/>
  <c r="AA87" i="40" s="1"/>
  <c r="AA44" i="41" s="1"/>
  <c r="AA64" i="41" s="1"/>
  <c r="AA87" i="41" s="1"/>
  <c r="AA44" i="42" s="1"/>
  <c r="AA64" i="42" s="1"/>
  <c r="AA87" i="42" s="1"/>
  <c r="AA44" i="43" s="1"/>
  <c r="AA64" i="43" s="1"/>
  <c r="AA87" i="43" s="1"/>
  <c r="O44" i="39"/>
  <c r="O64" i="39" s="1"/>
  <c r="O89" i="39" s="1"/>
  <c r="O44" i="40" s="1"/>
  <c r="O64" i="40" s="1"/>
  <c r="O87" i="40" s="1"/>
  <c r="O44" i="41" s="1"/>
  <c r="O64" i="41" s="1"/>
  <c r="O87" i="41" s="1"/>
  <c r="O44" i="42" s="1"/>
  <c r="O64" i="42" s="1"/>
  <c r="O87" i="42" s="1"/>
  <c r="O44" i="43" s="1"/>
  <c r="O64" i="43" s="1"/>
  <c r="O87" i="43" s="1"/>
  <c r="N44" i="39"/>
  <c r="N64" i="39" s="1"/>
  <c r="N89" i="39" s="1"/>
  <c r="N44" i="40" s="1"/>
  <c r="N64" i="40" s="1"/>
  <c r="N87" i="40" s="1"/>
  <c r="N44" i="41" s="1"/>
  <c r="N64" i="41" s="1"/>
  <c r="N87" i="41" s="1"/>
  <c r="N44" i="42" s="1"/>
  <c r="N64" i="42" s="1"/>
  <c r="N87" i="42" s="1"/>
  <c r="N44" i="43" s="1"/>
  <c r="N64" i="43" s="1"/>
  <c r="N87" i="43" s="1"/>
  <c r="C64" i="43"/>
  <c r="C87" i="43" s="1"/>
  <c r="B44" i="42"/>
  <c r="B64" i="42" s="1"/>
  <c r="B87" i="42" s="1"/>
  <c r="B44" i="43" s="1"/>
  <c r="B64" i="43" s="1"/>
  <c r="B87" i="43" s="1"/>
  <c r="J44" i="39"/>
  <c r="J64" i="39" s="1"/>
  <c r="J89" i="39" s="1"/>
  <c r="J44" i="40" s="1"/>
  <c r="J64" i="40" s="1"/>
  <c r="J87" i="40" s="1"/>
  <c r="J44" i="41" s="1"/>
  <c r="J64" i="41" s="1"/>
  <c r="J87" i="41" s="1"/>
  <c r="J44" i="42" s="1"/>
  <c r="J64" i="42" s="1"/>
  <c r="J87" i="42" s="1"/>
  <c r="J44" i="43" s="1"/>
  <c r="J64" i="43" s="1"/>
  <c r="J87" i="43" s="1"/>
  <c r="E44" i="39"/>
  <c r="E64" i="39" s="1"/>
  <c r="E89" i="39" s="1"/>
  <c r="E44" i="40" s="1"/>
  <c r="E64" i="40" s="1"/>
  <c r="E87" i="40" s="1"/>
  <c r="E44" i="41" s="1"/>
  <c r="E64" i="41" s="1"/>
  <c r="E87" i="41" s="1"/>
  <c r="E44" i="42" s="1"/>
  <c r="E64" i="42" s="1"/>
  <c r="E87" i="42" s="1"/>
  <c r="E44" i="43" s="1"/>
  <c r="E64" i="43" s="1"/>
  <c r="E87" i="43" s="1"/>
  <c r="X44" i="39"/>
  <c r="X64" i="39" s="1"/>
  <c r="X89" i="39" s="1"/>
  <c r="X44" i="40" s="1"/>
  <c r="X64" i="40" s="1"/>
  <c r="X87" i="40" s="1"/>
  <c r="X44" i="41" s="1"/>
  <c r="X64" i="41" s="1"/>
  <c r="X87" i="41" s="1"/>
  <c r="X44" i="42" s="1"/>
  <c r="X64" i="42" s="1"/>
  <c r="X87" i="42" s="1"/>
  <c r="X44" i="43" s="1"/>
  <c r="X64" i="43" s="1"/>
  <c r="X87" i="43" s="1"/>
  <c r="D44" i="39"/>
  <c r="D64" i="39" s="1"/>
  <c r="D89" i="39" s="1"/>
  <c r="D44" i="40" s="1"/>
  <c r="D64" i="40" s="1"/>
  <c r="D87" i="40" s="1"/>
  <c r="D44" i="41" s="1"/>
  <c r="D64" i="41" s="1"/>
  <c r="D87" i="41" s="1"/>
  <c r="D44" i="42" s="1"/>
  <c r="D64" i="42" s="1"/>
  <c r="D87" i="42" s="1"/>
  <c r="D44" i="43" s="1"/>
  <c r="D64" i="43" s="1"/>
  <c r="D87" i="43" s="1"/>
  <c r="M44" i="39"/>
  <c r="M64" i="39" s="1"/>
  <c r="M89" i="39" s="1"/>
  <c r="M44" i="40" s="1"/>
  <c r="M64" i="40" s="1"/>
  <c r="M87" i="40" s="1"/>
  <c r="M44" i="41" s="1"/>
  <c r="M64" i="41" s="1"/>
  <c r="M87" i="41" s="1"/>
  <c r="M44" i="42" s="1"/>
  <c r="M64" i="42" s="1"/>
  <c r="M87" i="42" s="1"/>
  <c r="M44" i="43" s="1"/>
  <c r="M64" i="43" s="1"/>
  <c r="M87" i="43" s="1"/>
  <c r="G44" i="39"/>
  <c r="G64" i="39" s="1"/>
  <c r="G89" i="39" s="1"/>
  <c r="G44" i="40" s="1"/>
  <c r="G64" i="40" s="1"/>
  <c r="G87" i="40" s="1"/>
  <c r="G44" i="41" s="1"/>
  <c r="G64" i="41" s="1"/>
  <c r="G87" i="41" s="1"/>
  <c r="G44" i="42" s="1"/>
  <c r="G64" i="42" s="1"/>
  <c r="G87" i="42" s="1"/>
  <c r="G44" i="43" s="1"/>
  <c r="G64" i="43" s="1"/>
  <c r="G87" i="43" s="1"/>
  <c r="Q44" i="39"/>
  <c r="Q64" i="39" s="1"/>
  <c r="Q89" i="39" s="1"/>
  <c r="Q44" i="40" s="1"/>
  <c r="Q64" i="40" s="1"/>
  <c r="Q87" i="40" s="1"/>
  <c r="Q44" i="41" s="1"/>
  <c r="Q64" i="41" s="1"/>
  <c r="Q87" i="41" s="1"/>
  <c r="I44" i="39"/>
  <c r="I64" i="39" s="1"/>
  <c r="I89" i="39" s="1"/>
  <c r="I44" i="40" s="1"/>
  <c r="I64" i="40" s="1"/>
  <c r="I87" i="40" s="1"/>
  <c r="I44" i="41" s="1"/>
  <c r="I64" i="41" s="1"/>
  <c r="I87" i="41" s="1"/>
  <c r="I44" i="42" s="1"/>
  <c r="I64" i="42" s="1"/>
  <c r="I87" i="42" s="1"/>
  <c r="I44" i="43" s="1"/>
  <c r="I64" i="43" s="1"/>
  <c r="I87" i="43" s="1"/>
  <c r="S44" i="39"/>
  <c r="S64" i="39" s="1"/>
  <c r="S89" i="39" s="1"/>
  <c r="S44" i="40" s="1"/>
  <c r="S64" i="40" s="1"/>
  <c r="S87" i="40" s="1"/>
  <c r="S44" i="41" s="1"/>
  <c r="S64" i="41" s="1"/>
  <c r="S87" i="41" s="1"/>
  <c r="S44" i="42" s="1"/>
  <c r="S64" i="42" s="1"/>
  <c r="S87" i="42" s="1"/>
  <c r="S44" i="43" s="1"/>
  <c r="S64" i="43" s="1"/>
  <c r="S87" i="43" s="1"/>
  <c r="Y44" i="39"/>
  <c r="Y64" i="39" s="1"/>
  <c r="Y89" i="39" s="1"/>
  <c r="Y44" i="40" s="1"/>
  <c r="Y64" i="40" s="1"/>
  <c r="Y87" i="40" s="1"/>
  <c r="Y44" i="41" s="1"/>
  <c r="Y64" i="41" s="1"/>
  <c r="Y87" i="41" s="1"/>
  <c r="Y44" i="42" s="1"/>
  <c r="Y64" i="42" s="1"/>
  <c r="Y87" i="42" s="1"/>
  <c r="Y44" i="43" s="1"/>
  <c r="Y64" i="43" s="1"/>
  <c r="Y87" i="43" s="1"/>
  <c r="K44" i="39"/>
  <c r="K64" i="39" s="1"/>
  <c r="K89" i="39" s="1"/>
  <c r="K44" i="40" s="1"/>
  <c r="K64" i="40" s="1"/>
  <c r="K87" i="40" s="1"/>
  <c r="T44" i="41" s="1"/>
  <c r="T64" i="41" s="1"/>
  <c r="T87" i="41" s="1"/>
  <c r="T44" i="42" s="1"/>
  <c r="T64" i="42" s="1"/>
  <c r="T87" i="42" s="1"/>
  <c r="T44" i="43" s="1"/>
  <c r="T64" i="43" s="1"/>
  <c r="T87" i="43" s="1"/>
  <c r="H44" i="39"/>
  <c r="H64" i="39" s="1"/>
  <c r="H89" i="39" s="1"/>
  <c r="H44" i="40" s="1"/>
  <c r="H64" i="40" s="1"/>
  <c r="H87" i="40" s="1"/>
  <c r="H44" i="41" s="1"/>
  <c r="H64" i="41" s="1"/>
  <c r="H87" i="41" s="1"/>
  <c r="H44" i="42" s="1"/>
  <c r="H64" i="42" s="1"/>
  <c r="H87" i="42" s="1"/>
  <c r="H44" i="43" s="1"/>
  <c r="H64" i="43" s="1"/>
  <c r="H87" i="43" s="1"/>
  <c r="U44" i="42" l="1"/>
  <c r="U64" i="42" s="1"/>
  <c r="U87" i="42" s="1"/>
  <c r="U44" i="43" s="1"/>
  <c r="U64" i="43" s="1"/>
  <c r="U87" i="43" s="1"/>
  <c r="Q44" i="42"/>
  <c r="Q64" i="42" s="1"/>
  <c r="Q87" i="42" s="1"/>
  <c r="Q44" i="43" s="1"/>
  <c r="Q64" i="43" s="1"/>
  <c r="Q87" i="43" s="1"/>
</calcChain>
</file>

<file path=xl/comments1.xml><?xml version="1.0" encoding="utf-8"?>
<comments xmlns="http://schemas.openxmlformats.org/spreadsheetml/2006/main">
  <authors>
    <author>Lisiecka, G. (Gabriela)</author>
    <author>Kobiałka, J. (Jarosław)</author>
    <author>Lisiecka Gabriela BANK</author>
  </authors>
  <commentList>
    <comment ref="L3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urlop z 2017
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2018-01-12 19:21 GaLi 
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Zaległy urlop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Zaległy urlop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Zaległy urlop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urlop za 2017
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Zaległy urlop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w SAP 3 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Zaległy urlop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w SAP 3 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Zaległy urlop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w SAP 3 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Zaległy urlop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  <charset val="238"/>
          </rPr>
          <t>Kobiałka, J. (Jarosław):</t>
        </r>
        <r>
          <rPr>
            <sz val="9"/>
            <color indexed="81"/>
            <rFont val="Tahoma"/>
            <family val="2"/>
            <charset val="238"/>
          </rPr>
          <t xml:space="preserve">
Miał wolne z kwietnia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urlop za 2017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w SAP 3 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Zaległy urlop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urlop za 2017
</t>
        </r>
      </text>
    </comment>
    <comment ref="Q26" authorId="2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Q27" authorId="2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Zalegly urlop
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38"/>
          </rPr>
          <t>Kobiałka, J. (Jarosław):</t>
        </r>
        <r>
          <rPr>
            <sz val="9"/>
            <color indexed="81"/>
            <rFont val="Tahoma"/>
            <family val="2"/>
            <charset val="238"/>
          </rPr>
          <t xml:space="preserve">
Miał jedno wolne z kwietnia - pozatym miał weekend 24/25.02 wpisany i trzeba to zaostawić aby wolne za 01/02.02 się zgadzały.</t>
        </r>
      </text>
    </comment>
  </commentList>
</comments>
</file>

<file path=xl/comments2.xml><?xml version="1.0" encoding="utf-8"?>
<comments xmlns="http://schemas.openxmlformats.org/spreadsheetml/2006/main">
  <authors>
    <author>Lisiecka, G. (Gabriela)</author>
    <author>Lisiecka Gabriela BANK</author>
    <author>Kobiałka, J. (Jarosław)</author>
  </authors>
  <commentList>
    <comment ref="E5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uczelnia
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wolne za krwiodawstwo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wolne za minutki</t>
        </r>
      </text>
    </comment>
    <comment ref="P26" authorId="2" shapeId="0">
      <text>
        <r>
          <rPr>
            <b/>
            <sz val="9"/>
            <color indexed="81"/>
            <rFont val="Tahoma"/>
            <family val="2"/>
            <charset val="238"/>
          </rPr>
          <t>Kobiałka, J. (Jarosław):</t>
        </r>
        <r>
          <rPr>
            <sz val="9"/>
            <color indexed="81"/>
            <rFont val="Tahoma"/>
            <family val="2"/>
            <charset val="238"/>
          </rPr>
          <t xml:space="preserve">
Prośba o wolny weekend</t>
        </r>
      </text>
    </comment>
    <comment ref="P27" authorId="2" shapeId="0">
      <text>
        <r>
          <rPr>
            <b/>
            <sz val="9"/>
            <color indexed="81"/>
            <rFont val="Tahoma"/>
            <family val="2"/>
            <charset val="238"/>
          </rPr>
          <t>Kobiałka, J. (Jarosław):</t>
        </r>
        <r>
          <rPr>
            <sz val="9"/>
            <color indexed="81"/>
            <rFont val="Tahoma"/>
            <family val="2"/>
            <charset val="238"/>
          </rPr>
          <t xml:space="preserve">
Prośba o wolny weekend</t>
        </r>
      </text>
    </comment>
    <comment ref="T32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Wolne - decyzja Jacka 
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Zamiana z ARKR</t>
        </r>
      </text>
    </comment>
    <comment ref="B56" authorId="2" shapeId="0">
      <text>
        <r>
          <rPr>
            <b/>
            <sz val="9"/>
            <color indexed="81"/>
            <rFont val="Tahoma"/>
            <charset val="1"/>
          </rPr>
          <t>Kobiałka, J. (Jarosław):</t>
        </r>
        <r>
          <rPr>
            <sz val="9"/>
            <color indexed="81"/>
            <rFont val="Tahoma"/>
            <charset val="1"/>
          </rPr>
          <t xml:space="preserve">
za 25.03
</t>
        </r>
      </text>
    </comment>
  </commentList>
</comments>
</file>

<file path=xl/comments3.xml><?xml version="1.0" encoding="utf-8"?>
<comments xmlns="http://schemas.openxmlformats.org/spreadsheetml/2006/main">
  <authors>
    <author>Lisiecka, G. (Gabriela)</author>
    <author>Lisiecka Gabriela BANK</author>
  </authors>
  <commentList>
    <comment ref="P3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Zamiana z ARKR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Zamiana z ARKR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R9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R10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Lisiecka, G. (Gabriela):</t>
        </r>
        <r>
          <rPr>
            <sz val="9"/>
            <color indexed="81"/>
            <rFont val="Tahoma"/>
            <charset val="1"/>
          </rPr>
          <t xml:space="preserve">
wolne za minutki 
</t>
        </r>
      </text>
    </comment>
    <comment ref="I14" authorId="1" shapeId="0">
      <text>
        <r>
          <rPr>
            <b/>
            <sz val="9"/>
            <color indexed="81"/>
            <rFont val="Tahoma"/>
            <charset val="1"/>
          </rPr>
          <t>Lisiecka Gabriela BANK:</t>
        </r>
        <r>
          <rPr>
            <sz val="9"/>
            <color indexed="81"/>
            <rFont val="Tahoma"/>
            <charset val="1"/>
          </rPr>
          <t xml:space="preserve">
wybranie 4 godzin 
</t>
        </r>
      </text>
    </comment>
    <comment ref="R16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R17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D18" authorId="0" shapeId="0">
      <text>
        <r>
          <rPr>
            <b/>
            <sz val="9"/>
            <color indexed="81"/>
            <rFont val="Tahoma"/>
            <charset val="1"/>
          </rPr>
          <t>Lisiecka, G. (Gabriela):</t>
        </r>
        <r>
          <rPr>
            <sz val="9"/>
            <color indexed="81"/>
            <rFont val="Tahoma"/>
            <charset val="1"/>
          </rPr>
          <t xml:space="preserve">
od 16:00 po szkoleniu 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Lisiecka, G. (Gabriela):</t>
        </r>
        <r>
          <rPr>
            <sz val="9"/>
            <color indexed="81"/>
            <rFont val="Tahoma"/>
            <charset val="1"/>
          </rPr>
          <t xml:space="preserve">
od 16:00 po szkoleniu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R23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R24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Wybranie - minutki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Wybranie - minutki
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wolne za minutki </t>
        </r>
      </text>
    </comment>
    <comment ref="S28" authorId="1" shapeId="0">
      <text>
        <r>
          <rPr>
            <b/>
            <sz val="9"/>
            <color indexed="81"/>
            <rFont val="Tahoma"/>
            <charset val="1"/>
          </rPr>
          <t>Lisiecka Gabriela BANK:</t>
        </r>
        <r>
          <rPr>
            <sz val="9"/>
            <color indexed="81"/>
            <rFont val="Tahoma"/>
            <charset val="1"/>
          </rPr>
          <t xml:space="preserve">
wolne za minutki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wolne za minutki </t>
        </r>
      </text>
    </comment>
    <comment ref="S29" authorId="1" shapeId="0">
      <text>
        <r>
          <rPr>
            <b/>
            <sz val="9"/>
            <color indexed="81"/>
            <rFont val="Tahoma"/>
            <charset val="1"/>
          </rPr>
          <t>Lisiecka Gabriela BANK:</t>
        </r>
        <r>
          <rPr>
            <sz val="9"/>
            <color indexed="81"/>
            <rFont val="Tahoma"/>
            <charset val="1"/>
          </rPr>
          <t xml:space="preserve">
wolne za minutki 
</t>
        </r>
      </text>
    </comment>
    <comment ref="S32" authorId="1" shapeId="0">
      <text>
        <r>
          <rPr>
            <b/>
            <sz val="9"/>
            <color indexed="81"/>
            <rFont val="Tahoma"/>
            <charset val="1"/>
          </rPr>
          <t>Lisiecka Gabriela BANK:</t>
        </r>
        <r>
          <rPr>
            <sz val="9"/>
            <color indexed="81"/>
            <rFont val="Tahoma"/>
            <charset val="1"/>
          </rPr>
          <t xml:space="preserve">
wolne za mi minutki
</t>
        </r>
      </text>
    </comment>
  </commentList>
</comments>
</file>

<file path=xl/comments4.xml><?xml version="1.0" encoding="utf-8"?>
<comments xmlns="http://schemas.openxmlformats.org/spreadsheetml/2006/main">
  <authors>
    <author>Lisiecka, G. (Gabriela)</author>
    <author>Lisiecka Gabriela BANK</author>
  </authors>
  <commentList>
    <comment ref="E7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R7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R8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R14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R15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wolne za minutki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wolne za minutki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R28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R29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wolne za minutki
</t>
        </r>
      </text>
    </comment>
  </commentList>
</comments>
</file>

<file path=xl/comments5.xml><?xml version="1.0" encoding="utf-8"?>
<comments xmlns="http://schemas.openxmlformats.org/spreadsheetml/2006/main">
  <authors>
    <author>Lisiecka, G. (Gabriela)</author>
    <author>Lisiecka Gabriela BANK</author>
    <author>Sęk Joachim BANK</author>
  </authors>
  <commentList>
    <comment ref="E11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Q11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  <charset val="238"/>
          </rPr>
          <t>Lisiecka Gabriela BANK: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U24" authorId="2" shapeId="0">
      <text>
        <r>
          <rPr>
            <b/>
            <sz val="9"/>
            <color indexed="81"/>
            <rFont val="Tahoma"/>
            <family val="2"/>
            <charset val="238"/>
          </rPr>
          <t>Sęk Joachim BANK:</t>
        </r>
        <r>
          <rPr>
            <sz val="9"/>
            <color indexed="81"/>
            <rFont val="Tahoma"/>
            <family val="2"/>
            <charset val="238"/>
          </rPr>
          <t xml:space="preserve">
prośba o wolne w okresie 22-24.06.18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uczelnia</t>
        </r>
      </text>
    </comment>
    <comment ref="Q87" authorId="2" shapeId="0">
      <text>
        <r>
          <rPr>
            <b/>
            <sz val="9"/>
            <color indexed="81"/>
            <rFont val="Tahoma"/>
            <family val="2"/>
            <charset val="238"/>
          </rPr>
          <t>Sęk Joachim BANK:</t>
        </r>
        <r>
          <rPr>
            <sz val="9"/>
            <color indexed="81"/>
            <rFont val="Tahoma"/>
            <family val="2"/>
            <charset val="238"/>
          </rPr>
          <t xml:space="preserve">
wyzerowano, pozostało 20 min</t>
        </r>
      </text>
    </comment>
  </commentList>
</comments>
</file>

<file path=xl/comments6.xml><?xml version="1.0" encoding="utf-8"?>
<comments xmlns="http://schemas.openxmlformats.org/spreadsheetml/2006/main">
  <authors>
    <author>Kobiałka Jarosław BANK</author>
    <author>Sęk Joachim BANK</author>
  </authors>
  <commentList>
    <comment ref="T2" authorId="0" shapeId="0">
      <text>
        <r>
          <rPr>
            <b/>
            <sz val="9"/>
            <color indexed="81"/>
            <rFont val="Tahoma"/>
            <family val="2"/>
            <charset val="238"/>
          </rPr>
          <t>Kobiałka Jarosław BANK:</t>
        </r>
        <r>
          <rPr>
            <sz val="9"/>
            <color indexed="81"/>
            <rFont val="Tahoma"/>
            <family val="2"/>
            <charset val="238"/>
          </rPr>
          <t xml:space="preserve">
Kamil Imielowski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38"/>
          </rPr>
          <t>Sęk Joachim BANK:</t>
        </r>
        <r>
          <rPr>
            <sz val="9"/>
            <color indexed="81"/>
            <rFont val="Tahoma"/>
            <family val="2"/>
            <charset val="238"/>
          </rPr>
          <t xml:space="preserve">
przeniesienie z MCR do MCR WAN</t>
        </r>
      </text>
    </comment>
  </commentList>
</comments>
</file>

<file path=xl/comments7.xml><?xml version="1.0" encoding="utf-8"?>
<comments xmlns="http://schemas.openxmlformats.org/spreadsheetml/2006/main">
  <authors>
    <author>Lisiecka, G. (Gabriela)</author>
  </authors>
  <commentList>
    <comment ref="D5" authorId="0" shapeId="0">
      <text>
        <r>
          <rPr>
            <b/>
            <sz val="9"/>
            <color indexed="81"/>
            <rFont val="Tahoma"/>
            <family val="2"/>
            <charset val="238"/>
          </rPr>
          <t>Lisiecka, G. (Gabriela):</t>
        </r>
        <r>
          <rPr>
            <sz val="9"/>
            <color indexed="81"/>
            <rFont val="Tahoma"/>
            <family val="2"/>
            <charset val="238"/>
          </rPr>
          <t xml:space="preserve">
był urlop zamiast niego będzie wolne 
</t>
        </r>
      </text>
    </comment>
  </commentList>
</comments>
</file>

<file path=xl/comments8.xml><?xml version="1.0" encoding="utf-8"?>
<comments xmlns="http://schemas.openxmlformats.org/spreadsheetml/2006/main">
  <authors>
    <author>Kobiałka Jarosław BANK</author>
    <author>Sęk Joachim BANK</author>
  </authors>
  <commentList>
    <comment ref="T2" authorId="0" shapeId="0">
      <text>
        <r>
          <rPr>
            <b/>
            <sz val="9"/>
            <color indexed="81"/>
            <rFont val="Tahoma"/>
            <family val="2"/>
            <charset val="238"/>
          </rPr>
          <t>Kobiałka Jarosław BANK:</t>
        </r>
        <r>
          <rPr>
            <sz val="9"/>
            <color indexed="81"/>
            <rFont val="Tahoma"/>
            <family val="2"/>
            <charset val="238"/>
          </rPr>
          <t xml:space="preserve">
Kamil Imielowski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38"/>
          </rPr>
          <t>Sęk Joachim BANK:</t>
        </r>
        <r>
          <rPr>
            <sz val="9"/>
            <color indexed="81"/>
            <rFont val="Tahoma"/>
            <family val="2"/>
            <charset val="238"/>
          </rPr>
          <t xml:space="preserve">
przeniesienie z MCR do MCR WAN</t>
        </r>
      </text>
    </comment>
  </commentList>
</comments>
</file>

<file path=xl/comments9.xml><?xml version="1.0" encoding="utf-8"?>
<comments xmlns="http://schemas.openxmlformats.org/spreadsheetml/2006/main">
  <authors>
    <author>Kobiałka, J. (Jarosław)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  <charset val="238"/>
          </rPr>
          <t>Kobiałka, J. (Jarosław):</t>
        </r>
        <r>
          <rPr>
            <sz val="9"/>
            <color indexed="81"/>
            <rFont val="Tahoma"/>
            <family val="2"/>
            <charset val="238"/>
          </rPr>
          <t xml:space="preserve">
Trzy dni wybrane w styczniu</t>
        </r>
      </text>
    </comment>
  </commentList>
</comments>
</file>

<file path=xl/sharedStrings.xml><?xml version="1.0" encoding="utf-8"?>
<sst xmlns="http://schemas.openxmlformats.org/spreadsheetml/2006/main" count="2995" uniqueCount="220">
  <si>
    <t>JaKo</t>
  </si>
  <si>
    <t>JaSt</t>
  </si>
  <si>
    <t>kow-</t>
  </si>
  <si>
    <t>Monitoring</t>
  </si>
  <si>
    <t>Arkr</t>
  </si>
  <si>
    <t>PiBi</t>
  </si>
  <si>
    <t>k-wm</t>
  </si>
  <si>
    <t>DaPu</t>
  </si>
  <si>
    <t>k-w-</t>
  </si>
  <si>
    <t>JaBr</t>
  </si>
  <si>
    <t>--wm</t>
  </si>
  <si>
    <t>JoSe</t>
  </si>
  <si>
    <t>--w-</t>
  </si>
  <si>
    <t>ToOr</t>
  </si>
  <si>
    <t>MiHo</t>
  </si>
  <si>
    <t>-om-</t>
  </si>
  <si>
    <t>MiKu</t>
  </si>
  <si>
    <t>MiSku</t>
  </si>
  <si>
    <t>MiSk</t>
  </si>
  <si>
    <t>ToBi</t>
  </si>
  <si>
    <t>LuKo</t>
  </si>
  <si>
    <t>AnRy</t>
  </si>
  <si>
    <t>HaCz</t>
  </si>
  <si>
    <t>IzBi</t>
  </si>
  <si>
    <t>MaKu</t>
  </si>
  <si>
    <t>MiPa</t>
  </si>
  <si>
    <t>KrNo</t>
  </si>
  <si>
    <t>KrWi</t>
  </si>
  <si>
    <t>ToGr</t>
  </si>
  <si>
    <t>GaLi</t>
  </si>
  <si>
    <t>GrCz</t>
  </si>
  <si>
    <t>ToPa</t>
  </si>
  <si>
    <t>MiHy</t>
  </si>
  <si>
    <t>BoSk</t>
  </si>
  <si>
    <t>ToSt</t>
  </si>
  <si>
    <t>MiPr</t>
  </si>
  <si>
    <t>PaPr</t>
  </si>
  <si>
    <t>ArKr</t>
  </si>
  <si>
    <t>BaIz</t>
  </si>
  <si>
    <t>Operacje</t>
  </si>
  <si>
    <t>Urlop</t>
  </si>
  <si>
    <t>L4</t>
  </si>
  <si>
    <t>Opieka</t>
  </si>
  <si>
    <t>U. okolicz.</t>
  </si>
  <si>
    <t>C</t>
  </si>
  <si>
    <t>data</t>
  </si>
  <si>
    <t>Suma</t>
  </si>
  <si>
    <t>Pozostało</t>
  </si>
  <si>
    <t>Nadgodziny uzyskane (w min.)</t>
  </si>
  <si>
    <t>Nadgodziny wybrane (w min.)</t>
  </si>
  <si>
    <t>#</t>
  </si>
  <si>
    <t>praca w godz. 10:00-18:00</t>
  </si>
  <si>
    <t>wolne za nadgodziny</t>
  </si>
  <si>
    <t>urlop na żądanie</t>
  </si>
  <si>
    <t>Legenda :</t>
  </si>
  <si>
    <t>Bx</t>
  </si>
  <si>
    <t>badania okresowe</t>
  </si>
  <si>
    <t>Owsiana/obsada na zm.</t>
  </si>
  <si>
    <t>l. sob.</t>
  </si>
  <si>
    <t>l. niedz.</t>
  </si>
  <si>
    <t>l. świąt</t>
  </si>
  <si>
    <t xml:space="preserve">razem </t>
  </si>
  <si>
    <t>Roz.</t>
  </si>
  <si>
    <t>2 zm. Ows.</t>
  </si>
  <si>
    <t>razem</t>
  </si>
  <si>
    <t>1 zm.Ows.</t>
  </si>
  <si>
    <t>3 zm.Ows.</t>
  </si>
  <si>
    <t>urlop ojcowski</t>
  </si>
  <si>
    <t>urlop okolicznościowy</t>
  </si>
  <si>
    <t>1+2+3</t>
  </si>
  <si>
    <t>Uw</t>
  </si>
  <si>
    <t>urlop wypoczynkowy</t>
  </si>
  <si>
    <t>Uz</t>
  </si>
  <si>
    <t>chorobowe</t>
  </si>
  <si>
    <t>Uo</t>
  </si>
  <si>
    <t>Uj</t>
  </si>
  <si>
    <t>U. ojcow.</t>
  </si>
  <si>
    <t>Czewiec</t>
  </si>
  <si>
    <t>Maj</t>
  </si>
  <si>
    <t>Lipiec</t>
  </si>
  <si>
    <t>2 kw.</t>
  </si>
  <si>
    <t>Luty</t>
  </si>
  <si>
    <t>Marzec</t>
  </si>
  <si>
    <t>Kwiecień</t>
  </si>
  <si>
    <t>1 kw.</t>
  </si>
  <si>
    <t>3 kw.</t>
  </si>
  <si>
    <t>4 kw.</t>
  </si>
  <si>
    <t xml:space="preserve"> weekend release</t>
  </si>
  <si>
    <t xml:space="preserve"> weekend serwisowy</t>
  </si>
  <si>
    <t>wolne za 3.05, 1.11</t>
  </si>
  <si>
    <t>sierpień</t>
  </si>
  <si>
    <t>wrzesień</t>
  </si>
  <si>
    <t>paździer.</t>
  </si>
  <si>
    <t>listopad</t>
  </si>
  <si>
    <t>grudzień</t>
  </si>
  <si>
    <t>styczeń</t>
  </si>
  <si>
    <t>Praca w dni weekendowe</t>
  </si>
  <si>
    <t>Praca na 1 zmianie</t>
  </si>
  <si>
    <t>Praca na 2 zmianie</t>
  </si>
  <si>
    <t>Praca na 3 zmianie</t>
  </si>
  <si>
    <t>S/D</t>
  </si>
  <si>
    <t>szkolenie/delegacja</t>
  </si>
  <si>
    <t>Czerwiec</t>
  </si>
  <si>
    <t>Ilość dni w pracy</t>
  </si>
  <si>
    <t>Styczeń</t>
  </si>
  <si>
    <t>Sierpień</t>
  </si>
  <si>
    <t>Wrzesień</t>
  </si>
  <si>
    <t>Paździer.</t>
  </si>
  <si>
    <t>Listopad</t>
  </si>
  <si>
    <t>Grudzień</t>
  </si>
  <si>
    <t>suma w H</t>
  </si>
  <si>
    <t>Dni rob.</t>
  </si>
  <si>
    <t>luty</t>
  </si>
  <si>
    <t>marzec</t>
  </si>
  <si>
    <t>kwiecień</t>
  </si>
  <si>
    <t>maj</t>
  </si>
  <si>
    <t>czerwiec</t>
  </si>
  <si>
    <t>lipiec</t>
  </si>
  <si>
    <t>SUMA</t>
  </si>
  <si>
    <t>Zwolnienia L4</t>
  </si>
  <si>
    <t>AnRo</t>
  </si>
  <si>
    <t>z stycz.</t>
  </si>
  <si>
    <t>Urlop wypoczynkowy</t>
  </si>
  <si>
    <t>z luty</t>
  </si>
  <si>
    <t>z marzec</t>
  </si>
  <si>
    <t>z maj</t>
  </si>
  <si>
    <t>z czerw.</t>
  </si>
  <si>
    <t>z lipiec</t>
  </si>
  <si>
    <t>z sierp.</t>
  </si>
  <si>
    <t>z wrzes.</t>
  </si>
  <si>
    <t>z paźdz.</t>
  </si>
  <si>
    <t>z listop.</t>
  </si>
  <si>
    <t>z grudz.</t>
  </si>
  <si>
    <t>OPERACJE / WSPARCIE</t>
  </si>
  <si>
    <t>TEAM 1</t>
  </si>
  <si>
    <t>TEAM 2</t>
  </si>
  <si>
    <t>MaKu Gr</t>
  </si>
  <si>
    <t>TEAM 3</t>
  </si>
  <si>
    <t>pozostało</t>
  </si>
  <si>
    <t>DaKo</t>
  </si>
  <si>
    <t>z kwiet.</t>
  </si>
  <si>
    <t>KaBa</t>
  </si>
  <si>
    <t>`</t>
  </si>
  <si>
    <t>PaGr</t>
  </si>
  <si>
    <t>Stan</t>
  </si>
  <si>
    <t>KaLe</t>
  </si>
  <si>
    <t>MaKo</t>
  </si>
  <si>
    <t xml:space="preserve"> </t>
  </si>
  <si>
    <t>RoSl</t>
  </si>
  <si>
    <t>JaSk</t>
  </si>
  <si>
    <t>SeKi</t>
  </si>
  <si>
    <t>KaIm</t>
  </si>
  <si>
    <t>wolne za 11.11, 06.01</t>
  </si>
  <si>
    <t>2017 - U</t>
  </si>
  <si>
    <t>2018 poz</t>
  </si>
  <si>
    <t>S</t>
  </si>
  <si>
    <t>R</t>
  </si>
  <si>
    <t>RI</t>
  </si>
  <si>
    <t>DaLy</t>
  </si>
  <si>
    <t>ToSz</t>
  </si>
  <si>
    <t>PZC</t>
  </si>
  <si>
    <t>1#</t>
  </si>
  <si>
    <t>M2</t>
  </si>
  <si>
    <t>M1#</t>
  </si>
  <si>
    <t>M3</t>
  </si>
  <si>
    <t>M1</t>
  </si>
  <si>
    <t>01.02</t>
  </si>
  <si>
    <t>02.02</t>
  </si>
  <si>
    <t>07.02</t>
  </si>
  <si>
    <t>08.02</t>
  </si>
  <si>
    <t>09.02</t>
  </si>
  <si>
    <t>11.02</t>
  </si>
  <si>
    <t>DaŁy</t>
  </si>
  <si>
    <t>Release</t>
  </si>
  <si>
    <t>SDS</t>
  </si>
  <si>
    <t>Upgrade SDS</t>
  </si>
  <si>
    <t>13.02</t>
  </si>
  <si>
    <t>14.02</t>
  </si>
  <si>
    <t>15.02</t>
  </si>
  <si>
    <t>16.02</t>
  </si>
  <si>
    <t>19.02</t>
  </si>
  <si>
    <t>21.02</t>
  </si>
  <si>
    <t>26.02</t>
  </si>
  <si>
    <t>27.02</t>
  </si>
  <si>
    <t>28.02</t>
  </si>
  <si>
    <t>01.03</t>
  </si>
  <si>
    <t>02.03</t>
  </si>
  <si>
    <t>04.03</t>
  </si>
  <si>
    <t>05.03</t>
  </si>
  <si>
    <t>2R</t>
  </si>
  <si>
    <t>1R</t>
  </si>
  <si>
    <t>04.02</t>
  </si>
  <si>
    <t>M1R</t>
  </si>
  <si>
    <t>M2R</t>
  </si>
  <si>
    <t>06.03</t>
  </si>
  <si>
    <t>K</t>
  </si>
  <si>
    <t>07.03</t>
  </si>
  <si>
    <t>08.03</t>
  </si>
  <si>
    <t>12.03</t>
  </si>
  <si>
    <t>13.03</t>
  </si>
  <si>
    <t>14.03</t>
  </si>
  <si>
    <t>16.03</t>
  </si>
  <si>
    <t>19.03</t>
  </si>
  <si>
    <t>20.03</t>
  </si>
  <si>
    <t>JaKa</t>
  </si>
  <si>
    <t>23.03</t>
  </si>
  <si>
    <t>21.03</t>
  </si>
  <si>
    <t>22.03</t>
  </si>
  <si>
    <t>25.03</t>
  </si>
  <si>
    <t>26.03</t>
  </si>
  <si>
    <t>27.03</t>
  </si>
  <si>
    <t>28.03</t>
  </si>
  <si>
    <t>29.03</t>
  </si>
  <si>
    <t>30.03</t>
  </si>
  <si>
    <t>04.04</t>
  </si>
  <si>
    <t>06.04</t>
  </si>
  <si>
    <t>09.04</t>
  </si>
  <si>
    <t>10.04</t>
  </si>
  <si>
    <t>11.04</t>
  </si>
  <si>
    <t>12.04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</si>
</sst>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5]d\ mmm;@"/>
  </numFmts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strike/>
      <sz val="11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BBB59"/>
        <bgColor auto="1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7030A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7030A0"/>
      </bottom>
      <diagonal/>
    </border>
    <border>
      <left style="thin">
        <color indexed="64"/>
      </left>
      <right/>
      <top style="thin">
        <color indexed="64"/>
      </top>
      <bottom style="thick">
        <color rgb="FF7030A0"/>
      </bottom>
      <diagonal/>
    </border>
    <border>
      <left/>
      <right style="thin">
        <color indexed="64"/>
      </right>
      <top style="thin">
        <color indexed="64"/>
      </top>
      <bottom style="thick">
        <color rgb="FF7030A0"/>
      </bottom>
      <diagonal/>
    </border>
    <border>
      <left/>
      <right style="medium">
        <color indexed="64"/>
      </right>
      <top style="thin">
        <color indexed="64"/>
      </top>
      <bottom style="thick">
        <color rgb="FF7030A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rgb="FF7030A0"/>
      </bottom>
      <diagonal/>
    </border>
    <border>
      <left style="thin">
        <color indexed="64"/>
      </left>
      <right style="medium">
        <color indexed="64"/>
      </right>
      <top/>
      <bottom style="thick">
        <color rgb="FF7030A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7030A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030A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indexed="64"/>
      </left>
      <right style="thin">
        <color indexed="64"/>
      </right>
      <top style="thick">
        <color rgb="FF7030A0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rgb="FF7030A0"/>
      </bottom>
      <diagonal/>
    </border>
    <border>
      <left style="thin">
        <color indexed="64"/>
      </left>
      <right style="medium">
        <color indexed="64"/>
      </right>
      <top style="thick">
        <color rgb="FF7030A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rgb="FF7030A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7030A0"/>
      </top>
      <bottom style="medium">
        <color indexed="64"/>
      </bottom>
      <diagonal/>
    </border>
    <border>
      <left/>
      <right style="thin">
        <color indexed="64"/>
      </right>
      <top style="thick">
        <color rgb="FF7030A0"/>
      </top>
      <bottom style="medium">
        <color indexed="64"/>
      </bottom>
      <diagonal/>
    </border>
    <border>
      <left/>
      <right style="medium">
        <color indexed="64"/>
      </right>
      <top style="thick">
        <color rgb="FF7030A0"/>
      </top>
      <bottom style="medium">
        <color indexed="64"/>
      </bottom>
      <diagonal/>
    </border>
    <border>
      <left/>
      <right/>
      <top style="thick">
        <color rgb="FF7030A0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7030A0"/>
      </bottom>
      <diagonal/>
    </border>
    <border>
      <left style="medium">
        <color indexed="64"/>
      </left>
      <right style="thin">
        <color indexed="64"/>
      </right>
      <top style="thick">
        <color rgb="FF7030A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23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24" xfId="0" applyBorder="1"/>
    <xf numFmtId="164" fontId="0" fillId="5" borderId="2" xfId="0" applyNumberFormat="1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0" borderId="11" xfId="0" applyBorder="1"/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6" borderId="0" xfId="0" applyFill="1"/>
    <xf numFmtId="0" fontId="2" fillId="0" borderId="0" xfId="0" applyFont="1"/>
    <xf numFmtId="0" fontId="0" fillId="7" borderId="0" xfId="0" applyFill="1"/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4" xfId="0" applyBorder="1"/>
    <xf numFmtId="0" fontId="0" fillId="0" borderId="28" xfId="0" applyBorder="1"/>
    <xf numFmtId="0" fontId="0" fillId="0" borderId="12" xfId="0" applyBorder="1"/>
    <xf numFmtId="0" fontId="0" fillId="0" borderId="43" xfId="0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5" borderId="50" xfId="0" applyFill="1" applyBorder="1" applyAlignment="1">
      <alignment horizontal="center"/>
    </xf>
    <xf numFmtId="0" fontId="0" fillId="9" borderId="14" xfId="0" applyFill="1" applyBorder="1"/>
    <xf numFmtId="0" fontId="0" fillId="9" borderId="15" xfId="0" applyFill="1" applyBorder="1"/>
    <xf numFmtId="0" fontId="0" fillId="2" borderId="14" xfId="0" applyFill="1" applyBorder="1" applyAlignment="1">
      <alignment horizontal="right"/>
    </xf>
    <xf numFmtId="0" fontId="0" fillId="2" borderId="15" xfId="0" applyFill="1" applyBorder="1"/>
    <xf numFmtId="0" fontId="0" fillId="9" borderId="17" xfId="0" applyFill="1" applyBorder="1" applyAlignment="1">
      <alignment horizontal="right"/>
    </xf>
    <xf numFmtId="0" fontId="0" fillId="9" borderId="18" xfId="0" applyFill="1" applyBorder="1"/>
    <xf numFmtId="0" fontId="0" fillId="9" borderId="0" xfId="0" applyFill="1"/>
    <xf numFmtId="0" fontId="0" fillId="0" borderId="0" xfId="0" applyAlignment="1">
      <alignment horizontal="center"/>
    </xf>
    <xf numFmtId="0" fontId="0" fillId="5" borderId="37" xfId="0" applyFill="1" applyBorder="1" applyAlignment="1">
      <alignment horizontal="center"/>
    </xf>
    <xf numFmtId="0" fontId="0" fillId="10" borderId="0" xfId="0" applyFill="1"/>
    <xf numFmtId="0" fontId="0" fillId="4" borderId="0" xfId="0" applyFill="1"/>
    <xf numFmtId="0" fontId="0" fillId="12" borderId="0" xfId="0" applyFill="1"/>
    <xf numFmtId="0" fontId="0" fillId="0" borderId="52" xfId="0" applyBorder="1" applyAlignment="1">
      <alignment horizontal="center"/>
    </xf>
    <xf numFmtId="0" fontId="0" fillId="3" borderId="0" xfId="0" applyFill="1"/>
    <xf numFmtId="0" fontId="0" fillId="9" borderId="15" xfId="0" applyFill="1" applyBorder="1"/>
    <xf numFmtId="0" fontId="0" fillId="2" borderId="15" xfId="0" applyFill="1" applyBorder="1"/>
    <xf numFmtId="0" fontId="0" fillId="0" borderId="53" xfId="0" applyBorder="1" applyAlignment="1">
      <alignment horizontal="center"/>
    </xf>
    <xf numFmtId="0" fontId="0" fillId="2" borderId="14" xfId="0" applyFill="1" applyBorder="1"/>
    <xf numFmtId="0" fontId="0" fillId="9" borderId="14" xfId="0" applyFill="1" applyBorder="1" applyAlignment="1">
      <alignment horizontal="left"/>
    </xf>
    <xf numFmtId="0" fontId="0" fillId="0" borderId="22" xfId="0" applyBorder="1" applyAlignment="1">
      <alignment horizontal="center"/>
    </xf>
    <xf numFmtId="2" fontId="0" fillId="0" borderId="55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15" borderId="0" xfId="0" applyFill="1"/>
    <xf numFmtId="0" fontId="0" fillId="0" borderId="0" xfId="0"/>
    <xf numFmtId="0" fontId="0" fillId="0" borderId="15" xfId="0" applyBorder="1"/>
    <xf numFmtId="2" fontId="0" fillId="0" borderId="55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0" fontId="0" fillId="0" borderId="14" xfId="0" applyBorder="1"/>
    <xf numFmtId="0" fontId="0" fillId="5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1" xfId="0" applyBorder="1"/>
    <xf numFmtId="0" fontId="0" fillId="0" borderId="4" xfId="0" applyBorder="1"/>
    <xf numFmtId="0" fontId="0" fillId="5" borderId="24" xfId="0" applyFill="1" applyBorder="1"/>
    <xf numFmtId="0" fontId="0" fillId="0" borderId="6" xfId="0" applyBorder="1"/>
    <xf numFmtId="0" fontId="0" fillId="0" borderId="7" xfId="0" applyBorder="1"/>
    <xf numFmtId="0" fontId="0" fillId="5" borderId="7" xfId="0" applyFill="1" applyBorder="1"/>
    <xf numFmtId="0" fontId="0" fillId="5" borderId="1" xfId="0" applyFill="1" applyBorder="1"/>
    <xf numFmtId="0" fontId="0" fillId="5" borderId="39" xfId="0" applyFill="1" applyBorder="1"/>
    <xf numFmtId="0" fontId="0" fillId="5" borderId="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57" xfId="0" applyFill="1" applyBorder="1" applyAlignment="1">
      <alignment horizontal="center"/>
    </xf>
    <xf numFmtId="0" fontId="0" fillId="5" borderId="58" xfId="0" applyFill="1" applyBorder="1" applyAlignment="1">
      <alignment horizontal="center"/>
    </xf>
    <xf numFmtId="0" fontId="0" fillId="5" borderId="59" xfId="0" applyFill="1" applyBorder="1" applyAlignment="1">
      <alignment horizontal="center"/>
    </xf>
    <xf numFmtId="0" fontId="0" fillId="5" borderId="60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29" xfId="0" applyFont="1" applyFill="1" applyBorder="1" applyAlignment="1">
      <alignment horizontal="center"/>
    </xf>
    <xf numFmtId="0" fontId="0" fillId="3" borderId="27" xfId="0" applyFill="1" applyBorder="1" applyAlignment="1"/>
    <xf numFmtId="0" fontId="0" fillId="3" borderId="18" xfId="0" applyFill="1" applyBorder="1" applyAlignment="1">
      <alignment horizontal="center"/>
    </xf>
    <xf numFmtId="0" fontId="0" fillId="3" borderId="61" xfId="0" applyFill="1" applyBorder="1" applyAlignment="1"/>
    <xf numFmtId="0" fontId="0" fillId="3" borderId="19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Font="1" applyBorder="1"/>
    <xf numFmtId="0" fontId="0" fillId="0" borderId="24" xfId="0" applyFont="1" applyBorder="1"/>
    <xf numFmtId="0" fontId="0" fillId="0" borderId="4" xfId="0" applyFont="1" applyBorder="1"/>
    <xf numFmtId="0" fontId="0" fillId="0" borderId="1" xfId="0" applyFont="1" applyBorder="1"/>
    <xf numFmtId="0" fontId="0" fillId="0" borderId="43" xfId="0" applyFont="1" applyBorder="1"/>
    <xf numFmtId="0" fontId="0" fillId="0" borderId="39" xfId="0" applyFont="1" applyBorder="1"/>
    <xf numFmtId="0" fontId="0" fillId="9" borderId="14" xfId="0" applyFont="1" applyFill="1" applyBorder="1" applyAlignment="1">
      <alignment horizontal="left" vertical="center"/>
    </xf>
    <xf numFmtId="0" fontId="0" fillId="9" borderId="15" xfId="0" applyFont="1" applyFill="1" applyBorder="1"/>
    <xf numFmtId="0" fontId="0" fillId="0" borderId="52" xfId="0" applyBorder="1"/>
    <xf numFmtId="0" fontId="0" fillId="0" borderId="62" xfId="0" applyBorder="1"/>
    <xf numFmtId="0" fontId="0" fillId="0" borderId="54" xfId="0" applyBorder="1"/>
    <xf numFmtId="0" fontId="0" fillId="5" borderId="3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17" borderId="0" xfId="0" applyFill="1"/>
    <xf numFmtId="0" fontId="0" fillId="5" borderId="36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5" borderId="64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3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5" xfId="0" applyFont="1" applyFill="1" applyBorder="1" applyAlignment="1">
      <alignment horizontal="center"/>
    </xf>
    <xf numFmtId="0" fontId="0" fillId="5" borderId="68" xfId="0" applyFill="1" applyBorder="1" applyAlignment="1">
      <alignment horizontal="center"/>
    </xf>
    <xf numFmtId="0" fontId="0" fillId="5" borderId="64" xfId="0" applyFont="1" applyFill="1" applyBorder="1" applyAlignment="1">
      <alignment horizontal="center"/>
    </xf>
    <xf numFmtId="0" fontId="0" fillId="5" borderId="6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69" xfId="0" applyFill="1" applyBorder="1" applyAlignment="1">
      <alignment horizontal="right"/>
    </xf>
    <xf numFmtId="0" fontId="0" fillId="2" borderId="28" xfId="0" applyFill="1" applyBorder="1"/>
    <xf numFmtId="0" fontId="0" fillId="0" borderId="29" xfId="0" applyBorder="1"/>
    <xf numFmtId="0" fontId="0" fillId="9" borderId="14" xfId="0" applyFill="1" applyBorder="1" applyAlignment="1">
      <alignment horizontal="right"/>
    </xf>
    <xf numFmtId="0" fontId="0" fillId="0" borderId="43" xfId="0" applyBorder="1"/>
    <xf numFmtId="0" fontId="0" fillId="5" borderId="2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5" borderId="65" xfId="0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45" xfId="0" applyFont="1" applyFill="1" applyBorder="1" applyAlignment="1">
      <alignment horizontal="center"/>
    </xf>
    <xf numFmtId="0" fontId="4" fillId="5" borderId="37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67" xfId="0" applyFont="1" applyFill="1" applyBorder="1" applyAlignment="1">
      <alignment horizontal="center"/>
    </xf>
    <xf numFmtId="0" fontId="4" fillId="5" borderId="65" xfId="0" applyFont="1" applyFill="1" applyBorder="1" applyAlignment="1">
      <alignment horizontal="center"/>
    </xf>
    <xf numFmtId="0" fontId="4" fillId="5" borderId="6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0" fillId="8" borderId="15" xfId="0" applyFill="1" applyBorder="1" applyAlignment="1"/>
    <xf numFmtId="0" fontId="0" fillId="8" borderId="16" xfId="0" applyFill="1" applyBorder="1" applyAlignment="1"/>
    <xf numFmtId="0" fontId="0" fillId="18" borderId="15" xfId="0" applyFill="1" applyBorder="1" applyAlignment="1"/>
    <xf numFmtId="0" fontId="0" fillId="5" borderId="70" xfId="0" applyFill="1" applyBorder="1" applyAlignment="1">
      <alignment horizontal="center"/>
    </xf>
    <xf numFmtId="0" fontId="0" fillId="5" borderId="71" xfId="0" applyFill="1" applyBorder="1" applyAlignment="1">
      <alignment horizontal="center"/>
    </xf>
    <xf numFmtId="0" fontId="0" fillId="0" borderId="18" xfId="0" applyBorder="1"/>
    <xf numFmtId="0" fontId="0" fillId="0" borderId="29" xfId="0" applyBorder="1" applyAlignment="1"/>
    <xf numFmtId="0" fontId="0" fillId="0" borderId="47" xfId="0" applyBorder="1"/>
    <xf numFmtId="0" fontId="0" fillId="0" borderId="14" xfId="0" applyFill="1" applyBorder="1"/>
    <xf numFmtId="0" fontId="0" fillId="11" borderId="14" xfId="0" applyFill="1" applyBorder="1"/>
    <xf numFmtId="0" fontId="0" fillId="11" borderId="47" xfId="0" applyFill="1" applyBorder="1"/>
    <xf numFmtId="0" fontId="0" fillId="0" borderId="0" xfId="0" applyAlignment="1">
      <alignment wrapText="1"/>
    </xf>
    <xf numFmtId="0" fontId="1" fillId="0" borderId="21" xfId="0" applyFont="1" applyBorder="1" applyAlignment="1"/>
    <xf numFmtId="0" fontId="0" fillId="19" borderId="14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15" xfId="0" applyFill="1" applyBorder="1" applyAlignment="1"/>
    <xf numFmtId="0" fontId="0" fillId="19" borderId="47" xfId="0" applyFill="1" applyBorder="1" applyAlignment="1"/>
    <xf numFmtId="0" fontId="0" fillId="8" borderId="23" xfId="0" applyFill="1" applyBorder="1" applyAlignment="1"/>
    <xf numFmtId="0" fontId="0" fillId="18" borderId="24" xfId="0" applyFill="1" applyBorder="1" applyAlignment="1"/>
    <xf numFmtId="0" fontId="0" fillId="8" borderId="24" xfId="0" applyFill="1" applyBorder="1" applyAlignment="1"/>
    <xf numFmtId="0" fontId="0" fillId="8" borderId="25" xfId="0" applyFill="1" applyBorder="1" applyAlignment="1"/>
    <xf numFmtId="0" fontId="0" fillId="15" borderId="14" xfId="0" applyFill="1" applyBorder="1" applyAlignment="1"/>
    <xf numFmtId="0" fontId="0" fillId="15" borderId="15" xfId="0" applyFill="1" applyBorder="1" applyAlignment="1"/>
    <xf numFmtId="0" fontId="0" fillId="15" borderId="15" xfId="0" applyFill="1" applyBorder="1" applyAlignment="1">
      <alignment horizontal="center"/>
    </xf>
    <xf numFmtId="0" fontId="0" fillId="5" borderId="72" xfId="0" applyFill="1" applyBorder="1" applyAlignment="1">
      <alignment horizontal="center"/>
    </xf>
    <xf numFmtId="0" fontId="0" fillId="19" borderId="22" xfId="0" applyFill="1" applyBorder="1" applyAlignment="1"/>
    <xf numFmtId="0" fontId="0" fillId="5" borderId="2" xfId="0" applyFont="1" applyFill="1" applyBorder="1" applyAlignment="1">
      <alignment horizontal="center"/>
    </xf>
    <xf numFmtId="0" fontId="0" fillId="15" borderId="16" xfId="0" applyFill="1" applyBorder="1" applyAlignment="1"/>
    <xf numFmtId="0" fontId="0" fillId="5" borderId="73" xfId="0" applyFont="1" applyFill="1" applyBorder="1" applyAlignment="1">
      <alignment horizontal="center"/>
    </xf>
    <xf numFmtId="0" fontId="0" fillId="5" borderId="68" xfId="0" applyFont="1" applyFill="1" applyBorder="1" applyAlignment="1">
      <alignment horizontal="center"/>
    </xf>
    <xf numFmtId="0" fontId="0" fillId="5" borderId="73" xfId="0" applyFill="1" applyBorder="1" applyAlignment="1">
      <alignment horizontal="center"/>
    </xf>
    <xf numFmtId="0" fontId="0" fillId="5" borderId="74" xfId="0" applyFill="1" applyBorder="1" applyAlignment="1">
      <alignment horizontal="center"/>
    </xf>
    <xf numFmtId="0" fontId="0" fillId="15" borderId="47" xfId="0" applyFill="1" applyBorder="1" applyAlignment="1"/>
    <xf numFmtId="0" fontId="0" fillId="5" borderId="63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0" fillId="8" borderId="14" xfId="0" applyFill="1" applyBorder="1" applyAlignment="1"/>
    <xf numFmtId="0" fontId="0" fillId="5" borderId="5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50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0" fillId="5" borderId="75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5" borderId="45" xfId="0" applyFont="1" applyFill="1" applyBorder="1" applyAlignment="1">
      <alignment horizontal="center"/>
    </xf>
    <xf numFmtId="0" fontId="7" fillId="5" borderId="3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5" borderId="60" xfId="0" applyNumberFormat="1" applyFill="1" applyBorder="1" applyAlignment="1">
      <alignment horizontal="center"/>
    </xf>
    <xf numFmtId="0" fontId="1" fillId="5" borderId="65" xfId="0" applyFont="1" applyFill="1" applyBorder="1" applyAlignment="1">
      <alignment horizontal="center"/>
    </xf>
    <xf numFmtId="0" fontId="0" fillId="0" borderId="64" xfId="0" applyFont="1" applyFill="1" applyBorder="1" applyAlignment="1">
      <alignment horizontal="center"/>
    </xf>
    <xf numFmtId="0" fontId="0" fillId="0" borderId="65" xfId="0" applyFill="1" applyBorder="1" applyAlignment="1">
      <alignment horizontal="center"/>
    </xf>
    <xf numFmtId="0" fontId="0" fillId="0" borderId="63" xfId="0" applyFill="1" applyBorder="1" applyAlignment="1">
      <alignment horizontal="center"/>
    </xf>
    <xf numFmtId="0" fontId="0" fillId="0" borderId="64" xfId="0" applyFill="1" applyBorder="1" applyAlignment="1">
      <alignment horizontal="center"/>
    </xf>
    <xf numFmtId="0" fontId="1" fillId="5" borderId="63" xfId="0" applyFont="1" applyFill="1" applyBorder="1" applyAlignment="1">
      <alignment horizontal="center"/>
    </xf>
    <xf numFmtId="0" fontId="1" fillId="5" borderId="67" xfId="0" applyFont="1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5" borderId="78" xfId="0" applyFont="1" applyFill="1" applyBorder="1" applyAlignment="1">
      <alignment horizontal="center"/>
    </xf>
    <xf numFmtId="0" fontId="0" fillId="5" borderId="79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4" fillId="5" borderId="6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0" fillId="5" borderId="80" xfId="0" applyFill="1" applyBorder="1" applyAlignment="1">
      <alignment horizontal="center"/>
    </xf>
    <xf numFmtId="0" fontId="0" fillId="19" borderId="47" xfId="0" applyFill="1" applyBorder="1" applyAlignment="1">
      <alignment horizontal="center"/>
    </xf>
    <xf numFmtId="0" fontId="1" fillId="0" borderId="14" xfId="0" applyFont="1" applyBorder="1" applyAlignment="1"/>
    <xf numFmtId="0" fontId="0" fillId="8" borderId="14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5" borderId="81" xfId="0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32" xfId="0" applyFont="1" applyFill="1" applyBorder="1" applyAlignment="1">
      <alignment horizontal="center"/>
    </xf>
    <xf numFmtId="0" fontId="0" fillId="5" borderId="82" xfId="0" applyFill="1" applyBorder="1" applyAlignment="1">
      <alignment horizontal="center"/>
    </xf>
    <xf numFmtId="0" fontId="0" fillId="5" borderId="84" xfId="0" applyFill="1" applyBorder="1" applyAlignment="1">
      <alignment horizontal="center"/>
    </xf>
    <xf numFmtId="0" fontId="0" fillId="5" borderId="85" xfId="0" applyFill="1" applyBorder="1" applyAlignment="1">
      <alignment horizontal="center"/>
    </xf>
    <xf numFmtId="0" fontId="0" fillId="5" borderId="83" xfId="0" applyFill="1" applyBorder="1" applyAlignment="1">
      <alignment horizontal="center"/>
    </xf>
    <xf numFmtId="0" fontId="0" fillId="5" borderId="86" xfId="0" applyFill="1" applyBorder="1" applyAlignment="1">
      <alignment horizontal="center"/>
    </xf>
    <xf numFmtId="0" fontId="1" fillId="0" borderId="16" xfId="0" applyFont="1" applyBorder="1" applyAlignment="1"/>
    <xf numFmtId="0" fontId="0" fillId="8" borderId="19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88" xfId="0" applyFill="1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0" xfId="0" applyFill="1" applyAlignment="1"/>
    <xf numFmtId="0" fontId="1" fillId="0" borderId="22" xfId="0" applyFont="1" applyBorder="1" applyAlignment="1"/>
    <xf numFmtId="0" fontId="0" fillId="5" borderId="58" xfId="0" applyFont="1" applyFill="1" applyBorder="1" applyAlignment="1">
      <alignment horizontal="center"/>
    </xf>
    <xf numFmtId="0" fontId="0" fillId="0" borderId="68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58" xfId="0" applyFont="1" applyFill="1" applyBorder="1" applyAlignment="1">
      <alignment horizontal="center"/>
    </xf>
    <xf numFmtId="0" fontId="1" fillId="0" borderId="0" xfId="0" applyFont="1" applyFill="1"/>
    <xf numFmtId="0" fontId="0" fillId="5" borderId="90" xfId="0" applyFill="1" applyBorder="1" applyAlignment="1">
      <alignment horizontal="center"/>
    </xf>
    <xf numFmtId="0" fontId="0" fillId="0" borderId="0" xfId="0" applyBorder="1"/>
    <xf numFmtId="0" fontId="0" fillId="8" borderId="16" xfId="0" applyFill="1" applyBorder="1" applyAlignment="1">
      <alignment horizontal="center"/>
    </xf>
    <xf numFmtId="0" fontId="1" fillId="0" borderId="52" xfId="0" applyFont="1" applyBorder="1" applyAlignment="1"/>
    <xf numFmtId="0" fontId="1" fillId="0" borderId="57" xfId="0" applyFont="1" applyBorder="1" applyAlignment="1"/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5" borderId="91" xfId="0" applyFill="1" applyBorder="1" applyAlignment="1">
      <alignment horizontal="center"/>
    </xf>
    <xf numFmtId="0" fontId="7" fillId="5" borderId="64" xfId="0" applyFont="1" applyFill="1" applyBorder="1" applyAlignment="1">
      <alignment horizontal="center"/>
    </xf>
    <xf numFmtId="0" fontId="7" fillId="5" borderId="65" xfId="0" applyFont="1" applyFill="1" applyBorder="1" applyAlignment="1">
      <alignment horizontal="center"/>
    </xf>
    <xf numFmtId="0" fontId="4" fillId="5" borderId="59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66" xfId="0" applyFont="1" applyFill="1" applyBorder="1" applyAlignment="1">
      <alignment horizontal="center"/>
    </xf>
    <xf numFmtId="0" fontId="4" fillId="5" borderId="60" xfId="0" applyFont="1" applyFill="1" applyBorder="1" applyAlignment="1">
      <alignment horizontal="center"/>
    </xf>
    <xf numFmtId="0" fontId="4" fillId="0" borderId="67" xfId="0" applyFont="1" applyFill="1" applyBorder="1" applyAlignment="1">
      <alignment horizontal="center"/>
    </xf>
    <xf numFmtId="0" fontId="4" fillId="0" borderId="65" xfId="0" applyFont="1" applyFill="1" applyBorder="1" applyAlignment="1">
      <alignment horizontal="center"/>
    </xf>
    <xf numFmtId="0" fontId="4" fillId="5" borderId="50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5" borderId="3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23" xfId="0" applyFont="1" applyFill="1" applyBorder="1" applyAlignment="1">
      <alignment horizontal="center"/>
    </xf>
    <xf numFmtId="0" fontId="7" fillId="5" borderId="63" xfId="0" applyFont="1" applyFill="1" applyBorder="1" applyAlignment="1">
      <alignment horizontal="center"/>
    </xf>
    <xf numFmtId="0" fontId="0" fillId="5" borderId="34" xfId="0" applyFont="1" applyFill="1" applyBorder="1" applyAlignment="1">
      <alignment horizontal="center"/>
    </xf>
    <xf numFmtId="0" fontId="1" fillId="5" borderId="82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0" fillId="5" borderId="8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0" fillId="5" borderId="37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39" xfId="0" applyNumberFormat="1" applyBorder="1" applyAlignment="1">
      <alignment horizontal="center"/>
    </xf>
    <xf numFmtId="0" fontId="3" fillId="5" borderId="67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9" xfId="0" applyFont="1" applyBorder="1" applyAlignment="1"/>
    <xf numFmtId="0" fontId="0" fillId="15" borderId="24" xfId="0" applyFill="1" applyBorder="1" applyAlignment="1"/>
    <xf numFmtId="0" fontId="3" fillId="5" borderId="1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65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4" fillId="5" borderId="58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1" fillId="5" borderId="37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2" fillId="5" borderId="65" xfId="0" applyFont="1" applyFill="1" applyBorder="1" applyAlignment="1">
      <alignment horizontal="center"/>
    </xf>
    <xf numFmtId="0" fontId="12" fillId="5" borderId="11" xfId="0" applyFont="1" applyFill="1" applyBorder="1" applyAlignment="1">
      <alignment horizontal="center"/>
    </xf>
    <xf numFmtId="0" fontId="7" fillId="5" borderId="60" xfId="0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7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5" borderId="85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16" borderId="44" xfId="0" applyFill="1" applyBorder="1" applyAlignment="1">
      <alignment horizontal="center"/>
    </xf>
    <xf numFmtId="0" fontId="0" fillId="13" borderId="44" xfId="0" applyFill="1" applyBorder="1" applyAlignment="1">
      <alignment horizontal="center"/>
    </xf>
    <xf numFmtId="0" fontId="7" fillId="5" borderId="67" xfId="0" applyFont="1" applyFill="1" applyBorder="1" applyAlignment="1">
      <alignment horizontal="center"/>
    </xf>
  </cellXfs>
  <cellStyles count="1">
    <cellStyle name="Normalny" xfId="0" builtinId="0"/>
  </cellStyles>
  <dxfs count="11532"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rgb="FF92D050"/>
      </font>
    </dxf>
    <dxf>
      <font>
        <color rgb="FF00B0F0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rgb="FF92D050"/>
      </font>
    </dxf>
    <dxf>
      <font>
        <color rgb="FF00B0F0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</dxf>
    <dxf>
      <font>
        <color rgb="FF92D050"/>
      </font>
    </dxf>
    <dxf>
      <font>
        <color rgb="FF00B0F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rgb="FF92D050"/>
      </font>
    </dxf>
    <dxf>
      <font>
        <color rgb="FF00B0F0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</dxf>
    <dxf>
      <font>
        <color rgb="FF92D050"/>
      </font>
    </dxf>
    <dxf>
      <font>
        <color rgb="FF00B0F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</dxf>
    <dxf>
      <font>
        <color rgb="FF92D050"/>
      </font>
    </dxf>
    <dxf>
      <font>
        <color rgb="FF00B0F0"/>
      </font>
      <fill>
        <patternFill patternType="none">
          <bgColor auto="1"/>
        </patternFill>
      </fill>
    </dxf>
    <dxf>
      <font>
        <color rgb="FFFF0000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92D050"/>
      </font>
    </dxf>
    <dxf>
      <font>
        <color rgb="FF00B0F0"/>
      </font>
      <fill>
        <patternFill patternType="none">
          <bgColor auto="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</dxf>
    <dxf>
      <font>
        <color rgb="FF92D050"/>
      </font>
    </dxf>
    <dxf>
      <font>
        <color rgb="FF00B0F0"/>
      </font>
      <fill>
        <patternFill patternType="none">
          <bgColor auto="1"/>
        </patternFill>
      </fill>
    </dxf>
    <dxf>
      <font>
        <color rgb="FFFF0000"/>
      </font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ont>
        <color rgb="FFFF0000"/>
      </font>
    </dxf>
    <dxf>
      <font>
        <color rgb="FF92D050"/>
      </font>
    </dxf>
    <dxf>
      <font>
        <color rgb="FF00B0F0"/>
      </font>
      <fill>
        <patternFill patternType="none">
          <bgColor auto="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</dxf>
    <dxf>
      <font>
        <color rgb="FF92D050"/>
      </font>
    </dxf>
    <dxf>
      <font>
        <color rgb="FF00B0F0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</dxf>
    <dxf>
      <font>
        <color rgb="FF92D050"/>
      </font>
    </dxf>
    <dxf>
      <font>
        <color rgb="FF00B0F0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fgColor rgb="FFFFFF99"/>
          <bgColor rgb="FFFFFF9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</dxf>
    <dxf>
      <font>
        <color rgb="FF92D050"/>
      </font>
    </dxf>
    <dxf>
      <font>
        <color rgb="FF00B0F0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5050"/>
      <color rgb="FF9BBB59"/>
      <color rgb="FFFABF8F"/>
      <color rgb="FFFFFF99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B30"/>
  <sheetViews>
    <sheetView workbookViewId="0">
      <selection activeCell="A12" sqref="A12:A27"/>
    </sheetView>
  </sheetViews>
  <sheetFormatPr defaultRowHeight="15" x14ac:dyDescent="0.25"/>
  <cols>
    <col min="1" max="1" width="11.28515625" customWidth="1"/>
    <col min="2" max="2" width="9.855468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2</v>
      </c>
    </row>
    <row r="3" spans="1:2" x14ac:dyDescent="0.25">
      <c r="A3" t="s">
        <v>4</v>
      </c>
      <c r="B3" t="s">
        <v>2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s="3" t="s">
        <v>10</v>
      </c>
    </row>
    <row r="7" spans="1:2" x14ac:dyDescent="0.25">
      <c r="A7" t="s">
        <v>11</v>
      </c>
      <c r="B7" s="3" t="s">
        <v>12</v>
      </c>
    </row>
    <row r="8" spans="1:2" x14ac:dyDescent="0.25">
      <c r="A8" t="s">
        <v>13</v>
      </c>
      <c r="B8" s="3" t="s">
        <v>12</v>
      </c>
    </row>
    <row r="9" spans="1:2" x14ac:dyDescent="0.25">
      <c r="A9" t="s">
        <v>14</v>
      </c>
      <c r="B9" s="3" t="s">
        <v>15</v>
      </c>
    </row>
    <row r="10" spans="1:2" x14ac:dyDescent="0.25">
      <c r="A10" t="s">
        <v>16</v>
      </c>
    </row>
    <row r="11" spans="1:2" x14ac:dyDescent="0.25">
      <c r="A11" t="s">
        <v>17</v>
      </c>
    </row>
    <row r="12" spans="1:2" x14ac:dyDescent="0.25">
      <c r="A12" t="s">
        <v>18</v>
      </c>
    </row>
    <row r="13" spans="1:2" x14ac:dyDescent="0.25">
      <c r="A13" t="s">
        <v>19</v>
      </c>
    </row>
    <row r="14" spans="1:2" x14ac:dyDescent="0.25">
      <c r="A14" t="s">
        <v>20</v>
      </c>
    </row>
    <row r="15" spans="1:2" x14ac:dyDescent="0.25">
      <c r="A15" t="s">
        <v>21</v>
      </c>
    </row>
    <row r="16" spans="1:2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51" sqref="L51"/>
    </sheetView>
  </sheetViews>
  <sheetFormatPr defaultColWidth="9.140625" defaultRowHeight="15" x14ac:dyDescent="0.25"/>
  <cols>
    <col min="1" max="1" width="9.140625" style="73"/>
    <col min="2" max="33" width="5.7109375" style="73" customWidth="1"/>
    <col min="34" max="34" width="3.7109375" style="73" customWidth="1"/>
    <col min="35" max="35" width="3.28515625" style="73" customWidth="1"/>
    <col min="36" max="36" width="8.140625" style="73" customWidth="1"/>
    <col min="37" max="37" width="8" style="73" customWidth="1"/>
    <col min="38" max="16384" width="9.140625" style="73"/>
  </cols>
  <sheetData>
    <row r="1" spans="1:38" ht="15" customHeight="1" thickBot="1" x14ac:dyDescent="0.3">
      <c r="A1" s="4"/>
      <c r="B1" s="203"/>
      <c r="C1" s="293"/>
      <c r="D1" s="384" t="s">
        <v>134</v>
      </c>
      <c r="E1" s="384"/>
      <c r="F1" s="384"/>
      <c r="G1" s="384"/>
      <c r="H1" s="384"/>
      <c r="I1" s="385"/>
      <c r="J1" s="386" t="s">
        <v>135</v>
      </c>
      <c r="K1" s="384"/>
      <c r="L1" s="384"/>
      <c r="M1" s="384"/>
      <c r="N1" s="384"/>
      <c r="O1" s="385"/>
      <c r="P1" s="386" t="s">
        <v>137</v>
      </c>
      <c r="Q1" s="384"/>
      <c r="R1" s="384"/>
      <c r="S1" s="384"/>
      <c r="T1" s="384"/>
      <c r="U1" s="385"/>
      <c r="V1" s="384" t="s">
        <v>3</v>
      </c>
      <c r="W1" s="384"/>
      <c r="X1" s="384"/>
      <c r="Y1" s="384"/>
      <c r="Z1" s="384"/>
      <c r="AA1" s="385"/>
      <c r="AB1" s="380" t="s">
        <v>39</v>
      </c>
      <c r="AC1" s="381"/>
      <c r="AD1" s="383"/>
      <c r="AE1" s="380" t="s">
        <v>3</v>
      </c>
      <c r="AF1" s="381"/>
      <c r="AG1" s="382"/>
      <c r="AH1" s="79"/>
      <c r="AJ1" s="79"/>
      <c r="AK1" s="79" t="s">
        <v>57</v>
      </c>
      <c r="AL1" s="79"/>
    </row>
    <row r="2" spans="1:38" ht="15" customHeight="1" thickBot="1" x14ac:dyDescent="0.3">
      <c r="A2" s="4"/>
      <c r="B2" s="273" t="s">
        <v>0</v>
      </c>
      <c r="C2" s="301" t="s">
        <v>18</v>
      </c>
      <c r="D2" s="271" t="s">
        <v>1</v>
      </c>
      <c r="E2" s="205" t="s">
        <v>172</v>
      </c>
      <c r="F2" s="206" t="s">
        <v>141</v>
      </c>
      <c r="G2" s="206" t="s">
        <v>29</v>
      </c>
      <c r="H2" s="207" t="s">
        <v>146</v>
      </c>
      <c r="I2" s="216" t="s">
        <v>38</v>
      </c>
      <c r="J2" s="208" t="s">
        <v>37</v>
      </c>
      <c r="K2" s="209" t="s">
        <v>151</v>
      </c>
      <c r="L2" s="209" t="s">
        <v>143</v>
      </c>
      <c r="M2" s="209" t="s">
        <v>136</v>
      </c>
      <c r="N2" s="210" t="s">
        <v>31</v>
      </c>
      <c r="O2" s="211" t="s">
        <v>27</v>
      </c>
      <c r="P2" s="212" t="s">
        <v>33</v>
      </c>
      <c r="Q2" s="213" t="s">
        <v>149</v>
      </c>
      <c r="R2" s="213" t="s">
        <v>150</v>
      </c>
      <c r="S2" s="214" t="s">
        <v>145</v>
      </c>
      <c r="T2" s="213" t="s">
        <v>139</v>
      </c>
      <c r="U2" s="218" t="s">
        <v>25</v>
      </c>
      <c r="V2" s="106" t="s">
        <v>120</v>
      </c>
      <c r="W2" s="107" t="s">
        <v>34</v>
      </c>
      <c r="X2" s="106" t="s">
        <v>148</v>
      </c>
      <c r="Y2" s="108" t="s">
        <v>32</v>
      </c>
      <c r="Z2" s="107" t="s">
        <v>9</v>
      </c>
      <c r="AA2" s="109" t="s">
        <v>159</v>
      </c>
      <c r="AB2" s="5">
        <v>1</v>
      </c>
      <c r="AC2" s="6">
        <v>2</v>
      </c>
      <c r="AD2" s="7">
        <v>3</v>
      </c>
      <c r="AE2" s="5">
        <v>1</v>
      </c>
      <c r="AF2" s="39">
        <v>2</v>
      </c>
      <c r="AG2" s="7">
        <v>3</v>
      </c>
      <c r="AH2" s="79"/>
      <c r="AJ2" s="5">
        <v>1</v>
      </c>
      <c r="AK2" s="6">
        <v>2</v>
      </c>
      <c r="AL2" s="7">
        <v>3</v>
      </c>
    </row>
    <row r="3" spans="1:38" ht="15" customHeight="1" x14ac:dyDescent="0.25">
      <c r="A3" s="26">
        <v>43374</v>
      </c>
      <c r="B3" s="97"/>
      <c r="C3" s="139"/>
      <c r="D3" s="94"/>
      <c r="E3" s="128"/>
      <c r="F3" s="128"/>
      <c r="G3" s="128"/>
      <c r="H3" s="94"/>
      <c r="I3" s="139"/>
      <c r="J3" s="97"/>
      <c r="K3" s="128"/>
      <c r="L3" s="94" t="s">
        <v>70</v>
      </c>
      <c r="M3" s="128"/>
      <c r="N3" s="128"/>
      <c r="O3" s="99"/>
      <c r="P3" s="97"/>
      <c r="Q3" s="128"/>
      <c r="R3" s="128"/>
      <c r="S3" s="128"/>
      <c r="T3" s="104"/>
      <c r="U3" s="139" t="s">
        <v>70</v>
      </c>
      <c r="V3" s="128"/>
      <c r="W3" s="128"/>
      <c r="X3" s="128"/>
      <c r="Y3" s="128"/>
      <c r="Z3" s="128"/>
      <c r="AA3" s="139"/>
      <c r="AB3" s="97">
        <f>COUNTIF(B3:AA3,"1*")+COUNTIF(B3:AA3,"1")</f>
        <v>0</v>
      </c>
      <c r="AC3" s="128">
        <f>COUNTIF(B3:AA3,"2*")+COUNTIF(B3:AA3,"2")</f>
        <v>0</v>
      </c>
      <c r="AD3" s="139">
        <f>COUNTIF(B3:AA3,"3*")+COUNTIF(B3:AA3,"3")</f>
        <v>0</v>
      </c>
      <c r="AE3" s="97">
        <f t="shared" ref="AE3:AE33" si="0">COUNTIF(B3:AA3,"M1*")+COUNTIF(B3:AA3,"KM1")</f>
        <v>0</v>
      </c>
      <c r="AF3" s="128">
        <f t="shared" ref="AF3:AF33" si="1">COUNTIF(B3:AA3,"M2*")+COUNTIF(B3:AA3,"KM2")</f>
        <v>0</v>
      </c>
      <c r="AG3" s="139">
        <f t="shared" ref="AG3:AG33" si="2">COUNTIF(B3:AA3,"M3*")+COUNTIF(B3:AA3,"KM3")</f>
        <v>0</v>
      </c>
      <c r="AH3" s="79"/>
      <c r="AI3" s="79">
        <f t="shared" ref="AI3:AI33" si="3">WEEKDAY(A3,2)</f>
        <v>1</v>
      </c>
      <c r="AJ3" s="34">
        <f>COUNTIF(B3:AA3,"*1")+COUNTIF(B3:AA3,"*1~*")+COUNTIF(B3:AA3,"*1#")+COUNTIF(B3:AA3,"1")+COUNTIF(B3:AA3,"S")</f>
        <v>0</v>
      </c>
      <c r="AK3" s="34">
        <f>COUNTIF(B3:AA3,"2")+COUNTIF(B3:AA3,"*2")</f>
        <v>0</v>
      </c>
      <c r="AL3" s="34">
        <f>COUNTIF(B3:AA3,"3")+COUNTIF(B3:AA3,"*3")</f>
        <v>0</v>
      </c>
    </row>
    <row r="4" spans="1:38" ht="15" customHeight="1" thickBot="1" x14ac:dyDescent="0.3">
      <c r="A4" s="26">
        <v>43375</v>
      </c>
      <c r="B4" s="151"/>
      <c r="C4" s="153"/>
      <c r="D4" s="158"/>
      <c r="E4" s="170"/>
      <c r="F4" s="170"/>
      <c r="G4" s="154"/>
      <c r="H4" s="347"/>
      <c r="I4" s="153"/>
      <c r="J4" s="154"/>
      <c r="K4" s="154"/>
      <c r="L4" s="154" t="s">
        <v>70</v>
      </c>
      <c r="M4" s="154"/>
      <c r="N4" s="170"/>
      <c r="O4" s="153"/>
      <c r="P4" s="158"/>
      <c r="Q4" s="158"/>
      <c r="R4" s="158"/>
      <c r="S4" s="154"/>
      <c r="T4" s="170"/>
      <c r="U4" s="153" t="s">
        <v>70</v>
      </c>
      <c r="V4" s="170"/>
      <c r="W4" s="170"/>
      <c r="X4" s="170"/>
      <c r="Y4" s="257"/>
      <c r="Z4" s="170"/>
      <c r="AA4" s="153"/>
      <c r="AB4" s="151">
        <f t="shared" ref="AB4:AB33" si="4">COUNTIF(B4:AA4,"1*")+COUNTIF(B4:AA4,"1")</f>
        <v>0</v>
      </c>
      <c r="AC4" s="170">
        <f t="shared" ref="AC4:AC33" si="5">COUNTIF(B4:AA4,"2*")+COUNTIF(B4:AA4,"2")</f>
        <v>0</v>
      </c>
      <c r="AD4" s="153">
        <f t="shared" ref="AD4:AD33" si="6">COUNTIF(B4:AA4,"3*")+COUNTIF(B4:AA4,"3")</f>
        <v>0</v>
      </c>
      <c r="AE4" s="151">
        <f t="shared" si="0"/>
        <v>0</v>
      </c>
      <c r="AF4" s="170">
        <f t="shared" si="1"/>
        <v>0</v>
      </c>
      <c r="AG4" s="153">
        <f t="shared" si="2"/>
        <v>0</v>
      </c>
      <c r="AH4" s="79"/>
      <c r="AI4" s="79">
        <f t="shared" si="3"/>
        <v>2</v>
      </c>
      <c r="AJ4" s="35">
        <f t="shared" ref="AJ4:AJ33" si="7">COUNTIF(B4:AA4,"*1")+COUNTIF(B4:AA4,"*1~*")+COUNTIF(B4:AA4,"*1#")+COUNTIF(B4:AA4,"1")+COUNTIF(B4:AA4,"S")</f>
        <v>0</v>
      </c>
      <c r="AK4" s="35">
        <f t="shared" ref="AK4:AK32" si="8">COUNTIF(B4:AA4,"2")+COUNTIF(B4:AA4,"*2")</f>
        <v>0</v>
      </c>
      <c r="AL4" s="35">
        <f t="shared" ref="AL4:AL33" si="9">COUNTIF(B4:AA4,"3")+COUNTIF(B4:AA4,"*3")</f>
        <v>0</v>
      </c>
    </row>
    <row r="5" spans="1:38" ht="15" customHeight="1" thickTop="1" x14ac:dyDescent="0.25">
      <c r="A5" s="26">
        <v>43376</v>
      </c>
      <c r="B5" s="136"/>
      <c r="C5" s="132"/>
      <c r="D5" s="95"/>
      <c r="E5" s="166"/>
      <c r="F5" s="166"/>
      <c r="G5" s="95"/>
      <c r="H5" s="323"/>
      <c r="I5" s="278"/>
      <c r="J5" s="95"/>
      <c r="K5" s="95"/>
      <c r="L5" s="95" t="s">
        <v>70</v>
      </c>
      <c r="M5" s="166"/>
      <c r="N5" s="166"/>
      <c r="O5" s="100"/>
      <c r="P5" s="95"/>
      <c r="Q5" s="95"/>
      <c r="R5" s="95"/>
      <c r="S5" s="166"/>
      <c r="T5" s="166"/>
      <c r="U5" s="100" t="s">
        <v>70</v>
      </c>
      <c r="V5" s="169"/>
      <c r="W5" s="166"/>
      <c r="X5" s="179"/>
      <c r="Y5" s="230"/>
      <c r="Z5" s="166"/>
      <c r="AA5" s="132"/>
      <c r="AB5" s="136">
        <f t="shared" si="4"/>
        <v>0</v>
      </c>
      <c r="AC5" s="166">
        <f t="shared" si="5"/>
        <v>0</v>
      </c>
      <c r="AD5" s="132">
        <f t="shared" si="6"/>
        <v>0</v>
      </c>
      <c r="AE5" s="136">
        <f t="shared" si="0"/>
        <v>0</v>
      </c>
      <c r="AF5" s="166">
        <f t="shared" si="1"/>
        <v>0</v>
      </c>
      <c r="AG5" s="132">
        <f t="shared" si="2"/>
        <v>0</v>
      </c>
      <c r="AH5" s="79"/>
      <c r="AI5" s="79">
        <f t="shared" si="3"/>
        <v>3</v>
      </c>
      <c r="AJ5" s="35">
        <f t="shared" si="7"/>
        <v>0</v>
      </c>
      <c r="AK5" s="35">
        <f t="shared" si="8"/>
        <v>0</v>
      </c>
      <c r="AL5" s="35">
        <f t="shared" si="9"/>
        <v>0</v>
      </c>
    </row>
    <row r="6" spans="1:38" ht="15" customHeight="1" x14ac:dyDescent="0.25">
      <c r="A6" s="26">
        <v>43377</v>
      </c>
      <c r="B6" s="135"/>
      <c r="C6" s="132"/>
      <c r="D6" s="92"/>
      <c r="E6" s="167"/>
      <c r="F6" s="167"/>
      <c r="G6" s="92"/>
      <c r="H6" s="324"/>
      <c r="I6" s="133"/>
      <c r="J6" s="126"/>
      <c r="K6" s="126"/>
      <c r="L6" s="126" t="s">
        <v>70</v>
      </c>
      <c r="M6" s="166"/>
      <c r="N6" s="166"/>
      <c r="O6" s="100"/>
      <c r="P6" s="92"/>
      <c r="Q6" s="92"/>
      <c r="R6" s="92"/>
      <c r="S6" s="166"/>
      <c r="T6" s="166"/>
      <c r="U6" s="100" t="s">
        <v>70</v>
      </c>
      <c r="V6" s="168"/>
      <c r="W6" s="167"/>
      <c r="X6" s="187"/>
      <c r="Y6" s="98"/>
      <c r="Z6" s="98"/>
      <c r="AA6" s="344"/>
      <c r="AB6" s="135">
        <f t="shared" si="4"/>
        <v>0</v>
      </c>
      <c r="AC6" s="167">
        <f t="shared" si="5"/>
        <v>0</v>
      </c>
      <c r="AD6" s="133">
        <f t="shared" si="6"/>
        <v>0</v>
      </c>
      <c r="AE6" s="136">
        <f t="shared" si="0"/>
        <v>0</v>
      </c>
      <c r="AF6" s="166">
        <f t="shared" si="1"/>
        <v>0</v>
      </c>
      <c r="AG6" s="132">
        <f t="shared" si="2"/>
        <v>0</v>
      </c>
      <c r="AH6" s="79"/>
      <c r="AI6" s="79">
        <f t="shared" si="3"/>
        <v>4</v>
      </c>
      <c r="AJ6" s="35">
        <f t="shared" si="7"/>
        <v>0</v>
      </c>
      <c r="AK6" s="35">
        <f t="shared" si="8"/>
        <v>0</v>
      </c>
      <c r="AL6" s="35">
        <f t="shared" si="9"/>
        <v>0</v>
      </c>
    </row>
    <row r="7" spans="1:38" ht="15" customHeight="1" x14ac:dyDescent="0.25">
      <c r="A7" s="26">
        <v>43378</v>
      </c>
      <c r="B7" s="135"/>
      <c r="C7" s="132"/>
      <c r="D7" s="92"/>
      <c r="E7" s="167"/>
      <c r="F7" s="167"/>
      <c r="G7" s="92"/>
      <c r="H7" s="324"/>
      <c r="I7" s="133"/>
      <c r="J7" s="126"/>
      <c r="K7" s="126"/>
      <c r="L7" s="126" t="s">
        <v>70</v>
      </c>
      <c r="M7" s="166"/>
      <c r="N7" s="166"/>
      <c r="O7" s="100"/>
      <c r="P7" s="92"/>
      <c r="Q7" s="92"/>
      <c r="R7" s="92"/>
      <c r="S7" s="166"/>
      <c r="T7" s="166"/>
      <c r="U7" s="100" t="s">
        <v>70</v>
      </c>
      <c r="V7" s="168"/>
      <c r="W7" s="167"/>
      <c r="X7" s="167"/>
      <c r="Y7" s="98"/>
      <c r="Z7" s="167"/>
      <c r="AA7" s="237"/>
      <c r="AB7" s="135">
        <f t="shared" si="4"/>
        <v>0</v>
      </c>
      <c r="AC7" s="167">
        <f t="shared" si="5"/>
        <v>0</v>
      </c>
      <c r="AD7" s="133">
        <f t="shared" si="6"/>
        <v>0</v>
      </c>
      <c r="AE7" s="136">
        <f t="shared" si="0"/>
        <v>0</v>
      </c>
      <c r="AF7" s="166">
        <f t="shared" si="1"/>
        <v>0</v>
      </c>
      <c r="AG7" s="132">
        <f t="shared" si="2"/>
        <v>0</v>
      </c>
      <c r="AH7" s="79"/>
      <c r="AI7" s="79">
        <f t="shared" si="3"/>
        <v>5</v>
      </c>
      <c r="AJ7" s="35">
        <f t="shared" si="7"/>
        <v>0</v>
      </c>
      <c r="AK7" s="35">
        <f t="shared" si="8"/>
        <v>0</v>
      </c>
      <c r="AL7" s="35">
        <f t="shared" si="9"/>
        <v>0</v>
      </c>
    </row>
    <row r="8" spans="1:38" ht="15" customHeight="1" x14ac:dyDescent="0.25">
      <c r="A8" s="26">
        <v>43379</v>
      </c>
      <c r="B8" s="135"/>
      <c r="C8" s="132"/>
      <c r="D8" s="92"/>
      <c r="E8" s="167"/>
      <c r="F8" s="167"/>
      <c r="G8" s="92"/>
      <c r="H8" s="324"/>
      <c r="I8" s="133"/>
      <c r="J8" s="126"/>
      <c r="K8" s="126"/>
      <c r="L8" s="126"/>
      <c r="M8" s="166"/>
      <c r="N8" s="166"/>
      <c r="O8" s="100"/>
      <c r="P8" s="92"/>
      <c r="Q8" s="92"/>
      <c r="R8" s="92"/>
      <c r="S8" s="166"/>
      <c r="T8" s="166"/>
      <c r="U8" s="100"/>
      <c r="V8" s="167"/>
      <c r="W8" s="167"/>
      <c r="X8" s="168"/>
      <c r="Y8" s="98"/>
      <c r="Z8" s="167"/>
      <c r="AA8" s="228"/>
      <c r="AB8" s="135">
        <f t="shared" si="4"/>
        <v>0</v>
      </c>
      <c r="AC8" s="167">
        <f t="shared" si="5"/>
        <v>0</v>
      </c>
      <c r="AD8" s="133">
        <f t="shared" si="6"/>
        <v>0</v>
      </c>
      <c r="AE8" s="136">
        <f t="shared" si="0"/>
        <v>0</v>
      </c>
      <c r="AF8" s="166">
        <f t="shared" si="1"/>
        <v>0</v>
      </c>
      <c r="AG8" s="132">
        <f t="shared" si="2"/>
        <v>0</v>
      </c>
      <c r="AH8" s="79"/>
      <c r="AI8" s="79">
        <f t="shared" si="3"/>
        <v>6</v>
      </c>
      <c r="AJ8" s="35">
        <f t="shared" si="7"/>
        <v>0</v>
      </c>
      <c r="AK8" s="35">
        <f t="shared" si="8"/>
        <v>0</v>
      </c>
      <c r="AL8" s="35">
        <f t="shared" si="9"/>
        <v>0</v>
      </c>
    </row>
    <row r="9" spans="1:38" ht="15" customHeight="1" x14ac:dyDescent="0.25">
      <c r="A9" s="26">
        <v>43380</v>
      </c>
      <c r="B9" s="135"/>
      <c r="C9" s="132"/>
      <c r="D9" s="95"/>
      <c r="E9" s="166"/>
      <c r="F9" s="166"/>
      <c r="G9" s="166"/>
      <c r="H9" s="166"/>
      <c r="I9" s="188"/>
      <c r="J9" s="135"/>
      <c r="K9" s="167"/>
      <c r="L9" s="168"/>
      <c r="M9" s="166"/>
      <c r="N9" s="166"/>
      <c r="O9" s="100"/>
      <c r="P9" s="138"/>
      <c r="Q9" s="168"/>
      <c r="R9" s="168"/>
      <c r="S9" s="166"/>
      <c r="T9" s="95"/>
      <c r="U9" s="133"/>
      <c r="V9" s="167"/>
      <c r="W9" s="167"/>
      <c r="X9" s="168"/>
      <c r="Y9" s="168"/>
      <c r="Z9" s="167"/>
      <c r="AA9" s="228"/>
      <c r="AB9" s="135">
        <f t="shared" si="4"/>
        <v>0</v>
      </c>
      <c r="AC9" s="167">
        <f t="shared" si="5"/>
        <v>0</v>
      </c>
      <c r="AD9" s="133">
        <f t="shared" si="6"/>
        <v>0</v>
      </c>
      <c r="AE9" s="135">
        <f t="shared" si="0"/>
        <v>0</v>
      </c>
      <c r="AF9" s="167">
        <f t="shared" si="1"/>
        <v>0</v>
      </c>
      <c r="AG9" s="133">
        <f t="shared" si="2"/>
        <v>0</v>
      </c>
      <c r="AH9" s="79"/>
      <c r="AI9" s="79">
        <f t="shared" si="3"/>
        <v>7</v>
      </c>
      <c r="AJ9" s="35">
        <f t="shared" si="7"/>
        <v>0</v>
      </c>
      <c r="AK9" s="35">
        <f t="shared" si="8"/>
        <v>0</v>
      </c>
      <c r="AL9" s="35">
        <f t="shared" si="9"/>
        <v>0</v>
      </c>
    </row>
    <row r="10" spans="1:38" ht="15" customHeight="1" x14ac:dyDescent="0.25">
      <c r="A10" s="26">
        <v>43381</v>
      </c>
      <c r="B10" s="135"/>
      <c r="C10" s="133"/>
      <c r="D10" s="92"/>
      <c r="E10" s="167"/>
      <c r="F10" s="167"/>
      <c r="G10" s="167"/>
      <c r="H10" s="92"/>
      <c r="I10" s="133"/>
      <c r="J10" s="135"/>
      <c r="K10" s="167"/>
      <c r="L10" s="92"/>
      <c r="M10" s="167"/>
      <c r="N10" s="167"/>
      <c r="O10" s="221"/>
      <c r="P10" s="135"/>
      <c r="Q10" s="167"/>
      <c r="R10" s="167"/>
      <c r="S10" s="167"/>
      <c r="T10" s="167"/>
      <c r="U10" s="133" t="s">
        <v>70</v>
      </c>
      <c r="V10" s="167"/>
      <c r="W10" s="167"/>
      <c r="X10" s="167"/>
      <c r="Y10" s="167"/>
      <c r="Z10" s="167"/>
      <c r="AA10" s="228"/>
      <c r="AB10" s="135">
        <f t="shared" si="4"/>
        <v>0</v>
      </c>
      <c r="AC10" s="167">
        <f t="shared" si="5"/>
        <v>0</v>
      </c>
      <c r="AD10" s="133">
        <f t="shared" si="6"/>
        <v>0</v>
      </c>
      <c r="AE10" s="136">
        <f t="shared" si="0"/>
        <v>0</v>
      </c>
      <c r="AF10" s="166">
        <f t="shared" si="1"/>
        <v>0</v>
      </c>
      <c r="AG10" s="132">
        <f t="shared" si="2"/>
        <v>0</v>
      </c>
      <c r="AH10" s="79"/>
      <c r="AI10" s="79">
        <f t="shared" si="3"/>
        <v>1</v>
      </c>
      <c r="AJ10" s="35">
        <f t="shared" si="7"/>
        <v>0</v>
      </c>
      <c r="AK10" s="35">
        <f t="shared" si="8"/>
        <v>0</v>
      </c>
      <c r="AL10" s="35">
        <f t="shared" si="9"/>
        <v>0</v>
      </c>
    </row>
    <row r="11" spans="1:38" ht="15" customHeight="1" thickBot="1" x14ac:dyDescent="0.3">
      <c r="A11" s="26">
        <v>43382</v>
      </c>
      <c r="B11" s="151"/>
      <c r="C11" s="153"/>
      <c r="D11" s="154"/>
      <c r="E11" s="154"/>
      <c r="F11" s="154"/>
      <c r="G11" s="154"/>
      <c r="H11" s="170"/>
      <c r="I11" s="153"/>
      <c r="J11" s="158"/>
      <c r="K11" s="170"/>
      <c r="L11" s="170"/>
      <c r="M11" s="154"/>
      <c r="N11" s="154"/>
      <c r="O11" s="153"/>
      <c r="P11" s="158"/>
      <c r="Q11" s="170"/>
      <c r="R11" s="170"/>
      <c r="S11" s="154"/>
      <c r="T11" s="154"/>
      <c r="U11" s="153"/>
      <c r="V11" s="170"/>
      <c r="W11" s="170"/>
      <c r="X11" s="170"/>
      <c r="Y11" s="257"/>
      <c r="Z11" s="170"/>
      <c r="AA11" s="224"/>
      <c r="AB11" s="151">
        <f t="shared" si="4"/>
        <v>0</v>
      </c>
      <c r="AC11" s="170">
        <f t="shared" si="5"/>
        <v>0</v>
      </c>
      <c r="AD11" s="153">
        <f t="shared" si="6"/>
        <v>0</v>
      </c>
      <c r="AE11" s="151">
        <f t="shared" si="0"/>
        <v>0</v>
      </c>
      <c r="AF11" s="170">
        <f t="shared" si="1"/>
        <v>0</v>
      </c>
      <c r="AG11" s="153">
        <f t="shared" si="2"/>
        <v>0</v>
      </c>
      <c r="AH11" s="79"/>
      <c r="AI11" s="79">
        <f t="shared" si="3"/>
        <v>2</v>
      </c>
      <c r="AJ11" s="35">
        <f t="shared" si="7"/>
        <v>0</v>
      </c>
      <c r="AK11" s="35">
        <f t="shared" si="8"/>
        <v>0</v>
      </c>
      <c r="AL11" s="35">
        <f t="shared" si="9"/>
        <v>0</v>
      </c>
    </row>
    <row r="12" spans="1:38" ht="15" customHeight="1" thickTop="1" x14ac:dyDescent="0.25">
      <c r="A12" s="26">
        <v>43383</v>
      </c>
      <c r="B12" s="136"/>
      <c r="C12" s="132"/>
      <c r="D12" s="95"/>
      <c r="E12" s="95"/>
      <c r="F12" s="95"/>
      <c r="G12" s="166"/>
      <c r="H12" s="166"/>
      <c r="I12" s="100"/>
      <c r="J12" s="95"/>
      <c r="K12" s="166"/>
      <c r="L12" s="166"/>
      <c r="M12" s="95"/>
      <c r="N12" s="95"/>
      <c r="O12" s="278"/>
      <c r="P12" s="95"/>
      <c r="Q12" s="166"/>
      <c r="R12" s="166"/>
      <c r="S12" s="95"/>
      <c r="T12" s="95"/>
      <c r="U12" s="278"/>
      <c r="V12" s="179"/>
      <c r="W12" s="166"/>
      <c r="X12" s="169"/>
      <c r="Y12" s="230"/>
      <c r="Z12" s="166"/>
      <c r="AA12" s="225"/>
      <c r="AB12" s="136">
        <f t="shared" si="4"/>
        <v>0</v>
      </c>
      <c r="AC12" s="166">
        <f t="shared" si="5"/>
        <v>0</v>
      </c>
      <c r="AD12" s="132">
        <f t="shared" si="6"/>
        <v>0</v>
      </c>
      <c r="AE12" s="136">
        <f t="shared" si="0"/>
        <v>0</v>
      </c>
      <c r="AF12" s="166">
        <f t="shared" si="1"/>
        <v>0</v>
      </c>
      <c r="AG12" s="132">
        <f t="shared" si="2"/>
        <v>0</v>
      </c>
      <c r="AH12" s="79"/>
      <c r="AI12" s="79">
        <f t="shared" si="3"/>
        <v>3</v>
      </c>
      <c r="AJ12" s="35">
        <f t="shared" si="7"/>
        <v>0</v>
      </c>
      <c r="AK12" s="35">
        <f t="shared" si="8"/>
        <v>0</v>
      </c>
      <c r="AL12" s="35">
        <f t="shared" si="9"/>
        <v>0</v>
      </c>
    </row>
    <row r="13" spans="1:38" ht="15" customHeight="1" x14ac:dyDescent="0.25">
      <c r="A13" s="26">
        <v>43384</v>
      </c>
      <c r="B13" s="135"/>
      <c r="C13" s="133"/>
      <c r="D13" s="126"/>
      <c r="E13" s="126"/>
      <c r="F13" s="126"/>
      <c r="G13" s="166"/>
      <c r="H13" s="166"/>
      <c r="I13" s="100"/>
      <c r="J13" s="92"/>
      <c r="K13" s="167"/>
      <c r="L13" s="167"/>
      <c r="M13" s="92"/>
      <c r="N13" s="92"/>
      <c r="O13" s="133"/>
      <c r="P13" s="92"/>
      <c r="Q13" s="167"/>
      <c r="R13" s="167"/>
      <c r="S13" s="92"/>
      <c r="T13" s="92"/>
      <c r="U13" s="133"/>
      <c r="V13" s="187"/>
      <c r="W13" s="167"/>
      <c r="X13" s="168"/>
      <c r="Y13" s="98"/>
      <c r="Z13" s="167"/>
      <c r="AA13" s="228"/>
      <c r="AB13" s="135">
        <f t="shared" si="4"/>
        <v>0</v>
      </c>
      <c r="AC13" s="167">
        <f t="shared" si="5"/>
        <v>0</v>
      </c>
      <c r="AD13" s="133">
        <f t="shared" si="6"/>
        <v>0</v>
      </c>
      <c r="AE13" s="136">
        <f t="shared" si="0"/>
        <v>0</v>
      </c>
      <c r="AF13" s="166">
        <f t="shared" si="1"/>
        <v>0</v>
      </c>
      <c r="AG13" s="132">
        <f t="shared" si="2"/>
        <v>0</v>
      </c>
      <c r="AH13" s="79"/>
      <c r="AI13" s="79">
        <f t="shared" si="3"/>
        <v>4</v>
      </c>
      <c r="AJ13" s="35">
        <f t="shared" si="7"/>
        <v>0</v>
      </c>
      <c r="AK13" s="35">
        <f t="shared" si="8"/>
        <v>0</v>
      </c>
      <c r="AL13" s="35">
        <f t="shared" si="9"/>
        <v>0</v>
      </c>
    </row>
    <row r="14" spans="1:38" ht="15" customHeight="1" x14ac:dyDescent="0.25">
      <c r="A14" s="26">
        <v>43385</v>
      </c>
      <c r="B14" s="135"/>
      <c r="C14" s="133"/>
      <c r="D14" s="126"/>
      <c r="E14" s="126"/>
      <c r="F14" s="126"/>
      <c r="G14" s="166"/>
      <c r="H14" s="166"/>
      <c r="I14" s="100"/>
      <c r="J14" s="92"/>
      <c r="K14" s="167"/>
      <c r="L14" s="167"/>
      <c r="M14" s="92"/>
      <c r="N14" s="92"/>
      <c r="O14" s="133"/>
      <c r="P14" s="92"/>
      <c r="Q14" s="167"/>
      <c r="R14" s="167"/>
      <c r="S14" s="92"/>
      <c r="T14" s="92"/>
      <c r="U14" s="133"/>
      <c r="V14" s="187"/>
      <c r="W14" s="168"/>
      <c r="X14" s="167"/>
      <c r="Y14" s="98"/>
      <c r="Z14" s="167"/>
      <c r="AA14" s="228"/>
      <c r="AB14" s="135">
        <f t="shared" si="4"/>
        <v>0</v>
      </c>
      <c r="AC14" s="167">
        <f t="shared" si="5"/>
        <v>0</v>
      </c>
      <c r="AD14" s="133">
        <f t="shared" si="6"/>
        <v>0</v>
      </c>
      <c r="AE14" s="136">
        <f t="shared" si="0"/>
        <v>0</v>
      </c>
      <c r="AF14" s="166">
        <f t="shared" si="1"/>
        <v>0</v>
      </c>
      <c r="AG14" s="132">
        <f t="shared" si="2"/>
        <v>0</v>
      </c>
      <c r="AH14" s="79"/>
      <c r="AI14" s="79">
        <f t="shared" si="3"/>
        <v>5</v>
      </c>
      <c r="AJ14" s="35">
        <f t="shared" si="7"/>
        <v>0</v>
      </c>
      <c r="AK14" s="35">
        <f t="shared" si="8"/>
        <v>0</v>
      </c>
      <c r="AL14" s="35">
        <f t="shared" si="9"/>
        <v>0</v>
      </c>
    </row>
    <row r="15" spans="1:38" ht="15" customHeight="1" x14ac:dyDescent="0.25">
      <c r="A15" s="26">
        <v>43386</v>
      </c>
      <c r="B15" s="135"/>
      <c r="C15" s="133"/>
      <c r="D15" s="126"/>
      <c r="E15" s="126"/>
      <c r="F15" s="126"/>
      <c r="G15" s="166"/>
      <c r="H15" s="166"/>
      <c r="I15" s="100"/>
      <c r="J15" s="92"/>
      <c r="K15" s="167"/>
      <c r="L15" s="167"/>
      <c r="M15" s="92"/>
      <c r="N15" s="92"/>
      <c r="O15" s="133"/>
      <c r="P15" s="92"/>
      <c r="Q15" s="167"/>
      <c r="R15" s="167"/>
      <c r="S15" s="92"/>
      <c r="T15" s="92"/>
      <c r="U15" s="133"/>
      <c r="V15" s="167"/>
      <c r="W15" s="168"/>
      <c r="X15" s="167"/>
      <c r="Y15" s="98"/>
      <c r="Z15" s="167"/>
      <c r="AA15" s="228"/>
      <c r="AB15" s="135">
        <f t="shared" si="4"/>
        <v>0</v>
      </c>
      <c r="AC15" s="167">
        <f t="shared" si="5"/>
        <v>0</v>
      </c>
      <c r="AD15" s="133">
        <f t="shared" si="6"/>
        <v>0</v>
      </c>
      <c r="AE15" s="136">
        <f t="shared" si="0"/>
        <v>0</v>
      </c>
      <c r="AF15" s="166">
        <f t="shared" si="1"/>
        <v>0</v>
      </c>
      <c r="AG15" s="132">
        <f t="shared" si="2"/>
        <v>0</v>
      </c>
      <c r="AH15" s="79"/>
      <c r="AI15" s="79">
        <f t="shared" si="3"/>
        <v>6</v>
      </c>
      <c r="AJ15" s="35">
        <f t="shared" si="7"/>
        <v>0</v>
      </c>
      <c r="AK15" s="35">
        <f t="shared" si="8"/>
        <v>0</v>
      </c>
      <c r="AL15" s="35">
        <f t="shared" si="9"/>
        <v>0</v>
      </c>
    </row>
    <row r="16" spans="1:38" ht="15" customHeight="1" x14ac:dyDescent="0.25">
      <c r="A16" s="26">
        <v>43387</v>
      </c>
      <c r="B16" s="135"/>
      <c r="C16" s="133"/>
      <c r="D16" s="125"/>
      <c r="E16" s="167"/>
      <c r="F16" s="167"/>
      <c r="G16" s="166"/>
      <c r="H16" s="169"/>
      <c r="I16" s="100"/>
      <c r="J16" s="138"/>
      <c r="K16" s="168"/>
      <c r="L16" s="168"/>
      <c r="M16" s="166"/>
      <c r="N16" s="95"/>
      <c r="O16" s="133"/>
      <c r="P16" s="136"/>
      <c r="Q16" s="166"/>
      <c r="R16" s="166"/>
      <c r="S16" s="166"/>
      <c r="T16" s="169"/>
      <c r="U16" s="188"/>
      <c r="V16" s="167"/>
      <c r="W16" s="168"/>
      <c r="X16" s="167"/>
      <c r="Y16" s="98"/>
      <c r="Z16" s="167"/>
      <c r="AA16" s="133"/>
      <c r="AB16" s="135">
        <f t="shared" si="4"/>
        <v>0</v>
      </c>
      <c r="AC16" s="167">
        <f t="shared" si="5"/>
        <v>0</v>
      </c>
      <c r="AD16" s="133">
        <f t="shared" si="6"/>
        <v>0</v>
      </c>
      <c r="AE16" s="135">
        <f t="shared" si="0"/>
        <v>0</v>
      </c>
      <c r="AF16" s="167">
        <f t="shared" si="1"/>
        <v>0</v>
      </c>
      <c r="AG16" s="133">
        <f t="shared" si="2"/>
        <v>0</v>
      </c>
      <c r="AH16" s="79"/>
      <c r="AI16" s="79">
        <f t="shared" si="3"/>
        <v>7</v>
      </c>
      <c r="AJ16" s="35">
        <f t="shared" si="7"/>
        <v>0</v>
      </c>
      <c r="AK16" s="35">
        <f t="shared" si="8"/>
        <v>0</v>
      </c>
      <c r="AL16" s="35">
        <f t="shared" si="9"/>
        <v>0</v>
      </c>
    </row>
    <row r="17" spans="1:38" ht="15" customHeight="1" x14ac:dyDescent="0.25">
      <c r="A17" s="26">
        <v>43388</v>
      </c>
      <c r="B17" s="135"/>
      <c r="C17" s="133"/>
      <c r="D17" s="92"/>
      <c r="E17" s="167"/>
      <c r="F17" s="167"/>
      <c r="G17" s="167"/>
      <c r="H17" s="92"/>
      <c r="I17" s="133"/>
      <c r="J17" s="135"/>
      <c r="K17" s="167"/>
      <c r="L17" s="92"/>
      <c r="M17" s="167"/>
      <c r="N17" s="167"/>
      <c r="O17" s="221"/>
      <c r="P17" s="135"/>
      <c r="Q17" s="167"/>
      <c r="R17" s="167"/>
      <c r="S17" s="167"/>
      <c r="T17" s="167"/>
      <c r="U17" s="133"/>
      <c r="V17" s="167"/>
      <c r="W17" s="167"/>
      <c r="X17" s="167"/>
      <c r="Y17" s="167"/>
      <c r="Z17" s="167"/>
      <c r="AA17" s="133"/>
      <c r="AB17" s="135">
        <f t="shared" si="4"/>
        <v>0</v>
      </c>
      <c r="AC17" s="167">
        <f t="shared" si="5"/>
        <v>0</v>
      </c>
      <c r="AD17" s="133">
        <f t="shared" si="6"/>
        <v>0</v>
      </c>
      <c r="AE17" s="136">
        <f t="shared" si="0"/>
        <v>0</v>
      </c>
      <c r="AF17" s="166">
        <f t="shared" si="1"/>
        <v>0</v>
      </c>
      <c r="AG17" s="132">
        <f t="shared" si="2"/>
        <v>0</v>
      </c>
      <c r="AH17" s="79"/>
      <c r="AI17" s="79">
        <f t="shared" si="3"/>
        <v>1</v>
      </c>
      <c r="AJ17" s="35">
        <f t="shared" si="7"/>
        <v>0</v>
      </c>
      <c r="AK17" s="35">
        <f t="shared" si="8"/>
        <v>0</v>
      </c>
      <c r="AL17" s="35">
        <f t="shared" si="9"/>
        <v>0</v>
      </c>
    </row>
    <row r="18" spans="1:38" ht="15" customHeight="1" thickBot="1" x14ac:dyDescent="0.3">
      <c r="A18" s="26">
        <v>43389</v>
      </c>
      <c r="B18" s="151"/>
      <c r="C18" s="153"/>
      <c r="D18" s="158"/>
      <c r="E18" s="170"/>
      <c r="F18" s="170"/>
      <c r="G18" s="154"/>
      <c r="H18" s="154"/>
      <c r="I18" s="153"/>
      <c r="J18" s="158"/>
      <c r="K18" s="170"/>
      <c r="L18" s="170"/>
      <c r="M18" s="154"/>
      <c r="N18" s="154"/>
      <c r="O18" s="153"/>
      <c r="P18" s="154"/>
      <c r="Q18" s="154"/>
      <c r="R18" s="154"/>
      <c r="S18" s="154"/>
      <c r="T18" s="170"/>
      <c r="U18" s="153"/>
      <c r="V18" s="257"/>
      <c r="W18" s="170"/>
      <c r="X18" s="170"/>
      <c r="Y18" s="170"/>
      <c r="Z18" s="170"/>
      <c r="AA18" s="153"/>
      <c r="AB18" s="151">
        <f t="shared" si="4"/>
        <v>0</v>
      </c>
      <c r="AC18" s="170">
        <f t="shared" si="5"/>
        <v>0</v>
      </c>
      <c r="AD18" s="153">
        <f t="shared" si="6"/>
        <v>0</v>
      </c>
      <c r="AE18" s="151">
        <f t="shared" si="0"/>
        <v>0</v>
      </c>
      <c r="AF18" s="170">
        <f t="shared" si="1"/>
        <v>0</v>
      </c>
      <c r="AG18" s="153">
        <f t="shared" si="2"/>
        <v>0</v>
      </c>
      <c r="AH18" s="79"/>
      <c r="AI18" s="79">
        <f t="shared" si="3"/>
        <v>2</v>
      </c>
      <c r="AJ18" s="35">
        <f t="shared" si="7"/>
        <v>0</v>
      </c>
      <c r="AK18" s="35">
        <f t="shared" si="8"/>
        <v>0</v>
      </c>
      <c r="AL18" s="35">
        <f t="shared" si="9"/>
        <v>0</v>
      </c>
    </row>
    <row r="19" spans="1:38" ht="15" customHeight="1" thickTop="1" x14ac:dyDescent="0.25">
      <c r="A19" s="26">
        <v>43390</v>
      </c>
      <c r="B19" s="127"/>
      <c r="C19" s="225"/>
      <c r="D19" s="95"/>
      <c r="E19" s="166"/>
      <c r="F19" s="166"/>
      <c r="G19" s="95"/>
      <c r="H19" s="95"/>
      <c r="I19" s="278"/>
      <c r="J19" s="95"/>
      <c r="K19" s="166"/>
      <c r="L19" s="166"/>
      <c r="M19" s="95"/>
      <c r="N19" s="95"/>
      <c r="O19" s="278"/>
      <c r="P19" s="95"/>
      <c r="Q19" s="95"/>
      <c r="R19" s="95"/>
      <c r="S19" s="166"/>
      <c r="T19" s="166"/>
      <c r="U19" s="100"/>
      <c r="V19" s="230"/>
      <c r="W19" s="166"/>
      <c r="X19" s="169"/>
      <c r="Y19" s="169"/>
      <c r="Z19" s="166"/>
      <c r="AA19" s="132"/>
      <c r="AB19" s="136">
        <f t="shared" si="4"/>
        <v>0</v>
      </c>
      <c r="AC19" s="166">
        <f t="shared" si="5"/>
        <v>0</v>
      </c>
      <c r="AD19" s="132">
        <f t="shared" si="6"/>
        <v>0</v>
      </c>
      <c r="AE19" s="136">
        <f t="shared" si="0"/>
        <v>0</v>
      </c>
      <c r="AF19" s="166">
        <f t="shared" si="1"/>
        <v>0</v>
      </c>
      <c r="AG19" s="132">
        <f t="shared" si="2"/>
        <v>0</v>
      </c>
      <c r="AH19" s="79"/>
      <c r="AI19" s="79">
        <f t="shared" si="3"/>
        <v>3</v>
      </c>
      <c r="AJ19" s="35">
        <f t="shared" si="7"/>
        <v>0</v>
      </c>
      <c r="AK19" s="35">
        <f t="shared" si="8"/>
        <v>0</v>
      </c>
      <c r="AL19" s="35">
        <f t="shared" si="9"/>
        <v>0</v>
      </c>
    </row>
    <row r="20" spans="1:38" ht="15" customHeight="1" x14ac:dyDescent="0.25">
      <c r="A20" s="26">
        <v>43391</v>
      </c>
      <c r="B20" s="138"/>
      <c r="C20" s="228"/>
      <c r="D20" s="92"/>
      <c r="E20" s="167"/>
      <c r="F20" s="167"/>
      <c r="G20" s="92"/>
      <c r="H20" s="92"/>
      <c r="I20" s="133"/>
      <c r="J20" s="92"/>
      <c r="K20" s="167"/>
      <c r="L20" s="167"/>
      <c r="M20" s="92"/>
      <c r="N20" s="92"/>
      <c r="O20" s="133"/>
      <c r="P20" s="126"/>
      <c r="Q20" s="126"/>
      <c r="R20" s="126"/>
      <c r="S20" s="166"/>
      <c r="T20" s="166"/>
      <c r="U20" s="100"/>
      <c r="V20" s="168"/>
      <c r="W20" s="167"/>
      <c r="X20" s="168"/>
      <c r="Y20" s="168"/>
      <c r="Z20" s="98"/>
      <c r="AA20" s="133"/>
      <c r="AB20" s="135">
        <f t="shared" si="4"/>
        <v>0</v>
      </c>
      <c r="AC20" s="167">
        <f t="shared" si="5"/>
        <v>0</v>
      </c>
      <c r="AD20" s="133">
        <f t="shared" si="6"/>
        <v>0</v>
      </c>
      <c r="AE20" s="136">
        <f t="shared" si="0"/>
        <v>0</v>
      </c>
      <c r="AF20" s="166">
        <f t="shared" si="1"/>
        <v>0</v>
      </c>
      <c r="AG20" s="132">
        <f t="shared" si="2"/>
        <v>0</v>
      </c>
      <c r="AH20" s="79"/>
      <c r="AI20" s="79">
        <f t="shared" si="3"/>
        <v>4</v>
      </c>
      <c r="AJ20" s="35">
        <f t="shared" si="7"/>
        <v>0</v>
      </c>
      <c r="AK20" s="35">
        <f t="shared" si="8"/>
        <v>0</v>
      </c>
      <c r="AL20" s="35">
        <f t="shared" si="9"/>
        <v>0</v>
      </c>
    </row>
    <row r="21" spans="1:38" ht="15" customHeight="1" x14ac:dyDescent="0.25">
      <c r="A21" s="26">
        <v>43392</v>
      </c>
      <c r="B21" s="138"/>
      <c r="C21" s="228"/>
      <c r="D21" s="92"/>
      <c r="E21" s="167"/>
      <c r="F21" s="167"/>
      <c r="G21" s="92"/>
      <c r="H21" s="92"/>
      <c r="I21" s="133"/>
      <c r="J21" s="92"/>
      <c r="K21" s="167"/>
      <c r="L21" s="167"/>
      <c r="M21" s="92"/>
      <c r="N21" s="92"/>
      <c r="O21" s="133"/>
      <c r="P21" s="126"/>
      <c r="Q21" s="126"/>
      <c r="R21" s="126"/>
      <c r="S21" s="166"/>
      <c r="T21" s="166"/>
      <c r="U21" s="100"/>
      <c r="V21" s="168"/>
      <c r="W21" s="167"/>
      <c r="X21" s="168"/>
      <c r="Y21" s="168"/>
      <c r="Z21" s="98"/>
      <c r="AA21" s="188"/>
      <c r="AB21" s="135">
        <f t="shared" si="4"/>
        <v>0</v>
      </c>
      <c r="AC21" s="167">
        <f t="shared" si="5"/>
        <v>0</v>
      </c>
      <c r="AD21" s="133">
        <f t="shared" si="6"/>
        <v>0</v>
      </c>
      <c r="AE21" s="136">
        <f t="shared" si="0"/>
        <v>0</v>
      </c>
      <c r="AF21" s="166">
        <f t="shared" si="1"/>
        <v>0</v>
      </c>
      <c r="AG21" s="132">
        <f t="shared" si="2"/>
        <v>0</v>
      </c>
      <c r="AH21" s="79"/>
      <c r="AI21" s="79">
        <f t="shared" si="3"/>
        <v>5</v>
      </c>
      <c r="AJ21" s="35">
        <f t="shared" si="7"/>
        <v>0</v>
      </c>
      <c r="AK21" s="35">
        <f t="shared" si="8"/>
        <v>0</v>
      </c>
      <c r="AL21" s="35">
        <f t="shared" si="9"/>
        <v>0</v>
      </c>
    </row>
    <row r="22" spans="1:38" ht="15" customHeight="1" x14ac:dyDescent="0.25">
      <c r="A22" s="26">
        <v>43393</v>
      </c>
      <c r="B22" s="138"/>
      <c r="C22" s="228"/>
      <c r="D22" s="92"/>
      <c r="E22" s="167"/>
      <c r="F22" s="167"/>
      <c r="G22" s="92"/>
      <c r="H22" s="92"/>
      <c r="I22" s="133"/>
      <c r="J22" s="92"/>
      <c r="K22" s="167"/>
      <c r="L22" s="167"/>
      <c r="M22" s="92"/>
      <c r="N22" s="92"/>
      <c r="O22" s="133"/>
      <c r="P22" s="126"/>
      <c r="Q22" s="126"/>
      <c r="R22" s="126"/>
      <c r="S22" s="166"/>
      <c r="T22" s="166"/>
      <c r="U22" s="100"/>
      <c r="V22" s="167"/>
      <c r="W22" s="167"/>
      <c r="X22" s="167"/>
      <c r="Y22" s="168"/>
      <c r="Z22" s="98"/>
      <c r="AA22" s="188"/>
      <c r="AB22" s="135">
        <f t="shared" si="4"/>
        <v>0</v>
      </c>
      <c r="AC22" s="167">
        <f t="shared" si="5"/>
        <v>0</v>
      </c>
      <c r="AD22" s="133">
        <f t="shared" si="6"/>
        <v>0</v>
      </c>
      <c r="AE22" s="136">
        <f t="shared" si="0"/>
        <v>0</v>
      </c>
      <c r="AF22" s="166">
        <f t="shared" si="1"/>
        <v>0</v>
      </c>
      <c r="AG22" s="132">
        <f t="shared" si="2"/>
        <v>0</v>
      </c>
      <c r="AH22" s="79"/>
      <c r="AI22" s="79">
        <f t="shared" si="3"/>
        <v>6</v>
      </c>
      <c r="AJ22" s="35">
        <f t="shared" si="7"/>
        <v>0</v>
      </c>
      <c r="AK22" s="35">
        <f t="shared" si="8"/>
        <v>0</v>
      </c>
      <c r="AL22" s="35">
        <f t="shared" si="9"/>
        <v>0</v>
      </c>
    </row>
    <row r="23" spans="1:38" ht="15" customHeight="1" x14ac:dyDescent="0.25">
      <c r="A23" s="26">
        <v>43394</v>
      </c>
      <c r="B23" s="138"/>
      <c r="C23" s="228"/>
      <c r="D23" s="125"/>
      <c r="E23" s="168"/>
      <c r="F23" s="168"/>
      <c r="G23" s="166"/>
      <c r="H23" s="95"/>
      <c r="I23" s="133"/>
      <c r="J23" s="136"/>
      <c r="K23" s="166"/>
      <c r="L23" s="166"/>
      <c r="M23" s="166"/>
      <c r="N23" s="166"/>
      <c r="O23" s="188"/>
      <c r="P23" s="231"/>
      <c r="Q23" s="167"/>
      <c r="R23" s="167"/>
      <c r="S23" s="166"/>
      <c r="T23" s="166"/>
      <c r="U23" s="100"/>
      <c r="V23" s="168"/>
      <c r="W23" s="167"/>
      <c r="X23" s="167"/>
      <c r="Y23" s="168"/>
      <c r="Z23" s="167"/>
      <c r="AA23" s="133"/>
      <c r="AB23" s="135">
        <f t="shared" si="4"/>
        <v>0</v>
      </c>
      <c r="AC23" s="167">
        <f t="shared" si="5"/>
        <v>0</v>
      </c>
      <c r="AD23" s="133">
        <f t="shared" si="6"/>
        <v>0</v>
      </c>
      <c r="AE23" s="135">
        <f t="shared" si="0"/>
        <v>0</v>
      </c>
      <c r="AF23" s="167">
        <f t="shared" si="1"/>
        <v>0</v>
      </c>
      <c r="AG23" s="133">
        <f t="shared" si="2"/>
        <v>0</v>
      </c>
      <c r="AH23" s="79"/>
      <c r="AI23" s="79">
        <f t="shared" si="3"/>
        <v>7</v>
      </c>
      <c r="AJ23" s="35">
        <f t="shared" si="7"/>
        <v>0</v>
      </c>
      <c r="AK23" s="35">
        <f t="shared" si="8"/>
        <v>0</v>
      </c>
      <c r="AL23" s="35">
        <f t="shared" si="9"/>
        <v>0</v>
      </c>
    </row>
    <row r="24" spans="1:38" ht="15" customHeight="1" x14ac:dyDescent="0.25">
      <c r="A24" s="26">
        <v>43395</v>
      </c>
      <c r="B24" s="135"/>
      <c r="C24" s="133"/>
      <c r="D24" s="92"/>
      <c r="E24" s="167"/>
      <c r="F24" s="167"/>
      <c r="G24" s="167"/>
      <c r="H24" s="92"/>
      <c r="I24" s="133"/>
      <c r="J24" s="135"/>
      <c r="K24" s="167"/>
      <c r="L24" s="92"/>
      <c r="M24" s="167"/>
      <c r="N24" s="167"/>
      <c r="O24" s="221"/>
      <c r="P24" s="135"/>
      <c r="Q24" s="167"/>
      <c r="R24" s="167"/>
      <c r="S24" s="167"/>
      <c r="T24" s="167"/>
      <c r="U24" s="133"/>
      <c r="V24" s="167"/>
      <c r="W24" s="167"/>
      <c r="X24" s="167"/>
      <c r="Y24" s="167"/>
      <c r="Z24" s="167"/>
      <c r="AA24" s="228"/>
      <c r="AB24" s="135">
        <f t="shared" si="4"/>
        <v>0</v>
      </c>
      <c r="AC24" s="167">
        <f t="shared" si="5"/>
        <v>0</v>
      </c>
      <c r="AD24" s="133">
        <f t="shared" si="6"/>
        <v>0</v>
      </c>
      <c r="AE24" s="136">
        <f t="shared" si="0"/>
        <v>0</v>
      </c>
      <c r="AF24" s="166">
        <f t="shared" si="1"/>
        <v>0</v>
      </c>
      <c r="AG24" s="132">
        <f t="shared" si="2"/>
        <v>0</v>
      </c>
      <c r="AH24" s="79"/>
      <c r="AI24" s="79">
        <f t="shared" si="3"/>
        <v>1</v>
      </c>
      <c r="AJ24" s="35">
        <f t="shared" si="7"/>
        <v>0</v>
      </c>
      <c r="AK24" s="35">
        <f t="shared" si="8"/>
        <v>0</v>
      </c>
      <c r="AL24" s="35">
        <f t="shared" si="9"/>
        <v>0</v>
      </c>
    </row>
    <row r="25" spans="1:38" ht="15" customHeight="1" thickBot="1" x14ac:dyDescent="0.3">
      <c r="A25" s="26">
        <v>43396</v>
      </c>
      <c r="B25" s="151"/>
      <c r="C25" s="153"/>
      <c r="D25" s="158"/>
      <c r="E25" s="170"/>
      <c r="F25" s="170"/>
      <c r="G25" s="154"/>
      <c r="H25" s="154"/>
      <c r="I25" s="153"/>
      <c r="J25" s="154"/>
      <c r="K25" s="154"/>
      <c r="L25" s="154"/>
      <c r="M25" s="154"/>
      <c r="N25" s="170"/>
      <c r="O25" s="153"/>
      <c r="P25" s="158"/>
      <c r="Q25" s="170"/>
      <c r="R25" s="170"/>
      <c r="S25" s="154"/>
      <c r="T25" s="154"/>
      <c r="U25" s="153"/>
      <c r="V25" s="170"/>
      <c r="W25" s="170"/>
      <c r="X25" s="257"/>
      <c r="Y25" s="170"/>
      <c r="Z25" s="170"/>
      <c r="AA25" s="224"/>
      <c r="AB25" s="151">
        <f t="shared" si="4"/>
        <v>0</v>
      </c>
      <c r="AC25" s="170">
        <f t="shared" si="5"/>
        <v>0</v>
      </c>
      <c r="AD25" s="153">
        <f t="shared" si="6"/>
        <v>0</v>
      </c>
      <c r="AE25" s="151">
        <f t="shared" si="0"/>
        <v>0</v>
      </c>
      <c r="AF25" s="170">
        <f t="shared" si="1"/>
        <v>0</v>
      </c>
      <c r="AG25" s="153">
        <f t="shared" si="2"/>
        <v>0</v>
      </c>
      <c r="AH25" s="79"/>
      <c r="AI25" s="79">
        <f t="shared" si="3"/>
        <v>2</v>
      </c>
      <c r="AJ25" s="35">
        <f t="shared" si="7"/>
        <v>0</v>
      </c>
      <c r="AK25" s="35">
        <f t="shared" si="8"/>
        <v>0</v>
      </c>
      <c r="AL25" s="35">
        <f t="shared" si="9"/>
        <v>0</v>
      </c>
    </row>
    <row r="26" spans="1:38" ht="15" customHeight="1" thickTop="1" x14ac:dyDescent="0.25">
      <c r="A26" s="26">
        <v>43397</v>
      </c>
      <c r="B26" s="127"/>
      <c r="C26" s="225"/>
      <c r="D26" s="95"/>
      <c r="E26" s="166"/>
      <c r="F26" s="166"/>
      <c r="G26" s="95"/>
      <c r="H26" s="95"/>
      <c r="I26" s="278"/>
      <c r="J26" s="95"/>
      <c r="K26" s="95"/>
      <c r="L26" s="95"/>
      <c r="M26" s="166"/>
      <c r="N26" s="166"/>
      <c r="O26" s="100"/>
      <c r="P26" s="95"/>
      <c r="Q26" s="166"/>
      <c r="R26" s="166"/>
      <c r="S26" s="95"/>
      <c r="T26" s="95"/>
      <c r="U26" s="278"/>
      <c r="V26" s="169"/>
      <c r="W26" s="169"/>
      <c r="X26" s="230"/>
      <c r="Y26" s="169"/>
      <c r="Z26" s="166"/>
      <c r="AA26" s="132"/>
      <c r="AB26" s="136">
        <f t="shared" si="4"/>
        <v>0</v>
      </c>
      <c r="AC26" s="166">
        <f t="shared" si="5"/>
        <v>0</v>
      </c>
      <c r="AD26" s="132">
        <f t="shared" si="6"/>
        <v>0</v>
      </c>
      <c r="AE26" s="136">
        <f t="shared" si="0"/>
        <v>0</v>
      </c>
      <c r="AF26" s="166">
        <f t="shared" si="1"/>
        <v>0</v>
      </c>
      <c r="AG26" s="132">
        <f t="shared" si="2"/>
        <v>0</v>
      </c>
      <c r="AH26" s="79"/>
      <c r="AI26" s="79">
        <f t="shared" si="3"/>
        <v>3</v>
      </c>
      <c r="AJ26" s="35">
        <f t="shared" si="7"/>
        <v>0</v>
      </c>
      <c r="AK26" s="35">
        <f t="shared" si="8"/>
        <v>0</v>
      </c>
      <c r="AL26" s="35">
        <f t="shared" si="9"/>
        <v>0</v>
      </c>
    </row>
    <row r="27" spans="1:38" ht="15" customHeight="1" x14ac:dyDescent="0.25">
      <c r="A27" s="26">
        <v>43398</v>
      </c>
      <c r="B27" s="138"/>
      <c r="C27" s="225"/>
      <c r="D27" s="92"/>
      <c r="E27" s="167"/>
      <c r="F27" s="167"/>
      <c r="G27" s="92"/>
      <c r="H27" s="92"/>
      <c r="I27" s="133"/>
      <c r="J27" s="126"/>
      <c r="K27" s="126"/>
      <c r="L27" s="126"/>
      <c r="M27" s="166"/>
      <c r="N27" s="166"/>
      <c r="O27" s="100"/>
      <c r="P27" s="92"/>
      <c r="Q27" s="167"/>
      <c r="R27" s="167"/>
      <c r="S27" s="92"/>
      <c r="T27" s="92"/>
      <c r="U27" s="133"/>
      <c r="V27" s="167"/>
      <c r="W27" s="168"/>
      <c r="X27" s="98"/>
      <c r="Y27" s="168"/>
      <c r="Z27" s="167"/>
      <c r="AA27" s="133"/>
      <c r="AB27" s="135">
        <f t="shared" si="4"/>
        <v>0</v>
      </c>
      <c r="AC27" s="167">
        <f t="shared" si="5"/>
        <v>0</v>
      </c>
      <c r="AD27" s="133">
        <f t="shared" si="6"/>
        <v>0</v>
      </c>
      <c r="AE27" s="136">
        <f t="shared" si="0"/>
        <v>0</v>
      </c>
      <c r="AF27" s="166">
        <f t="shared" si="1"/>
        <v>0</v>
      </c>
      <c r="AG27" s="132">
        <f t="shared" si="2"/>
        <v>0</v>
      </c>
      <c r="AH27" s="79"/>
      <c r="AI27" s="79">
        <f t="shared" si="3"/>
        <v>4</v>
      </c>
      <c r="AJ27" s="35">
        <f t="shared" si="7"/>
        <v>0</v>
      </c>
      <c r="AK27" s="35">
        <f t="shared" si="8"/>
        <v>0</v>
      </c>
      <c r="AL27" s="35">
        <f t="shared" si="9"/>
        <v>0</v>
      </c>
    </row>
    <row r="28" spans="1:38" ht="15" customHeight="1" x14ac:dyDescent="0.25">
      <c r="A28" s="26">
        <v>43399</v>
      </c>
      <c r="B28" s="138"/>
      <c r="C28" s="225"/>
      <c r="D28" s="92"/>
      <c r="E28" s="167"/>
      <c r="F28" s="167"/>
      <c r="G28" s="92"/>
      <c r="H28" s="92"/>
      <c r="I28" s="133"/>
      <c r="J28" s="126"/>
      <c r="K28" s="126"/>
      <c r="L28" s="126"/>
      <c r="M28" s="166"/>
      <c r="N28" s="166"/>
      <c r="O28" s="100"/>
      <c r="P28" s="92"/>
      <c r="Q28" s="167"/>
      <c r="R28" s="167"/>
      <c r="S28" s="92"/>
      <c r="T28" s="92"/>
      <c r="U28" s="133"/>
      <c r="V28" s="167"/>
      <c r="W28" s="98"/>
      <c r="X28" s="168"/>
      <c r="Y28" s="98"/>
      <c r="Z28" s="167"/>
      <c r="AA28" s="133"/>
      <c r="AB28" s="135">
        <f t="shared" si="4"/>
        <v>0</v>
      </c>
      <c r="AC28" s="167">
        <f t="shared" si="5"/>
        <v>0</v>
      </c>
      <c r="AD28" s="133">
        <f t="shared" si="6"/>
        <v>0</v>
      </c>
      <c r="AE28" s="136">
        <f t="shared" si="0"/>
        <v>0</v>
      </c>
      <c r="AF28" s="166">
        <f t="shared" si="1"/>
        <v>0</v>
      </c>
      <c r="AG28" s="132">
        <f t="shared" si="2"/>
        <v>0</v>
      </c>
      <c r="AH28" s="79"/>
      <c r="AI28" s="79">
        <f t="shared" si="3"/>
        <v>5</v>
      </c>
      <c r="AJ28" s="35">
        <f t="shared" si="7"/>
        <v>0</v>
      </c>
      <c r="AK28" s="35">
        <f t="shared" si="8"/>
        <v>0</v>
      </c>
      <c r="AL28" s="35">
        <f t="shared" si="9"/>
        <v>0</v>
      </c>
    </row>
    <row r="29" spans="1:38" ht="15" customHeight="1" x14ac:dyDescent="0.25">
      <c r="A29" s="26">
        <v>43400</v>
      </c>
      <c r="B29" s="138"/>
      <c r="C29" s="225"/>
      <c r="D29" s="92"/>
      <c r="E29" s="167"/>
      <c r="F29" s="167"/>
      <c r="G29" s="92"/>
      <c r="H29" s="92" t="s">
        <v>70</v>
      </c>
      <c r="I29" s="133"/>
      <c r="J29" s="126"/>
      <c r="K29" s="126"/>
      <c r="L29" s="126"/>
      <c r="M29" s="166"/>
      <c r="N29" s="166"/>
      <c r="O29" s="100"/>
      <c r="P29" s="92"/>
      <c r="Q29" s="167"/>
      <c r="R29" s="167"/>
      <c r="S29" s="92"/>
      <c r="T29" s="92"/>
      <c r="U29" s="133"/>
      <c r="V29" s="167"/>
      <c r="W29" s="348"/>
      <c r="X29" s="168"/>
      <c r="Y29" s="98"/>
      <c r="Z29" s="167"/>
      <c r="AA29" s="133"/>
      <c r="AB29" s="135">
        <f t="shared" si="4"/>
        <v>0</v>
      </c>
      <c r="AC29" s="167">
        <f t="shared" si="5"/>
        <v>0</v>
      </c>
      <c r="AD29" s="133">
        <f t="shared" si="6"/>
        <v>0</v>
      </c>
      <c r="AE29" s="136">
        <f t="shared" si="0"/>
        <v>0</v>
      </c>
      <c r="AF29" s="166">
        <f t="shared" si="1"/>
        <v>0</v>
      </c>
      <c r="AG29" s="132">
        <f t="shared" si="2"/>
        <v>0</v>
      </c>
      <c r="AH29" s="79"/>
      <c r="AI29" s="79">
        <f t="shared" si="3"/>
        <v>6</v>
      </c>
      <c r="AJ29" s="35">
        <f t="shared" si="7"/>
        <v>0</v>
      </c>
      <c r="AK29" s="35">
        <f t="shared" si="8"/>
        <v>0</v>
      </c>
      <c r="AL29" s="35">
        <f t="shared" si="9"/>
        <v>0</v>
      </c>
    </row>
    <row r="30" spans="1:38" ht="15" customHeight="1" x14ac:dyDescent="0.25">
      <c r="A30" s="26">
        <v>43401</v>
      </c>
      <c r="B30" s="138"/>
      <c r="C30" s="225"/>
      <c r="D30" s="95"/>
      <c r="E30" s="166"/>
      <c r="F30" s="166"/>
      <c r="G30" s="166"/>
      <c r="H30" s="166"/>
      <c r="I30" s="188"/>
      <c r="J30" s="138"/>
      <c r="K30" s="167"/>
      <c r="L30" s="167"/>
      <c r="M30" s="166"/>
      <c r="N30" s="166"/>
      <c r="O30" s="100"/>
      <c r="P30" s="138"/>
      <c r="Q30" s="168"/>
      <c r="R30" s="168"/>
      <c r="S30" s="166"/>
      <c r="T30" s="95"/>
      <c r="U30" s="133"/>
      <c r="V30" s="167"/>
      <c r="W30" s="167"/>
      <c r="X30" s="98"/>
      <c r="Y30" s="168"/>
      <c r="Z30" s="167"/>
      <c r="AA30" s="133"/>
      <c r="AB30" s="135">
        <f t="shared" si="4"/>
        <v>0</v>
      </c>
      <c r="AC30" s="167">
        <f t="shared" si="5"/>
        <v>0</v>
      </c>
      <c r="AD30" s="133">
        <f t="shared" si="6"/>
        <v>0</v>
      </c>
      <c r="AE30" s="135">
        <f t="shared" si="0"/>
        <v>0</v>
      </c>
      <c r="AF30" s="167">
        <f t="shared" si="1"/>
        <v>0</v>
      </c>
      <c r="AG30" s="133">
        <f t="shared" si="2"/>
        <v>0</v>
      </c>
      <c r="AH30" s="79"/>
      <c r="AI30" s="79">
        <f t="shared" si="3"/>
        <v>7</v>
      </c>
      <c r="AJ30" s="35">
        <f t="shared" si="7"/>
        <v>0</v>
      </c>
      <c r="AK30" s="35">
        <f t="shared" si="8"/>
        <v>0</v>
      </c>
      <c r="AL30" s="35">
        <f t="shared" si="9"/>
        <v>0</v>
      </c>
    </row>
    <row r="31" spans="1:38" ht="15" customHeight="1" x14ac:dyDescent="0.25">
      <c r="A31" s="26">
        <v>43402</v>
      </c>
      <c r="B31" s="135"/>
      <c r="C31" s="133"/>
      <c r="D31" s="92"/>
      <c r="E31" s="167"/>
      <c r="F31" s="167"/>
      <c r="G31" s="167"/>
      <c r="H31" s="92"/>
      <c r="I31" s="133"/>
      <c r="J31" s="135"/>
      <c r="K31" s="167"/>
      <c r="L31" s="92"/>
      <c r="M31" s="167"/>
      <c r="N31" s="167"/>
      <c r="O31" s="221"/>
      <c r="P31" s="135"/>
      <c r="Q31" s="167"/>
      <c r="R31" s="167"/>
      <c r="S31" s="167"/>
      <c r="T31" s="168"/>
      <c r="U31" s="133"/>
      <c r="V31" s="167"/>
      <c r="W31" s="167"/>
      <c r="X31" s="167"/>
      <c r="Y31" s="168"/>
      <c r="Z31" s="167"/>
      <c r="AA31" s="133"/>
      <c r="AB31" s="135">
        <f t="shared" si="4"/>
        <v>0</v>
      </c>
      <c r="AC31" s="167">
        <f t="shared" si="5"/>
        <v>0</v>
      </c>
      <c r="AD31" s="133">
        <f t="shared" si="6"/>
        <v>0</v>
      </c>
      <c r="AE31" s="136">
        <f t="shared" si="0"/>
        <v>0</v>
      </c>
      <c r="AF31" s="166">
        <f t="shared" si="1"/>
        <v>0</v>
      </c>
      <c r="AG31" s="132">
        <f t="shared" si="2"/>
        <v>0</v>
      </c>
      <c r="AH31" s="79"/>
      <c r="AI31" s="79">
        <f t="shared" si="3"/>
        <v>1</v>
      </c>
      <c r="AJ31" s="35">
        <f t="shared" si="7"/>
        <v>0</v>
      </c>
      <c r="AK31" s="35">
        <f t="shared" si="8"/>
        <v>0</v>
      </c>
      <c r="AL31" s="35">
        <f t="shared" si="9"/>
        <v>0</v>
      </c>
    </row>
    <row r="32" spans="1:38" ht="15" customHeight="1" thickBot="1" x14ac:dyDescent="0.3">
      <c r="A32" s="26">
        <v>43403</v>
      </c>
      <c r="B32" s="151"/>
      <c r="C32" s="153"/>
      <c r="D32" s="154"/>
      <c r="E32" s="154"/>
      <c r="F32" s="154"/>
      <c r="G32" s="154"/>
      <c r="H32" s="170"/>
      <c r="I32" s="153"/>
      <c r="J32" s="158"/>
      <c r="K32" s="158"/>
      <c r="L32" s="158"/>
      <c r="M32" s="154"/>
      <c r="N32" s="170"/>
      <c r="O32" s="153"/>
      <c r="P32" s="154"/>
      <c r="Q32" s="154"/>
      <c r="R32" s="154"/>
      <c r="S32" s="154"/>
      <c r="T32" s="170"/>
      <c r="U32" s="153"/>
      <c r="V32" s="170"/>
      <c r="W32" s="170"/>
      <c r="X32" s="170"/>
      <c r="Y32" s="257"/>
      <c r="Z32" s="170"/>
      <c r="AA32" s="153"/>
      <c r="AB32" s="151">
        <f t="shared" si="4"/>
        <v>0</v>
      </c>
      <c r="AC32" s="170">
        <f t="shared" si="5"/>
        <v>0</v>
      </c>
      <c r="AD32" s="153">
        <f t="shared" si="6"/>
        <v>0</v>
      </c>
      <c r="AE32" s="151">
        <f t="shared" si="0"/>
        <v>0</v>
      </c>
      <c r="AF32" s="170">
        <f t="shared" si="1"/>
        <v>0</v>
      </c>
      <c r="AG32" s="153">
        <f t="shared" si="2"/>
        <v>0</v>
      </c>
      <c r="AH32" s="79"/>
      <c r="AI32" s="79">
        <f t="shared" si="3"/>
        <v>2</v>
      </c>
      <c r="AJ32" s="35">
        <f t="shared" si="7"/>
        <v>0</v>
      </c>
      <c r="AK32" s="35">
        <f t="shared" si="8"/>
        <v>0</v>
      </c>
      <c r="AL32" s="35">
        <f t="shared" si="9"/>
        <v>0</v>
      </c>
    </row>
    <row r="33" spans="1:38" ht="15" customHeight="1" thickTop="1" thickBot="1" x14ac:dyDescent="0.3">
      <c r="A33" s="26">
        <v>43404</v>
      </c>
      <c r="B33" s="27" t="s">
        <v>70</v>
      </c>
      <c r="C33" s="24"/>
      <c r="D33" s="280" t="s">
        <v>70</v>
      </c>
      <c r="E33" s="280"/>
      <c r="F33" s="280"/>
      <c r="G33" s="279"/>
      <c r="H33" s="279"/>
      <c r="I33" s="282"/>
      <c r="J33" s="280"/>
      <c r="K33" s="280"/>
      <c r="L33" s="280"/>
      <c r="M33" s="279"/>
      <c r="N33" s="279"/>
      <c r="O33" s="282"/>
      <c r="P33" s="280"/>
      <c r="Q33" s="280"/>
      <c r="R33" s="280"/>
      <c r="S33" s="279"/>
      <c r="T33" s="279"/>
      <c r="U33" s="282"/>
      <c r="V33" s="23"/>
      <c r="W33" s="105"/>
      <c r="X33" s="29"/>
      <c r="Y33" s="329"/>
      <c r="Z33" s="105"/>
      <c r="AA33" s="30"/>
      <c r="AB33" s="27">
        <f t="shared" si="4"/>
        <v>0</v>
      </c>
      <c r="AC33" s="165">
        <f t="shared" si="5"/>
        <v>0</v>
      </c>
      <c r="AD33" s="24">
        <f t="shared" si="6"/>
        <v>0</v>
      </c>
      <c r="AE33" s="27">
        <f t="shared" si="0"/>
        <v>0</v>
      </c>
      <c r="AF33" s="165">
        <f t="shared" si="1"/>
        <v>0</v>
      </c>
      <c r="AG33" s="24">
        <f t="shared" si="2"/>
        <v>0</v>
      </c>
      <c r="AH33" s="79"/>
      <c r="AI33" s="79">
        <f t="shared" si="3"/>
        <v>3</v>
      </c>
      <c r="AJ33" s="291">
        <f t="shared" si="7"/>
        <v>0</v>
      </c>
      <c r="AK33" s="291">
        <f>COUNTIF(B33:AA33,"2")+COUNTIF(B33:AA33,"*2")</f>
        <v>0</v>
      </c>
      <c r="AL33" s="291">
        <f t="shared" si="9"/>
        <v>0</v>
      </c>
    </row>
    <row r="34" spans="1:38" ht="15" customHeight="1" x14ac:dyDescent="0.25">
      <c r="A34" s="79"/>
      <c r="B34" s="79">
        <f t="shared" ref="B34:AA34" si="10">31-(COUNTBLANK(B3:B33)+COUNTIF(B3:B33,"X")+COUNTIFS(B3:B33,"C",$AI$3:$AI$33,"&gt;5"))</f>
        <v>1</v>
      </c>
      <c r="C34" s="79">
        <f t="shared" si="10"/>
        <v>0</v>
      </c>
      <c r="D34" s="79">
        <f t="shared" si="10"/>
        <v>1</v>
      </c>
      <c r="E34" s="79">
        <f t="shared" si="10"/>
        <v>0</v>
      </c>
      <c r="F34" s="79">
        <f t="shared" si="10"/>
        <v>0</v>
      </c>
      <c r="G34" s="79">
        <f t="shared" si="10"/>
        <v>0</v>
      </c>
      <c r="H34" s="79">
        <f t="shared" si="10"/>
        <v>1</v>
      </c>
      <c r="I34" s="79">
        <f t="shared" si="10"/>
        <v>0</v>
      </c>
      <c r="J34" s="79">
        <f t="shared" si="10"/>
        <v>0</v>
      </c>
      <c r="K34" s="79">
        <f t="shared" si="10"/>
        <v>0</v>
      </c>
      <c r="L34" s="79">
        <f t="shared" si="10"/>
        <v>5</v>
      </c>
      <c r="M34" s="79">
        <f t="shared" si="10"/>
        <v>0</v>
      </c>
      <c r="N34" s="79">
        <f t="shared" si="10"/>
        <v>0</v>
      </c>
      <c r="O34" s="79">
        <f t="shared" si="10"/>
        <v>0</v>
      </c>
      <c r="P34" s="79">
        <f t="shared" si="10"/>
        <v>0</v>
      </c>
      <c r="Q34" s="79">
        <f t="shared" si="10"/>
        <v>0</v>
      </c>
      <c r="R34" s="79">
        <f t="shared" si="10"/>
        <v>0</v>
      </c>
      <c r="S34" s="79">
        <f t="shared" si="10"/>
        <v>0</v>
      </c>
      <c r="T34" s="79">
        <f t="shared" si="10"/>
        <v>0</v>
      </c>
      <c r="U34" s="79">
        <f t="shared" si="10"/>
        <v>6</v>
      </c>
      <c r="V34" s="79">
        <f t="shared" si="10"/>
        <v>0</v>
      </c>
      <c r="W34" s="79">
        <f t="shared" si="10"/>
        <v>0</v>
      </c>
      <c r="X34" s="79">
        <f t="shared" si="10"/>
        <v>0</v>
      </c>
      <c r="Y34" s="79">
        <f t="shared" si="10"/>
        <v>0</v>
      </c>
      <c r="Z34" s="79">
        <f t="shared" si="10"/>
        <v>0</v>
      </c>
      <c r="AA34" s="79">
        <f t="shared" si="10"/>
        <v>0</v>
      </c>
      <c r="AB34" s="79"/>
      <c r="AC34" s="79"/>
      <c r="AD34" s="79"/>
      <c r="AE34" s="79"/>
      <c r="AF34" s="79"/>
      <c r="AG34" s="79"/>
      <c r="AH34" s="79"/>
    </row>
    <row r="35" spans="1:38" ht="15" customHeight="1" x14ac:dyDescent="0.25">
      <c r="A35" s="79"/>
      <c r="B35" s="79">
        <f>SUM(65-(B34+Sierpień!B34+Wrzesień!B34))</f>
        <v>16</v>
      </c>
      <c r="C35" s="79">
        <f>SUM(65-(C34+Sierpień!C34+Wrzesień!C34))</f>
        <v>17</v>
      </c>
      <c r="D35" s="79">
        <f>SUM(65-(D34+Sierpień!D34+Wrzesień!D34))</f>
        <v>20</v>
      </c>
      <c r="E35" s="79">
        <f>SUM(65-(E34+Sierpień!E34+Wrzesień!E34))</f>
        <v>23</v>
      </c>
      <c r="F35" s="79">
        <f>SUM(65-(F34+Sierpień!F34+Wrzesień!F34))</f>
        <v>19</v>
      </c>
      <c r="G35" s="79">
        <f>SUM(65-(G34+Sierpień!G34+Wrzesień!G34))</f>
        <v>23</v>
      </c>
      <c r="H35" s="79">
        <f>SUM(65-(H34+Sierpień!H34+Wrzesień!H34))</f>
        <v>20</v>
      </c>
      <c r="I35" s="79">
        <f>SUM(65-(I34+Sierpień!I34+Wrzesień!I34))</f>
        <v>20</v>
      </c>
      <c r="J35" s="79">
        <f>SUM(65-(J34+Sierpień!J34+Wrzesień!J34))</f>
        <v>23</v>
      </c>
      <c r="K35" s="79">
        <f>SUM(65-(K34+Sierpień!K34+Wrzesień!K34))</f>
        <v>23</v>
      </c>
      <c r="L35" s="79">
        <f>SUM(65-(L34+Sierpień!L34+Wrzesień!L34))</f>
        <v>18</v>
      </c>
      <c r="M35" s="79">
        <f>SUM(65-(M34+Sierpień!M34+Wrzesień!M34))</f>
        <v>24</v>
      </c>
      <c r="N35" s="79">
        <f>SUM(65-(N34+Sierpień!N34+Wrzesień!N34))</f>
        <v>23</v>
      </c>
      <c r="O35" s="79">
        <f>SUM(65-(O34+Sierpień!O34+Wrzesień!O34))</f>
        <v>23</v>
      </c>
      <c r="P35" s="79">
        <f>SUM(65-(P34+Sierpień!P34+Wrzesień!P34))</f>
        <v>23</v>
      </c>
      <c r="Q35" s="79">
        <f>SUM(65-(Q34+Sierpień!Q34+Wrzesień!Q34))</f>
        <v>23</v>
      </c>
      <c r="R35" s="79">
        <f>SUM(65-(R34+Sierpień!R34+Wrzesień!R34))</f>
        <v>23</v>
      </c>
      <c r="S35" s="79">
        <f>SUM(65-(S34+Sierpień!S34+Wrzesień!S34))</f>
        <v>21</v>
      </c>
      <c r="T35" s="79">
        <f>SUM(65-(T34+Sierpień!T34+Wrzesień!T34))</f>
        <v>23</v>
      </c>
      <c r="U35" s="79">
        <f>SUM(65-(U34+Sierpień!U34+Wrzesień!U34))</f>
        <v>17</v>
      </c>
      <c r="V35" s="79">
        <f>SUM(65-(V34+Sierpień!V34+Wrzesień!V34))</f>
        <v>65</v>
      </c>
      <c r="W35" s="79">
        <f>SUM(65-(W34+Sierpień!W34+Wrzesień!W34))</f>
        <v>65</v>
      </c>
      <c r="X35" s="79">
        <f>SUM(65-(X34+Sierpień!X34+Wrzesień!X34))</f>
        <v>65</v>
      </c>
      <c r="Y35" s="79">
        <f>SUM(65-(Y34+Sierpień!Y34+Wrzesień!Y34))</f>
        <v>65</v>
      </c>
      <c r="Z35" s="79">
        <f>SUM(65-(Z34+Sierpień!Z34+Wrzesień!Z34))</f>
        <v>65</v>
      </c>
      <c r="AA35" s="79">
        <f>SUM(65-(AA34+Sierpień!AA34+Wrzesień!AA34))</f>
        <v>65</v>
      </c>
      <c r="AB35" s="79"/>
      <c r="AC35" s="79"/>
      <c r="AD35" s="79"/>
      <c r="AE35" s="79"/>
      <c r="AF35" s="79"/>
      <c r="AG35" s="79"/>
      <c r="AH35" s="79"/>
    </row>
    <row r="36" spans="1:38" ht="15" customHeight="1" x14ac:dyDescent="0.25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</row>
    <row r="37" spans="1:38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</row>
    <row r="38" spans="1:38" ht="15" customHeight="1" x14ac:dyDescent="0.25">
      <c r="A38" s="21" t="s">
        <v>40</v>
      </c>
      <c r="B38" s="21">
        <f>COUNTIF(B3:B33,"Uw")+COUNTIF(B3:B33,"Uz")</f>
        <v>1</v>
      </c>
      <c r="C38" s="21">
        <f>COUNTIF(C3:C33,"Uw")+COUNTIF(C3:C33,"Uz")</f>
        <v>0</v>
      </c>
      <c r="D38" s="21">
        <f t="shared" ref="D38:AA38" si="11">COUNTIF(D3:D33,"Uw")+COUNTIF(D3:D33,"Uz")</f>
        <v>1</v>
      </c>
      <c r="E38" s="21">
        <f t="shared" si="11"/>
        <v>0</v>
      </c>
      <c r="F38" s="21">
        <f t="shared" si="11"/>
        <v>0</v>
      </c>
      <c r="G38" s="21">
        <f t="shared" si="11"/>
        <v>0</v>
      </c>
      <c r="H38" s="21">
        <f t="shared" si="11"/>
        <v>1</v>
      </c>
      <c r="I38" s="21">
        <f t="shared" si="11"/>
        <v>0</v>
      </c>
      <c r="J38" s="21">
        <f t="shared" si="11"/>
        <v>0</v>
      </c>
      <c r="K38" s="21">
        <f t="shared" si="11"/>
        <v>0</v>
      </c>
      <c r="L38" s="21">
        <f t="shared" si="11"/>
        <v>5</v>
      </c>
      <c r="M38" s="21">
        <f t="shared" si="11"/>
        <v>0</v>
      </c>
      <c r="N38" s="21">
        <f t="shared" si="11"/>
        <v>0</v>
      </c>
      <c r="O38" s="21">
        <f t="shared" si="11"/>
        <v>0</v>
      </c>
      <c r="P38" s="21">
        <f t="shared" si="11"/>
        <v>0</v>
      </c>
      <c r="Q38" s="21">
        <f t="shared" si="11"/>
        <v>0</v>
      </c>
      <c r="R38" s="21">
        <f t="shared" si="11"/>
        <v>0</v>
      </c>
      <c r="S38" s="21">
        <f t="shared" si="11"/>
        <v>0</v>
      </c>
      <c r="T38" s="21">
        <f t="shared" si="11"/>
        <v>0</v>
      </c>
      <c r="U38" s="21">
        <f t="shared" si="11"/>
        <v>6</v>
      </c>
      <c r="V38" s="21">
        <f t="shared" si="11"/>
        <v>0</v>
      </c>
      <c r="W38" s="21">
        <f t="shared" si="11"/>
        <v>0</v>
      </c>
      <c r="X38" s="21">
        <f t="shared" si="11"/>
        <v>0</v>
      </c>
      <c r="Y38" s="21">
        <f t="shared" si="11"/>
        <v>0</v>
      </c>
      <c r="Z38" s="21">
        <f t="shared" si="11"/>
        <v>0</v>
      </c>
      <c r="AA38" s="21">
        <f t="shared" si="11"/>
        <v>0</v>
      </c>
      <c r="AB38" s="79"/>
      <c r="AC38" s="79"/>
      <c r="AD38" s="32" t="s">
        <v>54</v>
      </c>
      <c r="AH38" s="79"/>
    </row>
    <row r="39" spans="1:38" ht="15" customHeight="1" x14ac:dyDescent="0.25">
      <c r="A39" s="21" t="s">
        <v>41</v>
      </c>
      <c r="B39" s="21">
        <f>COUNTIF(B3:B33,"C")</f>
        <v>0</v>
      </c>
      <c r="C39" s="21">
        <f>COUNTIF(C3:C33,"C")</f>
        <v>0</v>
      </c>
      <c r="D39" s="21">
        <f t="shared" ref="D39:AA39" si="12">COUNTIF(D3:D33,"C")</f>
        <v>0</v>
      </c>
      <c r="E39" s="21">
        <f t="shared" si="12"/>
        <v>0</v>
      </c>
      <c r="F39" s="21">
        <f t="shared" si="12"/>
        <v>0</v>
      </c>
      <c r="G39" s="21">
        <f t="shared" si="12"/>
        <v>0</v>
      </c>
      <c r="H39" s="21">
        <f t="shared" si="12"/>
        <v>0</v>
      </c>
      <c r="I39" s="21">
        <f t="shared" si="12"/>
        <v>0</v>
      </c>
      <c r="J39" s="21">
        <f t="shared" si="12"/>
        <v>0</v>
      </c>
      <c r="K39" s="21">
        <f t="shared" si="12"/>
        <v>0</v>
      </c>
      <c r="L39" s="21">
        <f t="shared" si="12"/>
        <v>0</v>
      </c>
      <c r="M39" s="21">
        <f t="shared" si="12"/>
        <v>0</v>
      </c>
      <c r="N39" s="21">
        <f t="shared" si="12"/>
        <v>0</v>
      </c>
      <c r="O39" s="21">
        <f t="shared" si="12"/>
        <v>0</v>
      </c>
      <c r="P39" s="21">
        <f t="shared" si="12"/>
        <v>0</v>
      </c>
      <c r="Q39" s="21">
        <f t="shared" si="12"/>
        <v>0</v>
      </c>
      <c r="R39" s="21">
        <f t="shared" si="12"/>
        <v>0</v>
      </c>
      <c r="S39" s="21">
        <f t="shared" si="12"/>
        <v>0</v>
      </c>
      <c r="T39" s="21">
        <f t="shared" si="12"/>
        <v>0</v>
      </c>
      <c r="U39" s="21">
        <f t="shared" si="12"/>
        <v>0</v>
      </c>
      <c r="V39" s="21">
        <f t="shared" si="12"/>
        <v>0</v>
      </c>
      <c r="W39" s="21">
        <f t="shared" si="12"/>
        <v>0</v>
      </c>
      <c r="X39" s="21">
        <f t="shared" si="12"/>
        <v>0</v>
      </c>
      <c r="Y39" s="21">
        <f t="shared" si="12"/>
        <v>0</v>
      </c>
      <c r="Z39" s="21">
        <f t="shared" si="12"/>
        <v>0</v>
      </c>
      <c r="AA39" s="21">
        <f t="shared" si="12"/>
        <v>0</v>
      </c>
      <c r="AB39" s="79"/>
      <c r="AC39" s="79"/>
      <c r="AD39" s="45"/>
      <c r="AH39" s="79"/>
    </row>
    <row r="40" spans="1:38" ht="15" customHeight="1" x14ac:dyDescent="0.25">
      <c r="A40" s="21" t="s">
        <v>42</v>
      </c>
      <c r="B40" s="21">
        <f>COUNTIF(B3:B33,"O")</f>
        <v>0</v>
      </c>
      <c r="C40" s="21">
        <f>COUNTIF(C3:C33,"O")</f>
        <v>0</v>
      </c>
      <c r="D40" s="21">
        <f t="shared" ref="D40:AA40" si="13">COUNTIF(D3:D33,"O")</f>
        <v>0</v>
      </c>
      <c r="E40" s="21">
        <f t="shared" si="13"/>
        <v>0</v>
      </c>
      <c r="F40" s="21">
        <f t="shared" si="13"/>
        <v>0</v>
      </c>
      <c r="G40" s="21">
        <f t="shared" si="13"/>
        <v>0</v>
      </c>
      <c r="H40" s="21">
        <f t="shared" si="13"/>
        <v>0</v>
      </c>
      <c r="I40" s="21">
        <f t="shared" si="13"/>
        <v>0</v>
      </c>
      <c r="J40" s="21">
        <f t="shared" si="13"/>
        <v>0</v>
      </c>
      <c r="K40" s="21">
        <f t="shared" si="13"/>
        <v>0</v>
      </c>
      <c r="L40" s="21">
        <f t="shared" si="13"/>
        <v>0</v>
      </c>
      <c r="M40" s="21">
        <f t="shared" si="13"/>
        <v>0</v>
      </c>
      <c r="N40" s="21">
        <f t="shared" si="13"/>
        <v>0</v>
      </c>
      <c r="O40" s="21">
        <f t="shared" si="13"/>
        <v>0</v>
      </c>
      <c r="P40" s="21">
        <f t="shared" si="13"/>
        <v>0</v>
      </c>
      <c r="Q40" s="21">
        <f t="shared" si="13"/>
        <v>0</v>
      </c>
      <c r="R40" s="21">
        <f t="shared" si="13"/>
        <v>0</v>
      </c>
      <c r="S40" s="21">
        <f t="shared" si="13"/>
        <v>0</v>
      </c>
      <c r="T40" s="21">
        <f t="shared" si="13"/>
        <v>0</v>
      </c>
      <c r="U40" s="21">
        <f t="shared" si="13"/>
        <v>0</v>
      </c>
      <c r="V40" s="21">
        <f t="shared" si="13"/>
        <v>0</v>
      </c>
      <c r="W40" s="21">
        <f t="shared" si="13"/>
        <v>0</v>
      </c>
      <c r="X40" s="21">
        <f t="shared" si="13"/>
        <v>0</v>
      </c>
      <c r="Y40" s="21">
        <f t="shared" si="13"/>
        <v>0</v>
      </c>
      <c r="Z40" s="21">
        <f t="shared" si="13"/>
        <v>0</v>
      </c>
      <c r="AA40" s="21">
        <f t="shared" si="13"/>
        <v>0</v>
      </c>
      <c r="AB40" s="79"/>
      <c r="AC40" s="79"/>
      <c r="AD40" s="73" t="s">
        <v>50</v>
      </c>
      <c r="AE40" s="73" t="s">
        <v>51</v>
      </c>
      <c r="AI40" s="79"/>
    </row>
    <row r="41" spans="1:38" ht="15" customHeight="1" x14ac:dyDescent="0.25">
      <c r="A41" s="21" t="s">
        <v>43</v>
      </c>
      <c r="B41" s="21">
        <f>COUNTIF(B3:B33,"Uo")</f>
        <v>0</v>
      </c>
      <c r="C41" s="21">
        <f>COUNTIF(C3:C33,"Uo")</f>
        <v>0</v>
      </c>
      <c r="D41" s="21">
        <f t="shared" ref="D41:AA41" si="14">COUNTIF(D3:D33,"Uo")</f>
        <v>0</v>
      </c>
      <c r="E41" s="21">
        <f t="shared" si="14"/>
        <v>0</v>
      </c>
      <c r="F41" s="21">
        <f t="shared" si="14"/>
        <v>0</v>
      </c>
      <c r="G41" s="21">
        <f t="shared" si="14"/>
        <v>0</v>
      </c>
      <c r="H41" s="21">
        <f t="shared" si="14"/>
        <v>0</v>
      </c>
      <c r="I41" s="21">
        <f t="shared" si="14"/>
        <v>0</v>
      </c>
      <c r="J41" s="21">
        <f t="shared" si="14"/>
        <v>0</v>
      </c>
      <c r="K41" s="21">
        <f t="shared" si="14"/>
        <v>0</v>
      </c>
      <c r="L41" s="21">
        <f t="shared" si="14"/>
        <v>0</v>
      </c>
      <c r="M41" s="21">
        <f t="shared" si="14"/>
        <v>0</v>
      </c>
      <c r="N41" s="21">
        <f t="shared" si="14"/>
        <v>0</v>
      </c>
      <c r="O41" s="21">
        <f t="shared" si="14"/>
        <v>0</v>
      </c>
      <c r="P41" s="21">
        <f t="shared" si="14"/>
        <v>0</v>
      </c>
      <c r="Q41" s="21">
        <f t="shared" si="14"/>
        <v>0</v>
      </c>
      <c r="R41" s="21">
        <f t="shared" si="14"/>
        <v>0</v>
      </c>
      <c r="S41" s="21">
        <f t="shared" si="14"/>
        <v>0</v>
      </c>
      <c r="T41" s="21">
        <f t="shared" si="14"/>
        <v>0</v>
      </c>
      <c r="U41" s="21">
        <f t="shared" si="14"/>
        <v>0</v>
      </c>
      <c r="V41" s="21">
        <f t="shared" si="14"/>
        <v>0</v>
      </c>
      <c r="W41" s="21">
        <f t="shared" si="14"/>
        <v>0</v>
      </c>
      <c r="X41" s="21">
        <f t="shared" si="14"/>
        <v>0</v>
      </c>
      <c r="Y41" s="21">
        <f t="shared" si="14"/>
        <v>0</v>
      </c>
      <c r="Z41" s="21">
        <f t="shared" si="14"/>
        <v>0</v>
      </c>
      <c r="AA41" s="21">
        <f t="shared" si="14"/>
        <v>0</v>
      </c>
      <c r="AB41" s="79"/>
      <c r="AC41" s="79"/>
      <c r="AD41" s="33" t="s">
        <v>55</v>
      </c>
      <c r="AE41" s="73" t="s">
        <v>56</v>
      </c>
    </row>
    <row r="42" spans="1:38" ht="15" customHeight="1" x14ac:dyDescent="0.25">
      <c r="A42" s="21" t="s">
        <v>76</v>
      </c>
      <c r="B42" s="21">
        <f>COUNTIF(B3:B33,"Uj")</f>
        <v>0</v>
      </c>
      <c r="C42" s="21">
        <f>COUNTIF(C3:C33,"Uj")</f>
        <v>0</v>
      </c>
      <c r="D42" s="21">
        <f t="shared" ref="D42:AA42" si="15">COUNTIF(D3:D33,"Uj")</f>
        <v>0</v>
      </c>
      <c r="E42" s="21">
        <f t="shared" si="15"/>
        <v>0</v>
      </c>
      <c r="F42" s="21">
        <f t="shared" si="15"/>
        <v>0</v>
      </c>
      <c r="G42" s="21">
        <f t="shared" si="15"/>
        <v>0</v>
      </c>
      <c r="H42" s="21">
        <f t="shared" si="15"/>
        <v>0</v>
      </c>
      <c r="I42" s="21">
        <f t="shared" si="15"/>
        <v>0</v>
      </c>
      <c r="J42" s="21">
        <f t="shared" si="15"/>
        <v>0</v>
      </c>
      <c r="K42" s="21">
        <f t="shared" si="15"/>
        <v>0</v>
      </c>
      <c r="L42" s="21">
        <f t="shared" si="15"/>
        <v>0</v>
      </c>
      <c r="M42" s="21">
        <f t="shared" si="15"/>
        <v>0</v>
      </c>
      <c r="N42" s="21">
        <f t="shared" si="15"/>
        <v>0</v>
      </c>
      <c r="O42" s="21">
        <f t="shared" si="15"/>
        <v>0</v>
      </c>
      <c r="P42" s="21">
        <f t="shared" si="15"/>
        <v>0</v>
      </c>
      <c r="Q42" s="21">
        <f t="shared" si="15"/>
        <v>0</v>
      </c>
      <c r="R42" s="21">
        <f t="shared" si="15"/>
        <v>0</v>
      </c>
      <c r="S42" s="21">
        <f t="shared" si="15"/>
        <v>0</v>
      </c>
      <c r="T42" s="21">
        <f t="shared" si="15"/>
        <v>0</v>
      </c>
      <c r="U42" s="21">
        <f t="shared" si="15"/>
        <v>0</v>
      </c>
      <c r="V42" s="21">
        <f t="shared" si="15"/>
        <v>0</v>
      </c>
      <c r="W42" s="21">
        <f t="shared" si="15"/>
        <v>0</v>
      </c>
      <c r="X42" s="21">
        <f t="shared" si="15"/>
        <v>0</v>
      </c>
      <c r="Y42" s="21">
        <f t="shared" si="15"/>
        <v>0</v>
      </c>
      <c r="Z42" s="21">
        <f t="shared" si="15"/>
        <v>0</v>
      </c>
      <c r="AA42" s="21">
        <f t="shared" si="15"/>
        <v>0</v>
      </c>
      <c r="AB42" s="79"/>
      <c r="AC42" s="79"/>
      <c r="AD42" s="31"/>
      <c r="AE42" s="73" t="s">
        <v>52</v>
      </c>
    </row>
    <row r="43" spans="1:38" ht="15" customHeight="1" x14ac:dyDescent="0.25">
      <c r="A43" s="14" t="s">
        <v>45</v>
      </c>
      <c r="B43" s="378" t="s">
        <v>48</v>
      </c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379"/>
      <c r="Z43" s="379"/>
      <c r="AA43" s="379"/>
      <c r="AD43" s="45" t="s">
        <v>70</v>
      </c>
      <c r="AE43" s="45" t="s">
        <v>71</v>
      </c>
      <c r="AF43" s="45"/>
      <c r="AG43" s="45"/>
      <c r="AH43" s="45"/>
    </row>
    <row r="44" spans="1:38" x14ac:dyDescent="0.25">
      <c r="A44" s="21" t="s">
        <v>129</v>
      </c>
      <c r="B44" s="21">
        <f>Wrzesień!B89</f>
        <v>345</v>
      </c>
      <c r="C44" s="21">
        <f>Wrzesień!C89</f>
        <v>0</v>
      </c>
      <c r="D44" s="21">
        <f>Wrzesień!D89</f>
        <v>595</v>
      </c>
      <c r="E44" s="21">
        <f>Wrzesień!E89</f>
        <v>250</v>
      </c>
      <c r="F44" s="21">
        <f>Wrzesień!F89</f>
        <v>780</v>
      </c>
      <c r="G44" s="21">
        <f>Wrzesień!G89</f>
        <v>285</v>
      </c>
      <c r="H44" s="21">
        <f>Wrzesień!H89</f>
        <v>1425</v>
      </c>
      <c r="I44" s="21">
        <f>Wrzesień!I89</f>
        <v>355</v>
      </c>
      <c r="J44" s="21">
        <f>Wrzesień!J89</f>
        <v>155</v>
      </c>
      <c r="K44" s="21">
        <f>Wrzesień!K89</f>
        <v>120</v>
      </c>
      <c r="L44" s="21">
        <f>Wrzesień!L89</f>
        <v>1340</v>
      </c>
      <c r="M44" s="21">
        <f>Wrzesień!M89</f>
        <v>1630</v>
      </c>
      <c r="N44" s="21">
        <f>Wrzesień!N89</f>
        <v>90</v>
      </c>
      <c r="O44" s="21">
        <f>Wrzesień!O89</f>
        <v>305</v>
      </c>
      <c r="P44" s="21">
        <f>Wrzesień!P89</f>
        <v>120</v>
      </c>
      <c r="Q44" s="21">
        <f>Wrzesień!Q89</f>
        <v>0</v>
      </c>
      <c r="R44" s="21">
        <f>Wrzesień!R89</f>
        <v>1470</v>
      </c>
      <c r="S44" s="21">
        <f>Wrzesień!S89</f>
        <v>1020</v>
      </c>
      <c r="T44" s="21">
        <f>Wrzesień!T89</f>
        <v>90</v>
      </c>
      <c r="U44" s="21">
        <f>Wrzesień!U89</f>
        <v>220</v>
      </c>
      <c r="V44" s="21">
        <f>Wrzesień!V89</f>
        <v>180</v>
      </c>
      <c r="W44" s="21">
        <f>Wrzesień!W89</f>
        <v>85</v>
      </c>
      <c r="X44" s="21">
        <f>Wrzesień!X89</f>
        <v>420</v>
      </c>
      <c r="Y44" s="21">
        <f>Wrzesień!Y89</f>
        <v>180</v>
      </c>
      <c r="Z44" s="21">
        <f>Wrzesień!Z89</f>
        <v>710</v>
      </c>
      <c r="AA44" s="21">
        <f>Wrzesień!AA89</f>
        <v>0</v>
      </c>
      <c r="AD44" s="45" t="s">
        <v>72</v>
      </c>
      <c r="AE44" s="45" t="s">
        <v>53</v>
      </c>
      <c r="AF44" s="45"/>
      <c r="AG44" s="45"/>
      <c r="AH44" s="45"/>
    </row>
    <row r="45" spans="1:38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D45" s="45" t="s">
        <v>74</v>
      </c>
      <c r="AE45" s="45" t="s">
        <v>68</v>
      </c>
      <c r="AF45" s="45"/>
      <c r="AG45" s="45"/>
      <c r="AH45" s="45"/>
    </row>
    <row r="46" spans="1:38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D46" s="45" t="s">
        <v>75</v>
      </c>
      <c r="AE46" s="45" t="s">
        <v>67</v>
      </c>
      <c r="AF46" s="45"/>
      <c r="AG46" s="45"/>
      <c r="AH46" s="45"/>
    </row>
    <row r="47" spans="1:38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D47" s="45" t="s">
        <v>44</v>
      </c>
      <c r="AE47" s="45" t="s">
        <v>73</v>
      </c>
      <c r="AF47" s="45"/>
      <c r="AG47" s="45"/>
      <c r="AH47" s="45"/>
    </row>
    <row r="48" spans="1:38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D48" s="140"/>
      <c r="AE48" s="45" t="s">
        <v>87</v>
      </c>
    </row>
    <row r="49" spans="1:34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D49" s="58"/>
      <c r="AE49" s="45" t="s">
        <v>88</v>
      </c>
    </row>
    <row r="50" spans="1:34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D50" s="59"/>
      <c r="AE50" s="45" t="s">
        <v>89</v>
      </c>
    </row>
    <row r="51" spans="1:34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D51" s="54" t="s">
        <v>100</v>
      </c>
      <c r="AE51" s="45" t="s">
        <v>101</v>
      </c>
      <c r="AF51" s="45"/>
      <c r="AG51" s="45"/>
      <c r="AH51" s="45"/>
    </row>
    <row r="52" spans="1:34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E52" s="45"/>
      <c r="AF52" s="45"/>
      <c r="AG52" s="45"/>
    </row>
    <row r="53" spans="1:34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E53" s="45"/>
      <c r="AF53" s="45"/>
      <c r="AG53" s="45"/>
    </row>
    <row r="54" spans="1:34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E54" s="45"/>
      <c r="AF54" s="45"/>
      <c r="AG54" s="45"/>
    </row>
    <row r="55" spans="1:34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E55" s="46"/>
      <c r="AF55" s="46"/>
      <c r="AG55" s="46"/>
    </row>
    <row r="56" spans="1:34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E56" s="45"/>
      <c r="AF56" s="45"/>
      <c r="AG56" s="45"/>
    </row>
    <row r="57" spans="1:34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E57" s="45"/>
      <c r="AF57" s="45"/>
      <c r="AG57" s="45"/>
    </row>
    <row r="58" spans="1:34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34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34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34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E61" s="45"/>
      <c r="AF61" s="45"/>
      <c r="AG61" s="45"/>
    </row>
    <row r="62" spans="1:34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34" ht="15.75" thickBot="1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34" ht="15.75" thickBot="1" x14ac:dyDescent="0.3">
      <c r="A64" s="16" t="s">
        <v>46</v>
      </c>
      <c r="B64" s="13">
        <f t="shared" ref="B64:AA64" si="16">SUM(B44:B63)</f>
        <v>345</v>
      </c>
      <c r="C64" s="13">
        <f t="shared" si="16"/>
        <v>0</v>
      </c>
      <c r="D64" s="13">
        <f t="shared" si="16"/>
        <v>595</v>
      </c>
      <c r="E64" s="13">
        <f t="shared" si="16"/>
        <v>250</v>
      </c>
      <c r="F64" s="13">
        <f t="shared" si="16"/>
        <v>780</v>
      </c>
      <c r="G64" s="13">
        <f t="shared" si="16"/>
        <v>285</v>
      </c>
      <c r="H64" s="13">
        <f t="shared" si="16"/>
        <v>1425</v>
      </c>
      <c r="I64" s="13">
        <f t="shared" si="16"/>
        <v>355</v>
      </c>
      <c r="J64" s="13">
        <f t="shared" si="16"/>
        <v>155</v>
      </c>
      <c r="K64" s="13">
        <f t="shared" si="16"/>
        <v>120</v>
      </c>
      <c r="L64" s="13">
        <f t="shared" si="16"/>
        <v>1340</v>
      </c>
      <c r="M64" s="13">
        <f t="shared" si="16"/>
        <v>1630</v>
      </c>
      <c r="N64" s="13">
        <f t="shared" si="16"/>
        <v>90</v>
      </c>
      <c r="O64" s="13">
        <f t="shared" si="16"/>
        <v>305</v>
      </c>
      <c r="P64" s="13">
        <f t="shared" si="16"/>
        <v>120</v>
      </c>
      <c r="Q64" s="13">
        <f t="shared" si="16"/>
        <v>0</v>
      </c>
      <c r="R64" s="13">
        <f t="shared" si="16"/>
        <v>1470</v>
      </c>
      <c r="S64" s="13">
        <f t="shared" si="16"/>
        <v>1020</v>
      </c>
      <c r="T64" s="13">
        <f t="shared" si="16"/>
        <v>90</v>
      </c>
      <c r="U64" s="13">
        <f t="shared" si="16"/>
        <v>220</v>
      </c>
      <c r="V64" s="13">
        <f t="shared" si="16"/>
        <v>180</v>
      </c>
      <c r="W64" s="13">
        <f t="shared" si="16"/>
        <v>85</v>
      </c>
      <c r="X64" s="13">
        <f t="shared" si="16"/>
        <v>420</v>
      </c>
      <c r="Y64" s="13">
        <f t="shared" si="16"/>
        <v>180</v>
      </c>
      <c r="Z64" s="13">
        <f t="shared" si="16"/>
        <v>710</v>
      </c>
      <c r="AA64" s="13">
        <f t="shared" si="16"/>
        <v>0</v>
      </c>
    </row>
    <row r="65" spans="1:27" x14ac:dyDescent="0.25">
      <c r="A65" s="14" t="s">
        <v>45</v>
      </c>
      <c r="B65" s="378" t="s">
        <v>49</v>
      </c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  <c r="Y65" s="379"/>
      <c r="Z65" s="379"/>
      <c r="AA65" s="379"/>
    </row>
    <row r="66" spans="1:27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5.75" thickBot="1" x14ac:dyDescent="0.3">
      <c r="A85" s="1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5.75" thickBot="1" x14ac:dyDescent="0.3">
      <c r="A86" s="17" t="s">
        <v>46</v>
      </c>
      <c r="B86" s="18">
        <f t="shared" ref="B86:AA86" si="17">SUM(B66:B85)</f>
        <v>0</v>
      </c>
      <c r="C86" s="18">
        <f t="shared" ref="C86" si="18">SUM(C66:C85)</f>
        <v>0</v>
      </c>
      <c r="D86" s="18">
        <f t="shared" si="17"/>
        <v>0</v>
      </c>
      <c r="E86" s="18">
        <f t="shared" si="17"/>
        <v>0</v>
      </c>
      <c r="F86" s="18">
        <f t="shared" si="17"/>
        <v>0</v>
      </c>
      <c r="G86" s="18">
        <f t="shared" si="17"/>
        <v>0</v>
      </c>
      <c r="H86" s="18">
        <f t="shared" si="17"/>
        <v>0</v>
      </c>
      <c r="I86" s="18">
        <f t="shared" si="17"/>
        <v>0</v>
      </c>
      <c r="J86" s="18">
        <f t="shared" si="17"/>
        <v>0</v>
      </c>
      <c r="K86" s="18">
        <f t="shared" si="17"/>
        <v>0</v>
      </c>
      <c r="L86" s="18">
        <f t="shared" si="17"/>
        <v>0</v>
      </c>
      <c r="M86" s="18">
        <f t="shared" si="17"/>
        <v>0</v>
      </c>
      <c r="N86" s="18">
        <f t="shared" si="17"/>
        <v>0</v>
      </c>
      <c r="O86" s="18">
        <f t="shared" si="17"/>
        <v>0</v>
      </c>
      <c r="P86" s="18">
        <f t="shared" si="17"/>
        <v>0</v>
      </c>
      <c r="Q86" s="18">
        <f t="shared" si="17"/>
        <v>0</v>
      </c>
      <c r="R86" s="18">
        <f t="shared" si="17"/>
        <v>0</v>
      </c>
      <c r="S86" s="18">
        <f t="shared" si="17"/>
        <v>0</v>
      </c>
      <c r="T86" s="18">
        <f t="shared" si="17"/>
        <v>0</v>
      </c>
      <c r="U86" s="18">
        <f t="shared" si="17"/>
        <v>0</v>
      </c>
      <c r="V86" s="18">
        <f t="shared" si="17"/>
        <v>0</v>
      </c>
      <c r="W86" s="18">
        <f t="shared" si="17"/>
        <v>0</v>
      </c>
      <c r="X86" s="18">
        <f t="shared" si="17"/>
        <v>0</v>
      </c>
      <c r="Y86" s="18">
        <f t="shared" si="17"/>
        <v>0</v>
      </c>
      <c r="Z86" s="18">
        <f t="shared" si="17"/>
        <v>0</v>
      </c>
      <c r="AA86" s="18">
        <f t="shared" si="17"/>
        <v>0</v>
      </c>
    </row>
    <row r="87" spans="1:27" ht="15.75" thickBot="1" x14ac:dyDescent="0.3">
      <c r="A87" s="5" t="s">
        <v>47</v>
      </c>
      <c r="B87" s="6">
        <f t="shared" ref="B87:AA87" si="19">SUM(B64-B86)</f>
        <v>345</v>
      </c>
      <c r="C87" s="6">
        <f t="shared" ref="C87" si="20">SUM(C64-C86)</f>
        <v>0</v>
      </c>
      <c r="D87" s="6">
        <f t="shared" si="19"/>
        <v>595</v>
      </c>
      <c r="E87" s="6">
        <f t="shared" si="19"/>
        <v>250</v>
      </c>
      <c r="F87" s="6">
        <f t="shared" si="19"/>
        <v>780</v>
      </c>
      <c r="G87" s="6">
        <f t="shared" si="19"/>
        <v>285</v>
      </c>
      <c r="H87" s="6">
        <f t="shared" si="19"/>
        <v>1425</v>
      </c>
      <c r="I87" s="6">
        <f t="shared" si="19"/>
        <v>355</v>
      </c>
      <c r="J87" s="6">
        <f t="shared" si="19"/>
        <v>155</v>
      </c>
      <c r="K87" s="6">
        <f t="shared" si="19"/>
        <v>120</v>
      </c>
      <c r="L87" s="6">
        <f t="shared" si="19"/>
        <v>1340</v>
      </c>
      <c r="M87" s="6">
        <f t="shared" si="19"/>
        <v>1630</v>
      </c>
      <c r="N87" s="6">
        <f t="shared" si="19"/>
        <v>90</v>
      </c>
      <c r="O87" s="6">
        <f t="shared" si="19"/>
        <v>305</v>
      </c>
      <c r="P87" s="6">
        <f t="shared" si="19"/>
        <v>120</v>
      </c>
      <c r="Q87" s="6">
        <f t="shared" si="19"/>
        <v>0</v>
      </c>
      <c r="R87" s="6">
        <f t="shared" si="19"/>
        <v>1470</v>
      </c>
      <c r="S87" s="6">
        <f t="shared" si="19"/>
        <v>1020</v>
      </c>
      <c r="T87" s="6">
        <f t="shared" si="19"/>
        <v>90</v>
      </c>
      <c r="U87" s="6">
        <f t="shared" si="19"/>
        <v>220</v>
      </c>
      <c r="V87" s="6">
        <f t="shared" si="19"/>
        <v>180</v>
      </c>
      <c r="W87" s="6">
        <f t="shared" si="19"/>
        <v>85</v>
      </c>
      <c r="X87" s="6">
        <f t="shared" si="19"/>
        <v>420</v>
      </c>
      <c r="Y87" s="6">
        <f t="shared" si="19"/>
        <v>180</v>
      </c>
      <c r="Z87" s="6">
        <f t="shared" si="19"/>
        <v>710</v>
      </c>
      <c r="AA87" s="6">
        <f t="shared" si="19"/>
        <v>0</v>
      </c>
    </row>
    <row r="89" spans="1:27" ht="15.75" thickBot="1" x14ac:dyDescent="0.3"/>
    <row r="90" spans="1:27" x14ac:dyDescent="0.25">
      <c r="A90" s="82" t="s">
        <v>65</v>
      </c>
      <c r="B90" s="83">
        <f>COUNTIF(B3:B33,"*1")+COUNTIF(B3:B33,"*1~*")+COUNTIF(B3:B33,"*1#")+COUNTIF(B3:B33,"1")</f>
        <v>0</v>
      </c>
      <c r="C90" s="83">
        <f>COUNTIF(C3:C33,"*1")+COUNTIF(C3:C33,"*1~*")+COUNTIF(C3:C33,"*1#")+COUNTIF(C3:C33,"1")</f>
        <v>0</v>
      </c>
      <c r="D90" s="83">
        <f t="shared" ref="D90:AA90" si="21">COUNTIF(D3:D33,"*1")+COUNTIF(D3:D33,"*1~*")+COUNTIF(D3:D33,"*1#")+COUNTIF(D3:D33,"1")</f>
        <v>0</v>
      </c>
      <c r="E90" s="83">
        <f t="shared" si="21"/>
        <v>0</v>
      </c>
      <c r="F90" s="83">
        <f t="shared" si="21"/>
        <v>0</v>
      </c>
      <c r="G90" s="83">
        <f t="shared" si="21"/>
        <v>0</v>
      </c>
      <c r="H90" s="83">
        <f t="shared" si="21"/>
        <v>0</v>
      </c>
      <c r="I90" s="83">
        <f t="shared" si="21"/>
        <v>0</v>
      </c>
      <c r="J90" s="83">
        <f t="shared" si="21"/>
        <v>0</v>
      </c>
      <c r="K90" s="83">
        <f t="shared" si="21"/>
        <v>0</v>
      </c>
      <c r="L90" s="83">
        <f t="shared" si="21"/>
        <v>0</v>
      </c>
      <c r="M90" s="83">
        <f t="shared" si="21"/>
        <v>0</v>
      </c>
      <c r="N90" s="83">
        <f t="shared" si="21"/>
        <v>0</v>
      </c>
      <c r="O90" s="83">
        <f t="shared" si="21"/>
        <v>0</v>
      </c>
      <c r="P90" s="83">
        <f t="shared" si="21"/>
        <v>0</v>
      </c>
      <c r="Q90" s="83">
        <f t="shared" si="21"/>
        <v>0</v>
      </c>
      <c r="R90" s="83">
        <f t="shared" si="21"/>
        <v>0</v>
      </c>
      <c r="S90" s="83">
        <f t="shared" si="21"/>
        <v>0</v>
      </c>
      <c r="T90" s="83">
        <f t="shared" si="21"/>
        <v>0</v>
      </c>
      <c r="U90" s="83">
        <f t="shared" si="21"/>
        <v>0</v>
      </c>
      <c r="V90" s="83">
        <f t="shared" si="21"/>
        <v>0</v>
      </c>
      <c r="W90" s="83">
        <f t="shared" si="21"/>
        <v>0</v>
      </c>
      <c r="X90" s="83">
        <f t="shared" si="21"/>
        <v>0</v>
      </c>
      <c r="Y90" s="83">
        <f t="shared" si="21"/>
        <v>0</v>
      </c>
      <c r="Z90" s="83">
        <f t="shared" si="21"/>
        <v>0</v>
      </c>
      <c r="AA90" s="83">
        <f t="shared" si="21"/>
        <v>0</v>
      </c>
    </row>
    <row r="91" spans="1:27" ht="15.75" thickBot="1" x14ac:dyDescent="0.3">
      <c r="A91" s="40" t="s">
        <v>62</v>
      </c>
      <c r="B91" s="88">
        <f t="shared" ref="B91:AA91" si="22">COUNTIF(B2:B29,"O1R")</f>
        <v>0</v>
      </c>
      <c r="C91" s="88">
        <f t="shared" ref="C91" si="23">COUNTIF(C2:C29,"O1R")</f>
        <v>0</v>
      </c>
      <c r="D91" s="88">
        <f t="shared" si="22"/>
        <v>0</v>
      </c>
      <c r="E91" s="88">
        <f t="shared" si="22"/>
        <v>0</v>
      </c>
      <c r="F91" s="88">
        <f t="shared" si="22"/>
        <v>0</v>
      </c>
      <c r="G91" s="88">
        <f t="shared" si="22"/>
        <v>0</v>
      </c>
      <c r="H91" s="88">
        <f t="shared" si="22"/>
        <v>0</v>
      </c>
      <c r="I91" s="88">
        <f t="shared" si="22"/>
        <v>0</v>
      </c>
      <c r="J91" s="88">
        <f t="shared" si="22"/>
        <v>0</v>
      </c>
      <c r="K91" s="88">
        <f t="shared" si="22"/>
        <v>0</v>
      </c>
      <c r="L91" s="88">
        <f t="shared" si="22"/>
        <v>0</v>
      </c>
      <c r="M91" s="88">
        <f t="shared" si="22"/>
        <v>0</v>
      </c>
      <c r="N91" s="88">
        <f t="shared" si="22"/>
        <v>0</v>
      </c>
      <c r="O91" s="88">
        <f t="shared" si="22"/>
        <v>0</v>
      </c>
      <c r="P91" s="88">
        <f t="shared" si="22"/>
        <v>0</v>
      </c>
      <c r="Q91" s="88">
        <f t="shared" si="22"/>
        <v>0</v>
      </c>
      <c r="R91" s="88">
        <f t="shared" si="22"/>
        <v>0</v>
      </c>
      <c r="S91" s="88">
        <f t="shared" si="22"/>
        <v>0</v>
      </c>
      <c r="T91" s="88">
        <f t="shared" si="22"/>
        <v>0</v>
      </c>
      <c r="U91" s="88">
        <f t="shared" si="22"/>
        <v>0</v>
      </c>
      <c r="V91" s="88">
        <f t="shared" si="22"/>
        <v>0</v>
      </c>
      <c r="W91" s="88">
        <f t="shared" si="22"/>
        <v>0</v>
      </c>
      <c r="X91" s="88">
        <f t="shared" si="22"/>
        <v>0</v>
      </c>
      <c r="Y91" s="88">
        <f t="shared" si="22"/>
        <v>0</v>
      </c>
      <c r="Z91" s="88">
        <f t="shared" si="22"/>
        <v>0</v>
      </c>
      <c r="AA91" s="88">
        <f t="shared" si="22"/>
        <v>0</v>
      </c>
    </row>
    <row r="92" spans="1:27" ht="15.75" thickBot="1" x14ac:dyDescent="0.3">
      <c r="A92" s="50" t="s">
        <v>64</v>
      </c>
      <c r="B92" s="63">
        <f t="shared" ref="B92:AA92" si="24">SUM(B90:B91)</f>
        <v>0</v>
      </c>
      <c r="C92" s="63">
        <f t="shared" ref="C92" si="25">SUM(C90:C91)</f>
        <v>0</v>
      </c>
      <c r="D92" s="63">
        <f t="shared" si="24"/>
        <v>0</v>
      </c>
      <c r="E92" s="63">
        <f t="shared" si="24"/>
        <v>0</v>
      </c>
      <c r="F92" s="63">
        <f t="shared" si="24"/>
        <v>0</v>
      </c>
      <c r="G92" s="63">
        <f t="shared" si="24"/>
        <v>0</v>
      </c>
      <c r="H92" s="63">
        <f t="shared" si="24"/>
        <v>0</v>
      </c>
      <c r="I92" s="63">
        <f t="shared" si="24"/>
        <v>0</v>
      </c>
      <c r="J92" s="63">
        <f t="shared" si="24"/>
        <v>0</v>
      </c>
      <c r="K92" s="63">
        <f t="shared" si="24"/>
        <v>0</v>
      </c>
      <c r="L92" s="63">
        <f t="shared" si="24"/>
        <v>0</v>
      </c>
      <c r="M92" s="63">
        <f t="shared" si="24"/>
        <v>0</v>
      </c>
      <c r="N92" s="63">
        <f t="shared" si="24"/>
        <v>0</v>
      </c>
      <c r="O92" s="63">
        <f t="shared" si="24"/>
        <v>0</v>
      </c>
      <c r="P92" s="63">
        <f t="shared" si="24"/>
        <v>0</v>
      </c>
      <c r="Q92" s="63">
        <f t="shared" si="24"/>
        <v>0</v>
      </c>
      <c r="R92" s="63">
        <f t="shared" si="24"/>
        <v>0</v>
      </c>
      <c r="S92" s="63">
        <f t="shared" si="24"/>
        <v>0</v>
      </c>
      <c r="T92" s="63">
        <f t="shared" si="24"/>
        <v>0</v>
      </c>
      <c r="U92" s="63">
        <f t="shared" si="24"/>
        <v>0</v>
      </c>
      <c r="V92" s="63">
        <f t="shared" si="24"/>
        <v>0</v>
      </c>
      <c r="W92" s="63">
        <f t="shared" si="24"/>
        <v>0</v>
      </c>
      <c r="X92" s="63">
        <f t="shared" si="24"/>
        <v>0</v>
      </c>
      <c r="Y92" s="63">
        <f t="shared" si="24"/>
        <v>0</v>
      </c>
      <c r="Z92" s="63">
        <f t="shared" si="24"/>
        <v>0</v>
      </c>
      <c r="AA92" s="63">
        <f t="shared" si="24"/>
        <v>0</v>
      </c>
    </row>
    <row r="93" spans="1:27" x14ac:dyDescent="0.25">
      <c r="A93" s="82" t="s">
        <v>63</v>
      </c>
      <c r="B93" s="83">
        <f>COUNTIF(B3:B33,"*2")+COUNTIF(B3:B33,"2")</f>
        <v>0</v>
      </c>
      <c r="C93" s="83">
        <f t="shared" ref="C93:AA93" si="26">COUNTIF(C3:C33,"*2")+COUNTIF(C3:C33,"2")</f>
        <v>0</v>
      </c>
      <c r="D93" s="83">
        <f t="shared" si="26"/>
        <v>0</v>
      </c>
      <c r="E93" s="83">
        <f t="shared" si="26"/>
        <v>0</v>
      </c>
      <c r="F93" s="83">
        <f t="shared" si="26"/>
        <v>0</v>
      </c>
      <c r="G93" s="83">
        <f t="shared" si="26"/>
        <v>0</v>
      </c>
      <c r="H93" s="83">
        <f t="shared" si="26"/>
        <v>0</v>
      </c>
      <c r="I93" s="83">
        <f t="shared" si="26"/>
        <v>0</v>
      </c>
      <c r="J93" s="83">
        <f t="shared" si="26"/>
        <v>0</v>
      </c>
      <c r="K93" s="83">
        <f t="shared" si="26"/>
        <v>0</v>
      </c>
      <c r="L93" s="83">
        <f t="shared" si="26"/>
        <v>0</v>
      </c>
      <c r="M93" s="83">
        <f t="shared" si="26"/>
        <v>0</v>
      </c>
      <c r="N93" s="83">
        <f t="shared" si="26"/>
        <v>0</v>
      </c>
      <c r="O93" s="83">
        <f t="shared" si="26"/>
        <v>0</v>
      </c>
      <c r="P93" s="83">
        <f t="shared" si="26"/>
        <v>0</v>
      </c>
      <c r="Q93" s="83">
        <f t="shared" si="26"/>
        <v>0</v>
      </c>
      <c r="R93" s="83">
        <f t="shared" si="26"/>
        <v>0</v>
      </c>
      <c r="S93" s="83">
        <f t="shared" si="26"/>
        <v>0</v>
      </c>
      <c r="T93" s="83">
        <f t="shared" si="26"/>
        <v>0</v>
      </c>
      <c r="U93" s="83">
        <f t="shared" si="26"/>
        <v>0</v>
      </c>
      <c r="V93" s="83">
        <f t="shared" si="26"/>
        <v>0</v>
      </c>
      <c r="W93" s="83">
        <f t="shared" si="26"/>
        <v>0</v>
      </c>
      <c r="X93" s="83">
        <f t="shared" si="26"/>
        <v>0</v>
      </c>
      <c r="Y93" s="83">
        <f t="shared" si="26"/>
        <v>0</v>
      </c>
      <c r="Z93" s="83">
        <f t="shared" si="26"/>
        <v>0</v>
      </c>
      <c r="AA93" s="83">
        <f t="shared" si="26"/>
        <v>0</v>
      </c>
    </row>
    <row r="94" spans="1:27" ht="15.75" thickBot="1" x14ac:dyDescent="0.3">
      <c r="A94" s="40" t="s">
        <v>62</v>
      </c>
      <c r="B94" s="88">
        <f t="shared" ref="B94:AA94" si="27">COUNTIF(B2:B29,"*2R")</f>
        <v>0</v>
      </c>
      <c r="C94" s="88">
        <f t="shared" ref="C94" si="28">COUNTIF(C2:C29,"*2R")</f>
        <v>0</v>
      </c>
      <c r="D94" s="88">
        <f t="shared" si="27"/>
        <v>0</v>
      </c>
      <c r="E94" s="88">
        <f t="shared" si="27"/>
        <v>0</v>
      </c>
      <c r="F94" s="88">
        <f t="shared" si="27"/>
        <v>0</v>
      </c>
      <c r="G94" s="88">
        <f t="shared" si="27"/>
        <v>0</v>
      </c>
      <c r="H94" s="88">
        <f t="shared" si="27"/>
        <v>0</v>
      </c>
      <c r="I94" s="88">
        <f t="shared" si="27"/>
        <v>0</v>
      </c>
      <c r="J94" s="88">
        <f t="shared" si="27"/>
        <v>0</v>
      </c>
      <c r="K94" s="88">
        <f t="shared" si="27"/>
        <v>0</v>
      </c>
      <c r="L94" s="88">
        <f t="shared" si="27"/>
        <v>0</v>
      </c>
      <c r="M94" s="88">
        <f t="shared" si="27"/>
        <v>0</v>
      </c>
      <c r="N94" s="88">
        <f t="shared" si="27"/>
        <v>0</v>
      </c>
      <c r="O94" s="88">
        <f t="shared" si="27"/>
        <v>0</v>
      </c>
      <c r="P94" s="88">
        <f t="shared" si="27"/>
        <v>0</v>
      </c>
      <c r="Q94" s="88">
        <f t="shared" si="27"/>
        <v>0</v>
      </c>
      <c r="R94" s="88">
        <f t="shared" si="27"/>
        <v>0</v>
      </c>
      <c r="S94" s="88">
        <f t="shared" si="27"/>
        <v>0</v>
      </c>
      <c r="T94" s="88">
        <f t="shared" si="27"/>
        <v>0</v>
      </c>
      <c r="U94" s="88">
        <f t="shared" si="27"/>
        <v>0</v>
      </c>
      <c r="V94" s="88">
        <f t="shared" si="27"/>
        <v>0</v>
      </c>
      <c r="W94" s="88">
        <f t="shared" si="27"/>
        <v>0</v>
      </c>
      <c r="X94" s="88">
        <f t="shared" si="27"/>
        <v>0</v>
      </c>
      <c r="Y94" s="88">
        <f t="shared" si="27"/>
        <v>0</v>
      </c>
      <c r="Z94" s="88">
        <f t="shared" si="27"/>
        <v>0</v>
      </c>
      <c r="AA94" s="88">
        <f t="shared" si="27"/>
        <v>0</v>
      </c>
    </row>
    <row r="95" spans="1:27" ht="15.75" thickBot="1" x14ac:dyDescent="0.3">
      <c r="A95" s="160" t="s">
        <v>64</v>
      </c>
      <c r="B95" s="161">
        <f t="shared" ref="B95:AA95" si="29">SUM(B93:B94)</f>
        <v>0</v>
      </c>
      <c r="C95" s="161">
        <f t="shared" ref="C95" si="30">SUM(C93:C94)</f>
        <v>0</v>
      </c>
      <c r="D95" s="161">
        <f t="shared" si="29"/>
        <v>0</v>
      </c>
      <c r="E95" s="161">
        <f t="shared" si="29"/>
        <v>0</v>
      </c>
      <c r="F95" s="161">
        <f t="shared" si="29"/>
        <v>0</v>
      </c>
      <c r="G95" s="161">
        <f t="shared" si="29"/>
        <v>0</v>
      </c>
      <c r="H95" s="161">
        <f t="shared" si="29"/>
        <v>0</v>
      </c>
      <c r="I95" s="161">
        <f t="shared" si="29"/>
        <v>0</v>
      </c>
      <c r="J95" s="161">
        <f t="shared" si="29"/>
        <v>0</v>
      </c>
      <c r="K95" s="161">
        <f t="shared" si="29"/>
        <v>0</v>
      </c>
      <c r="L95" s="161">
        <f t="shared" si="29"/>
        <v>0</v>
      </c>
      <c r="M95" s="161">
        <f t="shared" si="29"/>
        <v>0</v>
      </c>
      <c r="N95" s="161">
        <f t="shared" si="29"/>
        <v>0</v>
      </c>
      <c r="O95" s="161">
        <f t="shared" si="29"/>
        <v>0</v>
      </c>
      <c r="P95" s="161">
        <f t="shared" si="29"/>
        <v>0</v>
      </c>
      <c r="Q95" s="161">
        <f t="shared" si="29"/>
        <v>0</v>
      </c>
      <c r="R95" s="161">
        <f t="shared" si="29"/>
        <v>0</v>
      </c>
      <c r="S95" s="161">
        <f t="shared" si="29"/>
        <v>0</v>
      </c>
      <c r="T95" s="161">
        <f t="shared" si="29"/>
        <v>0</v>
      </c>
      <c r="U95" s="161">
        <f t="shared" si="29"/>
        <v>0</v>
      </c>
      <c r="V95" s="161">
        <f t="shared" si="29"/>
        <v>0</v>
      </c>
      <c r="W95" s="161">
        <f t="shared" si="29"/>
        <v>0</v>
      </c>
      <c r="X95" s="161">
        <f t="shared" si="29"/>
        <v>0</v>
      </c>
      <c r="Y95" s="161">
        <f t="shared" si="29"/>
        <v>0</v>
      </c>
      <c r="Z95" s="161">
        <f t="shared" si="29"/>
        <v>0</v>
      </c>
      <c r="AA95" s="161">
        <f t="shared" si="29"/>
        <v>0</v>
      </c>
    </row>
    <row r="96" spans="1:27" x14ac:dyDescent="0.25">
      <c r="A96" s="82" t="s">
        <v>66</v>
      </c>
      <c r="B96" s="83">
        <f>COUNTIF(B3:B33,"*3")+COUNTIF(B3:B33,"3")</f>
        <v>0</v>
      </c>
      <c r="C96" s="83">
        <f t="shared" ref="C96:AA96" si="31">COUNTIF(C3:C33,"*3")+COUNTIF(C3:C33,"3")</f>
        <v>0</v>
      </c>
      <c r="D96" s="83">
        <f t="shared" si="31"/>
        <v>0</v>
      </c>
      <c r="E96" s="83">
        <f t="shared" si="31"/>
        <v>0</v>
      </c>
      <c r="F96" s="83">
        <f t="shared" si="31"/>
        <v>0</v>
      </c>
      <c r="G96" s="83">
        <f t="shared" si="31"/>
        <v>0</v>
      </c>
      <c r="H96" s="83">
        <f t="shared" si="31"/>
        <v>0</v>
      </c>
      <c r="I96" s="83">
        <f t="shared" si="31"/>
        <v>0</v>
      </c>
      <c r="J96" s="83">
        <f t="shared" si="31"/>
        <v>0</v>
      </c>
      <c r="K96" s="83">
        <f t="shared" si="31"/>
        <v>0</v>
      </c>
      <c r="L96" s="83">
        <f t="shared" si="31"/>
        <v>0</v>
      </c>
      <c r="M96" s="83">
        <f t="shared" si="31"/>
        <v>0</v>
      </c>
      <c r="N96" s="83">
        <f t="shared" si="31"/>
        <v>0</v>
      </c>
      <c r="O96" s="83">
        <f t="shared" si="31"/>
        <v>0</v>
      </c>
      <c r="P96" s="83">
        <f t="shared" si="31"/>
        <v>0</v>
      </c>
      <c r="Q96" s="83">
        <f t="shared" si="31"/>
        <v>0</v>
      </c>
      <c r="R96" s="83">
        <f t="shared" si="31"/>
        <v>0</v>
      </c>
      <c r="S96" s="83">
        <f t="shared" si="31"/>
        <v>0</v>
      </c>
      <c r="T96" s="83">
        <f t="shared" si="31"/>
        <v>0</v>
      </c>
      <c r="U96" s="83">
        <f t="shared" si="31"/>
        <v>0</v>
      </c>
      <c r="V96" s="83">
        <f t="shared" si="31"/>
        <v>0</v>
      </c>
      <c r="W96" s="83">
        <f t="shared" si="31"/>
        <v>0</v>
      </c>
      <c r="X96" s="83">
        <f t="shared" si="31"/>
        <v>0</v>
      </c>
      <c r="Y96" s="83">
        <f t="shared" si="31"/>
        <v>0</v>
      </c>
      <c r="Z96" s="83">
        <f t="shared" si="31"/>
        <v>0</v>
      </c>
      <c r="AA96" s="83">
        <f t="shared" si="31"/>
        <v>0</v>
      </c>
    </row>
    <row r="97" spans="1:27" ht="15.75" thickBot="1" x14ac:dyDescent="0.3">
      <c r="A97" s="40" t="s">
        <v>62</v>
      </c>
      <c r="B97" s="162">
        <f t="shared" ref="B97:AA97" si="32">COUNTIF(B2:B29,"*3R")</f>
        <v>0</v>
      </c>
      <c r="C97" s="162">
        <f t="shared" ref="C97" si="33">COUNTIF(C2:C29,"*3R")</f>
        <v>0</v>
      </c>
      <c r="D97" s="162">
        <f t="shared" si="32"/>
        <v>0</v>
      </c>
      <c r="E97" s="162">
        <f t="shared" si="32"/>
        <v>0</v>
      </c>
      <c r="F97" s="162">
        <f t="shared" si="32"/>
        <v>0</v>
      </c>
      <c r="G97" s="162">
        <f t="shared" si="32"/>
        <v>0</v>
      </c>
      <c r="H97" s="162">
        <f t="shared" si="32"/>
        <v>0</v>
      </c>
      <c r="I97" s="162">
        <f t="shared" si="32"/>
        <v>0</v>
      </c>
      <c r="J97" s="162">
        <f t="shared" si="32"/>
        <v>0</v>
      </c>
      <c r="K97" s="162">
        <f t="shared" si="32"/>
        <v>0</v>
      </c>
      <c r="L97" s="162">
        <f t="shared" si="32"/>
        <v>0</v>
      </c>
      <c r="M97" s="162">
        <f t="shared" si="32"/>
        <v>0</v>
      </c>
      <c r="N97" s="162">
        <f t="shared" si="32"/>
        <v>0</v>
      </c>
      <c r="O97" s="162">
        <f t="shared" si="32"/>
        <v>0</v>
      </c>
      <c r="P97" s="162">
        <f t="shared" si="32"/>
        <v>0</v>
      </c>
      <c r="Q97" s="162">
        <f t="shared" si="32"/>
        <v>0</v>
      </c>
      <c r="R97" s="162">
        <f t="shared" si="32"/>
        <v>0</v>
      </c>
      <c r="S97" s="162">
        <f t="shared" si="32"/>
        <v>0</v>
      </c>
      <c r="T97" s="162">
        <f t="shared" si="32"/>
        <v>0</v>
      </c>
      <c r="U97" s="162">
        <f t="shared" si="32"/>
        <v>0</v>
      </c>
      <c r="V97" s="162">
        <f t="shared" si="32"/>
        <v>0</v>
      </c>
      <c r="W97" s="162">
        <f t="shared" si="32"/>
        <v>0</v>
      </c>
      <c r="X97" s="162">
        <f t="shared" si="32"/>
        <v>0</v>
      </c>
      <c r="Y97" s="162">
        <f t="shared" si="32"/>
        <v>0</v>
      </c>
      <c r="Z97" s="162">
        <f t="shared" si="32"/>
        <v>0</v>
      </c>
      <c r="AA97" s="162">
        <f t="shared" si="32"/>
        <v>0</v>
      </c>
    </row>
    <row r="98" spans="1:27" ht="15.75" thickBot="1" x14ac:dyDescent="0.3">
      <c r="A98" s="50" t="s">
        <v>64</v>
      </c>
      <c r="B98" s="63">
        <f t="shared" ref="B98:AA98" si="34">SUM(B96:B97)</f>
        <v>0</v>
      </c>
      <c r="C98" s="63">
        <f t="shared" ref="C98" si="35">SUM(C96:C97)</f>
        <v>0</v>
      </c>
      <c r="D98" s="63">
        <f t="shared" si="34"/>
        <v>0</v>
      </c>
      <c r="E98" s="63">
        <f t="shared" si="34"/>
        <v>0</v>
      </c>
      <c r="F98" s="63">
        <f t="shared" si="34"/>
        <v>0</v>
      </c>
      <c r="G98" s="63">
        <f t="shared" si="34"/>
        <v>0</v>
      </c>
      <c r="H98" s="63">
        <f t="shared" si="34"/>
        <v>0</v>
      </c>
      <c r="I98" s="63">
        <f t="shared" si="34"/>
        <v>0</v>
      </c>
      <c r="J98" s="63">
        <f t="shared" si="34"/>
        <v>0</v>
      </c>
      <c r="K98" s="63">
        <f t="shared" si="34"/>
        <v>0</v>
      </c>
      <c r="L98" s="63">
        <f t="shared" si="34"/>
        <v>0</v>
      </c>
      <c r="M98" s="63">
        <f t="shared" si="34"/>
        <v>0</v>
      </c>
      <c r="N98" s="63">
        <f t="shared" si="34"/>
        <v>0</v>
      </c>
      <c r="O98" s="63">
        <f t="shared" si="34"/>
        <v>0</v>
      </c>
      <c r="P98" s="63">
        <f t="shared" si="34"/>
        <v>0</v>
      </c>
      <c r="Q98" s="63">
        <f t="shared" si="34"/>
        <v>0</v>
      </c>
      <c r="R98" s="63">
        <f t="shared" si="34"/>
        <v>0</v>
      </c>
      <c r="S98" s="63">
        <f t="shared" si="34"/>
        <v>0</v>
      </c>
      <c r="T98" s="63">
        <f t="shared" si="34"/>
        <v>0</v>
      </c>
      <c r="U98" s="63">
        <f t="shared" si="34"/>
        <v>0</v>
      </c>
      <c r="V98" s="63">
        <f t="shared" si="34"/>
        <v>0</v>
      </c>
      <c r="W98" s="63">
        <f t="shared" si="34"/>
        <v>0</v>
      </c>
      <c r="X98" s="63">
        <f t="shared" si="34"/>
        <v>0</v>
      </c>
      <c r="Y98" s="63">
        <f t="shared" si="34"/>
        <v>0</v>
      </c>
      <c r="Z98" s="63">
        <f t="shared" si="34"/>
        <v>0</v>
      </c>
      <c r="AA98" s="63">
        <f t="shared" si="34"/>
        <v>0</v>
      </c>
    </row>
    <row r="99" spans="1:27" ht="15.75" thickBot="1" x14ac:dyDescent="0.3">
      <c r="A99" s="163" t="s">
        <v>69</v>
      </c>
      <c r="B99" s="62">
        <f t="shared" ref="B99:AA99" si="36">SUM(B92,B95,B98)</f>
        <v>0</v>
      </c>
      <c r="C99" s="62">
        <f t="shared" ref="C99" si="37">SUM(C92,C95,C98)</f>
        <v>0</v>
      </c>
      <c r="D99" s="62">
        <f t="shared" si="36"/>
        <v>0</v>
      </c>
      <c r="E99" s="62">
        <f t="shared" si="36"/>
        <v>0</v>
      </c>
      <c r="F99" s="62">
        <f t="shared" si="36"/>
        <v>0</v>
      </c>
      <c r="G99" s="62">
        <f t="shared" si="36"/>
        <v>0</v>
      </c>
      <c r="H99" s="62">
        <f t="shared" si="36"/>
        <v>0</v>
      </c>
      <c r="I99" s="62">
        <f t="shared" si="36"/>
        <v>0</v>
      </c>
      <c r="J99" s="62">
        <f t="shared" si="36"/>
        <v>0</v>
      </c>
      <c r="K99" s="62">
        <f t="shared" si="36"/>
        <v>0</v>
      </c>
      <c r="L99" s="62">
        <f t="shared" si="36"/>
        <v>0</v>
      </c>
      <c r="M99" s="62">
        <f t="shared" si="36"/>
        <v>0</v>
      </c>
      <c r="N99" s="62">
        <f t="shared" si="36"/>
        <v>0</v>
      </c>
      <c r="O99" s="62">
        <f t="shared" si="36"/>
        <v>0</v>
      </c>
      <c r="P99" s="62">
        <f t="shared" si="36"/>
        <v>0</v>
      </c>
      <c r="Q99" s="62">
        <f t="shared" si="36"/>
        <v>0</v>
      </c>
      <c r="R99" s="62">
        <f t="shared" si="36"/>
        <v>0</v>
      </c>
      <c r="S99" s="62">
        <f t="shared" si="36"/>
        <v>0</v>
      </c>
      <c r="T99" s="62">
        <f t="shared" si="36"/>
        <v>0</v>
      </c>
      <c r="U99" s="62">
        <f t="shared" si="36"/>
        <v>0</v>
      </c>
      <c r="V99" s="62">
        <f t="shared" si="36"/>
        <v>0</v>
      </c>
      <c r="W99" s="62">
        <f t="shared" si="36"/>
        <v>0</v>
      </c>
      <c r="X99" s="62">
        <f t="shared" si="36"/>
        <v>0</v>
      </c>
      <c r="Y99" s="62">
        <f t="shared" si="36"/>
        <v>0</v>
      </c>
      <c r="Z99" s="62">
        <f t="shared" si="36"/>
        <v>0</v>
      </c>
      <c r="AA99" s="62">
        <f t="shared" si="36"/>
        <v>0</v>
      </c>
    </row>
    <row r="100" spans="1:27" x14ac:dyDescent="0.25">
      <c r="A100" s="43" t="s">
        <v>58</v>
      </c>
      <c r="B100" s="28">
        <f t="shared" ref="B100:AA100" si="38">COUNTIFS(B3:B33,"&lt;&gt;",B3:B33,"&lt;&gt;C",B3:B33,"&lt;&gt;X",$AI$3:$AI$33,"=6")</f>
        <v>0</v>
      </c>
      <c r="C100" s="28">
        <f t="shared" ref="C100" si="39">COUNTIFS(C3:C33,"&lt;&gt;",C3:C33,"&lt;&gt;C",C3:C33,"&lt;&gt;X",$AI$3:$AI$33,"=6")</f>
        <v>0</v>
      </c>
      <c r="D100" s="28">
        <f t="shared" si="38"/>
        <v>0</v>
      </c>
      <c r="E100" s="28">
        <f t="shared" si="38"/>
        <v>0</v>
      </c>
      <c r="F100" s="28">
        <f t="shared" si="38"/>
        <v>0</v>
      </c>
      <c r="G100" s="28">
        <f t="shared" si="38"/>
        <v>0</v>
      </c>
      <c r="H100" s="28">
        <f t="shared" si="38"/>
        <v>1</v>
      </c>
      <c r="I100" s="28">
        <f t="shared" si="38"/>
        <v>0</v>
      </c>
      <c r="J100" s="28">
        <f t="shared" si="38"/>
        <v>0</v>
      </c>
      <c r="K100" s="28">
        <f t="shared" si="38"/>
        <v>0</v>
      </c>
      <c r="L100" s="28">
        <f t="shared" si="38"/>
        <v>0</v>
      </c>
      <c r="M100" s="28">
        <f t="shared" si="38"/>
        <v>0</v>
      </c>
      <c r="N100" s="28">
        <f t="shared" si="38"/>
        <v>0</v>
      </c>
      <c r="O100" s="28">
        <f t="shared" si="38"/>
        <v>0</v>
      </c>
      <c r="P100" s="28">
        <f t="shared" si="38"/>
        <v>0</v>
      </c>
      <c r="Q100" s="28">
        <f t="shared" si="38"/>
        <v>0</v>
      </c>
      <c r="R100" s="28">
        <f t="shared" si="38"/>
        <v>0</v>
      </c>
      <c r="S100" s="28">
        <f t="shared" si="38"/>
        <v>0</v>
      </c>
      <c r="T100" s="28">
        <f t="shared" si="38"/>
        <v>0</v>
      </c>
      <c r="U100" s="28">
        <f t="shared" si="38"/>
        <v>0</v>
      </c>
      <c r="V100" s="28">
        <f t="shared" si="38"/>
        <v>0</v>
      </c>
      <c r="W100" s="28">
        <f t="shared" si="38"/>
        <v>0</v>
      </c>
      <c r="X100" s="28">
        <f t="shared" si="38"/>
        <v>0</v>
      </c>
      <c r="Y100" s="28">
        <f t="shared" si="38"/>
        <v>0</v>
      </c>
      <c r="Z100" s="28">
        <f t="shared" si="38"/>
        <v>0</v>
      </c>
      <c r="AA100" s="28">
        <f t="shared" si="38"/>
        <v>0</v>
      </c>
    </row>
    <row r="101" spans="1:27" x14ac:dyDescent="0.25">
      <c r="A101" s="85" t="s">
        <v>59</v>
      </c>
      <c r="B101" s="28">
        <f t="shared" ref="B101:AA101" si="40">COUNTIFS(B3:B33,"&lt;&gt;",B3:B33,"&lt;&gt;C",B3:B33,"&lt;&gt;X",$AI$3:$AI$33,"=7")</f>
        <v>0</v>
      </c>
      <c r="C101" s="28">
        <f t="shared" ref="C101" si="41">COUNTIFS(C3:C33,"&lt;&gt;",C3:C33,"&lt;&gt;C",C3:C33,"&lt;&gt;X",$AI$3:$AI$33,"=7")</f>
        <v>0</v>
      </c>
      <c r="D101" s="28">
        <f t="shared" si="40"/>
        <v>0</v>
      </c>
      <c r="E101" s="28">
        <f t="shared" si="40"/>
        <v>0</v>
      </c>
      <c r="F101" s="28">
        <f t="shared" si="40"/>
        <v>0</v>
      </c>
      <c r="G101" s="28">
        <f t="shared" si="40"/>
        <v>0</v>
      </c>
      <c r="H101" s="28">
        <f t="shared" si="40"/>
        <v>0</v>
      </c>
      <c r="I101" s="28">
        <f t="shared" si="40"/>
        <v>0</v>
      </c>
      <c r="J101" s="28">
        <f t="shared" si="40"/>
        <v>0</v>
      </c>
      <c r="K101" s="28">
        <f t="shared" si="40"/>
        <v>0</v>
      </c>
      <c r="L101" s="28">
        <f t="shared" si="40"/>
        <v>0</v>
      </c>
      <c r="M101" s="28">
        <f t="shared" si="40"/>
        <v>0</v>
      </c>
      <c r="N101" s="28">
        <f t="shared" si="40"/>
        <v>0</v>
      </c>
      <c r="O101" s="28">
        <f t="shared" si="40"/>
        <v>0</v>
      </c>
      <c r="P101" s="28">
        <f t="shared" si="40"/>
        <v>0</v>
      </c>
      <c r="Q101" s="28">
        <f t="shared" si="40"/>
        <v>0</v>
      </c>
      <c r="R101" s="28">
        <f t="shared" si="40"/>
        <v>0</v>
      </c>
      <c r="S101" s="28">
        <f t="shared" si="40"/>
        <v>0</v>
      </c>
      <c r="T101" s="28">
        <f t="shared" si="40"/>
        <v>0</v>
      </c>
      <c r="U101" s="28">
        <f t="shared" si="40"/>
        <v>0</v>
      </c>
      <c r="V101" s="28">
        <f t="shared" si="40"/>
        <v>0</v>
      </c>
      <c r="W101" s="28">
        <f t="shared" si="40"/>
        <v>0</v>
      </c>
      <c r="X101" s="28">
        <f t="shared" si="40"/>
        <v>0</v>
      </c>
      <c r="Y101" s="28">
        <f t="shared" si="40"/>
        <v>0</v>
      </c>
      <c r="Z101" s="28">
        <f t="shared" si="40"/>
        <v>0</v>
      </c>
      <c r="AA101" s="28">
        <f t="shared" si="40"/>
        <v>0</v>
      </c>
    </row>
    <row r="102" spans="1:27" ht="15.75" thickBot="1" x14ac:dyDescent="0.3">
      <c r="A102" s="164" t="s">
        <v>60</v>
      </c>
      <c r="B102" s="42">
        <f t="shared" ref="B102:AA102" si="42">COUNTIFS(B3:B33,"&lt;&gt;",B3:B33,"&lt;&gt;C",B3:B33,"&lt;&gt;X",$AI$3:$AI$33,"=0")</f>
        <v>0</v>
      </c>
      <c r="C102" s="42">
        <f t="shared" ref="C102" si="43">COUNTIFS(C3:C33,"&lt;&gt;",C3:C33,"&lt;&gt;C",C3:C33,"&lt;&gt;X",$AI$3:$AI$33,"=0")</f>
        <v>0</v>
      </c>
      <c r="D102" s="42">
        <f t="shared" si="42"/>
        <v>0</v>
      </c>
      <c r="E102" s="42">
        <f t="shared" si="42"/>
        <v>0</v>
      </c>
      <c r="F102" s="42">
        <f t="shared" si="42"/>
        <v>0</v>
      </c>
      <c r="G102" s="42">
        <f t="shared" si="42"/>
        <v>0</v>
      </c>
      <c r="H102" s="42">
        <f t="shared" si="42"/>
        <v>0</v>
      </c>
      <c r="I102" s="42">
        <f t="shared" si="42"/>
        <v>0</v>
      </c>
      <c r="J102" s="42">
        <f t="shared" si="42"/>
        <v>0</v>
      </c>
      <c r="K102" s="42">
        <f t="shared" si="42"/>
        <v>0</v>
      </c>
      <c r="L102" s="42">
        <f t="shared" si="42"/>
        <v>0</v>
      </c>
      <c r="M102" s="42">
        <f t="shared" si="42"/>
        <v>0</v>
      </c>
      <c r="N102" s="42">
        <f t="shared" si="42"/>
        <v>0</v>
      </c>
      <c r="O102" s="42">
        <f t="shared" si="42"/>
        <v>0</v>
      </c>
      <c r="P102" s="42">
        <f t="shared" si="42"/>
        <v>0</v>
      </c>
      <c r="Q102" s="42">
        <f t="shared" si="42"/>
        <v>0</v>
      </c>
      <c r="R102" s="42">
        <f t="shared" si="42"/>
        <v>0</v>
      </c>
      <c r="S102" s="42">
        <f t="shared" si="42"/>
        <v>0</v>
      </c>
      <c r="T102" s="42">
        <f t="shared" si="42"/>
        <v>0</v>
      </c>
      <c r="U102" s="42">
        <f t="shared" si="42"/>
        <v>0</v>
      </c>
      <c r="V102" s="42">
        <f t="shared" si="42"/>
        <v>0</v>
      </c>
      <c r="W102" s="42">
        <f t="shared" si="42"/>
        <v>0</v>
      </c>
      <c r="X102" s="42">
        <f t="shared" si="42"/>
        <v>0</v>
      </c>
      <c r="Y102" s="42">
        <f t="shared" si="42"/>
        <v>0</v>
      </c>
      <c r="Z102" s="42">
        <f t="shared" si="42"/>
        <v>0</v>
      </c>
      <c r="AA102" s="42">
        <f t="shared" si="42"/>
        <v>0</v>
      </c>
    </row>
    <row r="103" spans="1:27" ht="15.75" thickBot="1" x14ac:dyDescent="0.3">
      <c r="A103" s="48" t="s">
        <v>61</v>
      </c>
      <c r="B103" s="62">
        <f t="shared" ref="B103:AA103" si="44">SUM(B100:B102)</f>
        <v>0</v>
      </c>
      <c r="C103" s="62">
        <f t="shared" ref="C103" si="45">SUM(C100:C102)</f>
        <v>0</v>
      </c>
      <c r="D103" s="62">
        <f t="shared" si="44"/>
        <v>0</v>
      </c>
      <c r="E103" s="62">
        <f t="shared" si="44"/>
        <v>0</v>
      </c>
      <c r="F103" s="62">
        <f t="shared" si="44"/>
        <v>0</v>
      </c>
      <c r="G103" s="62">
        <f t="shared" si="44"/>
        <v>0</v>
      </c>
      <c r="H103" s="62">
        <f t="shared" si="44"/>
        <v>1</v>
      </c>
      <c r="I103" s="62">
        <f t="shared" si="44"/>
        <v>0</v>
      </c>
      <c r="J103" s="62">
        <f t="shared" si="44"/>
        <v>0</v>
      </c>
      <c r="K103" s="62">
        <f t="shared" si="44"/>
        <v>0</v>
      </c>
      <c r="L103" s="62">
        <f t="shared" si="44"/>
        <v>0</v>
      </c>
      <c r="M103" s="62">
        <f t="shared" si="44"/>
        <v>0</v>
      </c>
      <c r="N103" s="62">
        <f t="shared" si="44"/>
        <v>0</v>
      </c>
      <c r="O103" s="62">
        <f t="shared" si="44"/>
        <v>0</v>
      </c>
      <c r="P103" s="62">
        <f t="shared" si="44"/>
        <v>0</v>
      </c>
      <c r="Q103" s="62">
        <f t="shared" si="44"/>
        <v>0</v>
      </c>
      <c r="R103" s="62">
        <f t="shared" si="44"/>
        <v>0</v>
      </c>
      <c r="S103" s="62">
        <f t="shared" si="44"/>
        <v>0</v>
      </c>
      <c r="T103" s="62">
        <f t="shared" si="44"/>
        <v>0</v>
      </c>
      <c r="U103" s="62">
        <f t="shared" si="44"/>
        <v>0</v>
      </c>
      <c r="V103" s="62">
        <f t="shared" si="44"/>
        <v>0</v>
      </c>
      <c r="W103" s="62">
        <f t="shared" si="44"/>
        <v>0</v>
      </c>
      <c r="X103" s="62">
        <f t="shared" si="44"/>
        <v>0</v>
      </c>
      <c r="Y103" s="62">
        <f t="shared" si="44"/>
        <v>0</v>
      </c>
      <c r="Z103" s="62">
        <f t="shared" si="44"/>
        <v>0</v>
      </c>
      <c r="AA103" s="62">
        <f t="shared" si="44"/>
        <v>0</v>
      </c>
    </row>
  </sheetData>
  <sortState ref="A45:AG50">
    <sortCondition ref="A45"/>
  </sortState>
  <mergeCells count="8">
    <mergeCell ref="B43:AA43"/>
    <mergeCell ref="B65:AA65"/>
    <mergeCell ref="AE1:AG1"/>
    <mergeCell ref="AB1:AD1"/>
    <mergeCell ref="D1:I1"/>
    <mergeCell ref="J1:O1"/>
    <mergeCell ref="P1:U1"/>
    <mergeCell ref="V1:AA1"/>
  </mergeCells>
  <conditionalFormatting sqref="AE33">
    <cfRule type="iconSet" priority="3024">
      <iconSet iconSet="3Symbols">
        <cfvo type="percent" val="0"/>
        <cfvo type="num" val="1"/>
        <cfvo type="num" val="2"/>
      </iconSet>
    </cfRule>
  </conditionalFormatting>
  <conditionalFormatting sqref="AF33">
    <cfRule type="iconSet" priority="3023">
      <iconSet iconSet="3Symbols">
        <cfvo type="percent" val="0"/>
        <cfvo type="num" val="0"/>
        <cfvo type="num" val="1"/>
      </iconSet>
    </cfRule>
  </conditionalFormatting>
  <conditionalFormatting sqref="AG33">
    <cfRule type="iconSet" priority="3022">
      <iconSet iconSet="3Symbols">
        <cfvo type="percent" val="0"/>
        <cfvo type="num" val="0"/>
        <cfvo type="num" val="1"/>
      </iconSet>
    </cfRule>
  </conditionalFormatting>
  <conditionalFormatting sqref="AJ3:AL33">
    <cfRule type="cellIs" dxfId="5781" priority="3021" operator="greaterThan">
      <formula>10</formula>
    </cfRule>
  </conditionalFormatting>
  <conditionalFormatting sqref="AE3:AE33">
    <cfRule type="iconSet" priority="3719">
      <iconSet iconSet="3Symbols">
        <cfvo type="percent" val="0"/>
        <cfvo type="num" val="1"/>
        <cfvo type="num" val="1" gte="0"/>
      </iconSet>
    </cfRule>
  </conditionalFormatting>
  <conditionalFormatting sqref="AF3:AF33">
    <cfRule type="iconSet" priority="3017">
      <iconSet iconSet="3Symbols">
        <cfvo type="percent" val="0"/>
        <cfvo type="num" val="1"/>
        <cfvo type="num" val="1"/>
      </iconSet>
    </cfRule>
  </conditionalFormatting>
  <conditionalFormatting sqref="AG3:AG33">
    <cfRule type="iconSet" priority="3015">
      <iconSet iconSet="3Symbols">
        <cfvo type="percent" val="0"/>
        <cfvo type="num" val="1"/>
        <cfvo type="num" val="1"/>
      </iconSet>
    </cfRule>
  </conditionalFormatting>
  <conditionalFormatting sqref="N17 I10 I17 I24 I31 G22">
    <cfRule type="expression" dxfId="5780" priority="3013">
      <formula>$AI10=7</formula>
    </cfRule>
    <cfRule type="expression" dxfId="5779" priority="3014">
      <formula>$AI10=6</formula>
    </cfRule>
  </conditionalFormatting>
  <conditionalFormatting sqref="U24">
    <cfRule type="expression" dxfId="5778" priority="2993">
      <formula>$AI24=7</formula>
    </cfRule>
    <cfRule type="expression" dxfId="5777" priority="2994">
      <formula>$AI24=6</formula>
    </cfRule>
  </conditionalFormatting>
  <conditionalFormatting sqref="I3">
    <cfRule type="expression" dxfId="5776" priority="2988">
      <formula>$AI3=7</formula>
    </cfRule>
    <cfRule type="expression" dxfId="5775" priority="2989">
      <formula>$AI3=6</formula>
    </cfRule>
  </conditionalFormatting>
  <conditionalFormatting sqref="B35:AA35">
    <cfRule type="cellIs" dxfId="5774" priority="2951" operator="greaterThan">
      <formula>0</formula>
    </cfRule>
  </conditionalFormatting>
  <conditionalFormatting sqref="B35:AA35">
    <cfRule type="cellIs" dxfId="5773" priority="2950" operator="equal">
      <formula>0</formula>
    </cfRule>
  </conditionalFormatting>
  <conditionalFormatting sqref="B35:AA35">
    <cfRule type="cellIs" dxfId="5772" priority="2949" operator="lessThan">
      <formula>0</formula>
    </cfRule>
  </conditionalFormatting>
  <conditionalFormatting sqref="I2">
    <cfRule type="expression" dxfId="5771" priority="2923">
      <formula>$AH2=7</formula>
    </cfRule>
    <cfRule type="expression" dxfId="5770" priority="2924">
      <formula>$AH2=6</formula>
    </cfRule>
  </conditionalFormatting>
  <conditionalFormatting sqref="J2">
    <cfRule type="expression" dxfId="5769" priority="2921">
      <formula>$AH2=7</formula>
    </cfRule>
    <cfRule type="expression" dxfId="5768" priority="2922">
      <formula>$AH2=6</formula>
    </cfRule>
  </conditionalFormatting>
  <conditionalFormatting sqref="U9 O16 I23 U30">
    <cfRule type="expression" dxfId="5767" priority="2913">
      <formula>AND($AH9=7,$AG9="RI")</formula>
    </cfRule>
    <cfRule type="expression" dxfId="5766" priority="2914">
      <formula>AND($AH9=6,$AG9="RI")</formula>
    </cfRule>
    <cfRule type="expression" dxfId="5765" priority="2992">
      <formula>AND($AH9=7,$AG9="R")</formula>
    </cfRule>
    <cfRule type="expression" dxfId="5764" priority="2995">
      <formula>AND($AH9=6,$AG9="R")</formula>
    </cfRule>
  </conditionalFormatting>
  <conditionalFormatting sqref="P9:R9">
    <cfRule type="expression" dxfId="5763" priority="2898">
      <formula>AND($AH9=7,$AG9="RI")</formula>
    </cfRule>
    <cfRule type="expression" dxfId="5762" priority="2899">
      <formula>AND($AH9=6,$AG9="RI")</formula>
    </cfRule>
    <cfRule type="expression" dxfId="5761" priority="2900">
      <formula>AND($AH9=7,$AG9="R")</formula>
    </cfRule>
    <cfRule type="expression" dxfId="5760" priority="2911">
      <formula>AND($AH9=6,$AG9="R")</formula>
    </cfRule>
  </conditionalFormatting>
  <conditionalFormatting sqref="S9:T9">
    <cfRule type="expression" dxfId="5759" priority="2894">
      <formula>AND($AH9=6,$AG9="RI")</formula>
    </cfRule>
    <cfRule type="expression" dxfId="5758" priority="2895">
      <formula>AND($AH9=7,$AG9="RI")</formula>
    </cfRule>
    <cfRule type="expression" dxfId="5757" priority="2896">
      <formula>OR($AH9=7,$AH9=8)</formula>
    </cfRule>
    <cfRule type="expression" dxfId="5756" priority="2897">
      <formula>$AH9=6</formula>
    </cfRule>
  </conditionalFormatting>
  <conditionalFormatting sqref="M9">
    <cfRule type="expression" dxfId="5755" priority="2888">
      <formula>$AH9=7</formula>
    </cfRule>
    <cfRule type="expression" dxfId="5754" priority="2889">
      <formula>$AH9=6</formula>
    </cfRule>
  </conditionalFormatting>
  <conditionalFormatting sqref="M9">
    <cfRule type="expression" dxfId="5753" priority="2884">
      <formula>$AH9=7</formula>
    </cfRule>
    <cfRule type="expression" dxfId="5752" priority="2887">
      <formula>$AH9=6</formula>
    </cfRule>
  </conditionalFormatting>
  <conditionalFormatting sqref="M9">
    <cfRule type="expression" dxfId="5751" priority="2882">
      <formula>$AH9=7</formula>
    </cfRule>
    <cfRule type="expression" dxfId="5750" priority="2883">
      <formula>$AH9=6</formula>
    </cfRule>
  </conditionalFormatting>
  <conditionalFormatting sqref="J9:O9">
    <cfRule type="expression" dxfId="5749" priority="2890">
      <formula>AND($AH9=6,$AG9="RI")</formula>
    </cfRule>
    <cfRule type="expression" dxfId="5748" priority="2891">
      <formula>AND($AH9=7,$AG9="RI")</formula>
    </cfRule>
    <cfRule type="expression" dxfId="5747" priority="2892">
      <formula>OR($AH9=7,$AH9=8)</formula>
    </cfRule>
    <cfRule type="expression" dxfId="5746" priority="2893">
      <formula>$AH9=6</formula>
    </cfRule>
  </conditionalFormatting>
  <conditionalFormatting sqref="I9">
    <cfRule type="expression" dxfId="5745" priority="2857">
      <formula>AND($AH9=7,$AG9="RI")</formula>
    </cfRule>
    <cfRule type="expression" dxfId="5744" priority="2858">
      <formula>AND($AH9=6,$AG9="RI")</formula>
    </cfRule>
    <cfRule type="expression" dxfId="5743" priority="2859">
      <formula>AND($AH9=7,$AG9="R")</formula>
    </cfRule>
    <cfRule type="expression" dxfId="5742" priority="2881">
      <formula>AND($AH9=6,$AG9="R")</formula>
    </cfRule>
  </conditionalFormatting>
  <conditionalFormatting sqref="D9:H9">
    <cfRule type="expression" dxfId="5741" priority="2853">
      <formula>AND($AH9=6,$AG9="RI")</formula>
    </cfRule>
    <cfRule type="expression" dxfId="5740" priority="2854">
      <formula>AND($AH9=7,$AG9="RI")</formula>
    </cfRule>
    <cfRule type="expression" dxfId="5739" priority="2855">
      <formula>OR($AH9=7,$AH9=8)</formula>
    </cfRule>
    <cfRule type="expression" dxfId="5738" priority="2856">
      <formula>$AH9=6</formula>
    </cfRule>
  </conditionalFormatting>
  <conditionalFormatting sqref="D9">
    <cfRule type="expression" dxfId="5737" priority="2851">
      <formula>$AH9=7</formula>
    </cfRule>
    <cfRule type="expression" dxfId="5736" priority="2852">
      <formula>$AH9=6</formula>
    </cfRule>
  </conditionalFormatting>
  <conditionalFormatting sqref="G9">
    <cfRule type="expression" dxfId="5735" priority="2849">
      <formula>$AH9=7</formula>
    </cfRule>
    <cfRule type="expression" dxfId="5734" priority="2850">
      <formula>$AH9=6</formula>
    </cfRule>
  </conditionalFormatting>
  <conditionalFormatting sqref="G16">
    <cfRule type="expression" dxfId="5733" priority="2842">
      <formula>$AH16=7</formula>
    </cfRule>
    <cfRule type="expression" dxfId="5732" priority="2843">
      <formula>$AH16=6</formula>
    </cfRule>
  </conditionalFormatting>
  <conditionalFormatting sqref="G16">
    <cfRule type="expression" dxfId="5731" priority="2838">
      <formula>$AH16=7</formula>
    </cfRule>
    <cfRule type="expression" dxfId="5730" priority="2839">
      <formula>$AH16=6</formula>
    </cfRule>
  </conditionalFormatting>
  <conditionalFormatting sqref="G16">
    <cfRule type="expression" dxfId="5729" priority="2836">
      <formula>$AH16=7</formula>
    </cfRule>
    <cfRule type="expression" dxfId="5728" priority="2837">
      <formula>$AH16=6</formula>
    </cfRule>
  </conditionalFormatting>
  <conditionalFormatting sqref="G16:I16">
    <cfRule type="expression" dxfId="5727" priority="2844">
      <formula>AND($AH16=6,$AG16="RI")</formula>
    </cfRule>
    <cfRule type="expression" dxfId="5726" priority="2845">
      <formula>AND($AH16=7,$AG16="RI")</formula>
    </cfRule>
    <cfRule type="expression" dxfId="5725" priority="2846">
      <formula>OR($AH16=7,$AH16=8)</formula>
    </cfRule>
    <cfRule type="expression" dxfId="5724" priority="2847">
      <formula>$AH16=6</formula>
    </cfRule>
  </conditionalFormatting>
  <conditionalFormatting sqref="J16:L16">
    <cfRule type="expression" dxfId="5723" priority="2824">
      <formula>AND($AH16=7,$AG16="RI")</formula>
    </cfRule>
    <cfRule type="expression" dxfId="5722" priority="2825">
      <formula>AND($AH16=6,$AG16="RI")</formula>
    </cfRule>
    <cfRule type="expression" dxfId="5721" priority="2826">
      <formula>AND($AH16=7,$AG16="R")</formula>
    </cfRule>
    <cfRule type="expression" dxfId="5720" priority="2827">
      <formula>AND($AH16=6,$AG16="R")</formula>
    </cfRule>
  </conditionalFormatting>
  <conditionalFormatting sqref="M16:N16">
    <cfRule type="expression" dxfId="5719" priority="2820">
      <formula>AND($AH16=6,$AG16="RI")</formula>
    </cfRule>
    <cfRule type="expression" dxfId="5718" priority="2821">
      <formula>AND($AH16=7,$AG16="RI")</formula>
    </cfRule>
    <cfRule type="expression" dxfId="5717" priority="2822">
      <formula>OR($AH16=7,$AH16=8)</formula>
    </cfRule>
    <cfRule type="expression" dxfId="5716" priority="2823">
      <formula>$AH16=6</formula>
    </cfRule>
  </conditionalFormatting>
  <conditionalFormatting sqref="U16">
    <cfRule type="expression" dxfId="5715" priority="2799">
      <formula>AND($AH16=7,$AG16="RI")</formula>
    </cfRule>
    <cfRule type="expression" dxfId="5714" priority="2800">
      <formula>AND($AH16=6,$AG16="RI")</formula>
    </cfRule>
    <cfRule type="expression" dxfId="5713" priority="2801">
      <formula>AND($AH16=7,$AG16="R")</formula>
    </cfRule>
    <cfRule type="expression" dxfId="5712" priority="2802">
      <formula>AND($AH16=6,$AG16="R")</formula>
    </cfRule>
  </conditionalFormatting>
  <conditionalFormatting sqref="P16:T16">
    <cfRule type="expression" dxfId="5711" priority="2795">
      <formula>AND($AH16=6,$AG16="RI")</formula>
    </cfRule>
    <cfRule type="expression" dxfId="5710" priority="2796">
      <formula>AND($AH16=7,$AG16="RI")</formula>
    </cfRule>
    <cfRule type="expression" dxfId="5709" priority="2797">
      <formula>OR($AH16=7,$AH16=8)</formula>
    </cfRule>
    <cfRule type="expression" dxfId="5708" priority="2798">
      <formula>$AH16=6</formula>
    </cfRule>
  </conditionalFormatting>
  <conditionalFormatting sqref="P16">
    <cfRule type="expression" dxfId="5707" priority="2793">
      <formula>$AH16=7</formula>
    </cfRule>
    <cfRule type="expression" dxfId="5706" priority="2794">
      <formula>$AH16=6</formula>
    </cfRule>
  </conditionalFormatting>
  <conditionalFormatting sqref="S16">
    <cfRule type="expression" dxfId="5705" priority="2791">
      <formula>$AH16=7</formula>
    </cfRule>
    <cfRule type="expression" dxfId="5704" priority="2792">
      <formula>$AH16=6</formula>
    </cfRule>
  </conditionalFormatting>
  <conditionalFormatting sqref="D23:F23">
    <cfRule type="expression" dxfId="5703" priority="2780">
      <formula>AND($AH23=7,$AG23="RI")</formula>
    </cfRule>
    <cfRule type="expression" dxfId="5702" priority="2781">
      <formula>AND($AH23=6,$AG23="RI")</formula>
    </cfRule>
    <cfRule type="expression" dxfId="5701" priority="2782">
      <formula>AND($AH23=7,$AG23="R")</formula>
    </cfRule>
    <cfRule type="expression" dxfId="5700" priority="2848">
      <formula>AND($AH23=6,$AG23="R")</formula>
    </cfRule>
  </conditionalFormatting>
  <conditionalFormatting sqref="G23:H23">
    <cfRule type="expression" dxfId="5699" priority="2776">
      <formula>AND($AH23=6,$AG23="RI")</formula>
    </cfRule>
    <cfRule type="expression" dxfId="5698" priority="2777">
      <formula>AND($AH23=7,$AG23="RI")</formula>
    </cfRule>
    <cfRule type="expression" dxfId="5697" priority="2778">
      <formula>OR($AH23=7,$AH23=8)</formula>
    </cfRule>
    <cfRule type="expression" dxfId="5696" priority="2779">
      <formula>$AH23=6</formula>
    </cfRule>
  </conditionalFormatting>
  <conditionalFormatting sqref="O23">
    <cfRule type="expression" dxfId="5695" priority="2755">
      <formula>AND($AH23=7,$AG23="RI")</formula>
    </cfRule>
    <cfRule type="expression" dxfId="5694" priority="2756">
      <formula>AND($AH23=6,$AG23="RI")</formula>
    </cfRule>
    <cfRule type="expression" dxfId="5693" priority="2757">
      <formula>AND($AH23=7,$AG23="R")</formula>
    </cfRule>
    <cfRule type="expression" dxfId="5692" priority="2775">
      <formula>AND($AH23=6,$AG23="R")</formula>
    </cfRule>
  </conditionalFormatting>
  <conditionalFormatting sqref="J23:N23">
    <cfRule type="expression" dxfId="5691" priority="2751">
      <formula>AND($AH23=6,$AG23="RI")</formula>
    </cfRule>
    <cfRule type="expression" dxfId="5690" priority="2752">
      <formula>AND($AH23=7,$AG23="RI")</formula>
    </cfRule>
    <cfRule type="expression" dxfId="5689" priority="2753">
      <formula>OR($AH23=7,$AH23=8)</formula>
    </cfRule>
    <cfRule type="expression" dxfId="5688" priority="2754">
      <formula>$AH23=6</formula>
    </cfRule>
  </conditionalFormatting>
  <conditionalFormatting sqref="J23">
    <cfRule type="expression" dxfId="5687" priority="2749">
      <formula>$AH23=7</formula>
    </cfRule>
    <cfRule type="expression" dxfId="5686" priority="2750">
      <formula>$AH23=6</formula>
    </cfRule>
  </conditionalFormatting>
  <conditionalFormatting sqref="M23">
    <cfRule type="expression" dxfId="5685" priority="2747">
      <formula>$AH23=7</formula>
    </cfRule>
    <cfRule type="expression" dxfId="5684" priority="2748">
      <formula>$AH23=6</formula>
    </cfRule>
  </conditionalFormatting>
  <conditionalFormatting sqref="P23:R23">
    <cfRule type="expression" dxfId="5683" priority="2735">
      <formula>AND($AI23=6,$AH23="RI")</formula>
    </cfRule>
    <cfRule type="expression" dxfId="5682" priority="2744">
      <formula>AND($AI23=7,$AH23="RI")</formula>
    </cfRule>
    <cfRule type="expression" dxfId="5681" priority="2745">
      <formula>OR($AI23=7,$AI23=8)</formula>
    </cfRule>
    <cfRule type="expression" dxfId="5680" priority="2746">
      <formula>$AI23=6</formula>
    </cfRule>
  </conditionalFormatting>
  <conditionalFormatting sqref="S23">
    <cfRule type="expression" dxfId="5679" priority="2729">
      <formula>$AH23=7</formula>
    </cfRule>
    <cfRule type="expression" dxfId="5678" priority="2730">
      <formula>$AH23=6</formula>
    </cfRule>
  </conditionalFormatting>
  <conditionalFormatting sqref="S23">
    <cfRule type="expression" dxfId="5677" priority="2725">
      <formula>$AH23=7</formula>
    </cfRule>
    <cfRule type="expression" dxfId="5676" priority="2728">
      <formula>$AH23=6</formula>
    </cfRule>
  </conditionalFormatting>
  <conditionalFormatting sqref="S23">
    <cfRule type="expression" dxfId="5675" priority="2723">
      <formula>$AH23=7</formula>
    </cfRule>
    <cfRule type="expression" dxfId="5674" priority="2724">
      <formula>$AH23=6</formula>
    </cfRule>
  </conditionalFormatting>
  <conditionalFormatting sqref="S23:U23">
    <cfRule type="expression" dxfId="5673" priority="2731">
      <formula>AND($AH23=6,$AG23="RI")</formula>
    </cfRule>
    <cfRule type="expression" dxfId="5672" priority="2732">
      <formula>AND($AH23=7,$AG23="RI")</formula>
    </cfRule>
    <cfRule type="expression" dxfId="5671" priority="2733">
      <formula>OR($AH23=7,$AH23=8)</formula>
    </cfRule>
    <cfRule type="expression" dxfId="5670" priority="2734">
      <formula>$AH23=6</formula>
    </cfRule>
  </conditionalFormatting>
  <conditionalFormatting sqref="P30:R30">
    <cfRule type="expression" dxfId="5669" priority="2711">
      <formula>AND($AH30=7,$AG30="RI")</formula>
    </cfRule>
    <cfRule type="expression" dxfId="5668" priority="2712">
      <formula>AND($AH30=6,$AG30="RI")</formula>
    </cfRule>
    <cfRule type="expression" dxfId="5667" priority="2713">
      <formula>AND($AH30=7,$AG30="R")</formula>
    </cfRule>
    <cfRule type="expression" dxfId="5666" priority="2722">
      <formula>AND($AH30=6,$AG30="R")</formula>
    </cfRule>
  </conditionalFormatting>
  <conditionalFormatting sqref="S30:T30">
    <cfRule type="expression" dxfId="5665" priority="2707">
      <formula>AND($AH30=6,$AG30="RI")</formula>
    </cfRule>
    <cfRule type="expression" dxfId="5664" priority="2708">
      <formula>AND($AH30=7,$AG30="RI")</formula>
    </cfRule>
    <cfRule type="expression" dxfId="5663" priority="2709">
      <formula>OR($AH30=7,$AH30=8)</formula>
    </cfRule>
    <cfRule type="expression" dxfId="5662" priority="2710">
      <formula>$AH30=6</formula>
    </cfRule>
  </conditionalFormatting>
  <conditionalFormatting sqref="M30">
    <cfRule type="expression" dxfId="5661" priority="2701">
      <formula>$AH30=7</formula>
    </cfRule>
    <cfRule type="expression" dxfId="5660" priority="2702">
      <formula>$AH30=6</formula>
    </cfRule>
  </conditionalFormatting>
  <conditionalFormatting sqref="M30">
    <cfRule type="expression" dxfId="5659" priority="2697">
      <formula>$AH30=7</formula>
    </cfRule>
    <cfRule type="expression" dxfId="5658" priority="2700">
      <formula>$AH30=6</formula>
    </cfRule>
  </conditionalFormatting>
  <conditionalFormatting sqref="M30">
    <cfRule type="expression" dxfId="5657" priority="2695">
      <formula>$AH30=7</formula>
    </cfRule>
    <cfRule type="expression" dxfId="5656" priority="2696">
      <formula>$AH30=6</formula>
    </cfRule>
  </conditionalFormatting>
  <conditionalFormatting sqref="J30:O30">
    <cfRule type="expression" dxfId="5655" priority="2703">
      <formula>AND($AH30=6,$AG30="RI")</formula>
    </cfRule>
    <cfRule type="expression" dxfId="5654" priority="2704">
      <formula>AND($AH30=7,$AG30="RI")</formula>
    </cfRule>
    <cfRule type="expression" dxfId="5653" priority="2705">
      <formula>OR($AH30=7,$AH30=8)</formula>
    </cfRule>
    <cfRule type="expression" dxfId="5652" priority="2706">
      <formula>$AH30=6</formula>
    </cfRule>
  </conditionalFormatting>
  <conditionalFormatting sqref="I30">
    <cfRule type="expression" dxfId="5651" priority="2674">
      <formula>AND($AH30=7,$AG30="RI")</formula>
    </cfRule>
    <cfRule type="expression" dxfId="5650" priority="2675">
      <formula>AND($AH30=6,$AG30="RI")</formula>
    </cfRule>
    <cfRule type="expression" dxfId="5649" priority="2676">
      <formula>AND($AH30=7,$AG30="R")</formula>
    </cfRule>
    <cfRule type="expression" dxfId="5648" priority="2694">
      <formula>AND($AH30=6,$AG30="R")</formula>
    </cfRule>
  </conditionalFormatting>
  <conditionalFormatting sqref="D30:H30">
    <cfRule type="expression" dxfId="5647" priority="2670">
      <formula>AND($AH30=6,$AG30="RI")</formula>
    </cfRule>
    <cfRule type="expression" dxfId="5646" priority="2671">
      <formula>AND($AH30=7,$AG30="RI")</formula>
    </cfRule>
    <cfRule type="expression" dxfId="5645" priority="2672">
      <formula>OR($AH30=7,$AH30=8)</formula>
    </cfRule>
    <cfRule type="expression" dxfId="5644" priority="2673">
      <formula>$AH30=6</formula>
    </cfRule>
  </conditionalFormatting>
  <conditionalFormatting sqref="D30">
    <cfRule type="expression" dxfId="5643" priority="2668">
      <formula>$AH30=7</formula>
    </cfRule>
    <cfRule type="expression" dxfId="5642" priority="2669">
      <formula>$AH30=6</formula>
    </cfRule>
  </conditionalFormatting>
  <conditionalFormatting sqref="G30">
    <cfRule type="expression" dxfId="5641" priority="2666">
      <formula>$AH30=7</formula>
    </cfRule>
    <cfRule type="expression" dxfId="5640" priority="2667">
      <formula>$AH30=6</formula>
    </cfRule>
  </conditionalFormatting>
  <conditionalFormatting sqref="B34:AA34">
    <cfRule type="iconSet" priority="4095">
      <iconSet>
        <cfvo type="percent" val="0"/>
        <cfvo type="num" val="20"/>
        <cfvo type="num" val="21"/>
      </iconSet>
    </cfRule>
  </conditionalFormatting>
  <conditionalFormatting sqref="B4:C8 B3:U3 B9:U10 B16:U17 B11:C15 B23:U24 B18:C22 B30:U31 B25:C29 B32:C33 AB3:AG33">
    <cfRule type="expression" dxfId="5639" priority="5453">
      <formula>OR($AI3=7,$AI3=0)</formula>
    </cfRule>
    <cfRule type="expression" dxfId="5638" priority="5454">
      <formula>$AI3=6</formula>
    </cfRule>
  </conditionalFormatting>
  <conditionalFormatting sqref="I4:I8">
    <cfRule type="expression" dxfId="5637" priority="2572">
      <formula>OR($AI4=7,$AI4=0)</formula>
    </cfRule>
    <cfRule type="expression" dxfId="5636" priority="2573">
      <formula>$AI4=6</formula>
    </cfRule>
  </conditionalFormatting>
  <conditionalFormatting sqref="I4:I8">
    <cfRule type="expression" dxfId="5635" priority="2568">
      <formula>AND($AI4=7,$AH4="RI")</formula>
    </cfRule>
    <cfRule type="expression" dxfId="5634" priority="2569">
      <formula>AND($AI4=6,$AH4="RI")</formula>
    </cfRule>
    <cfRule type="expression" dxfId="5633" priority="2570">
      <formula>AND($AI4=7,$AH4="S")</formula>
    </cfRule>
    <cfRule type="expression" dxfId="5632" priority="2571">
      <formula>AND($AI4=6,$AH4="S")</formula>
    </cfRule>
    <cfRule type="expression" dxfId="5631" priority="2574">
      <formula>AND($AI4=7,$AH4="S")</formula>
    </cfRule>
    <cfRule type="expression" dxfId="5630" priority="2575">
      <formula>AND($AI4=6,$AH4="S")</formula>
    </cfRule>
  </conditionalFormatting>
  <conditionalFormatting sqref="H4:H8">
    <cfRule type="expression" dxfId="5629" priority="2564">
      <formula>OR($AI4=7,$AI4=0)</formula>
    </cfRule>
    <cfRule type="expression" dxfId="5628" priority="2565">
      <formula>$AI4=6</formula>
    </cfRule>
  </conditionalFormatting>
  <conditionalFormatting sqref="H4:H8">
    <cfRule type="expression" dxfId="5627" priority="2560">
      <formula>AND($AI4=7,$AH4="RI")</formula>
    </cfRule>
    <cfRule type="expression" dxfId="5626" priority="2561">
      <formula>AND($AI4=6,$AH4="RI")</formula>
    </cfRule>
    <cfRule type="expression" dxfId="5625" priority="2562">
      <formula>AND($AI4=7,$AH4="S")</formula>
    </cfRule>
    <cfRule type="expression" dxfId="5624" priority="2563">
      <formula>AND($AI4=6,$AH4="S")</formula>
    </cfRule>
    <cfRule type="expression" dxfId="5623" priority="2566">
      <formula>AND($AI4=7,$AH4="S")</formula>
    </cfRule>
    <cfRule type="expression" dxfId="5622" priority="2567">
      <formula>AND($AI4=6,$AH4="S")</formula>
    </cfRule>
  </conditionalFormatting>
  <conditionalFormatting sqref="F4:F8">
    <cfRule type="expression" dxfId="5621" priority="2556">
      <formula>OR($AI4=7,$AI4=0)</formula>
    </cfRule>
    <cfRule type="expression" dxfId="5620" priority="2557">
      <formula>$AI4=6</formula>
    </cfRule>
  </conditionalFormatting>
  <conditionalFormatting sqref="F4:F8">
    <cfRule type="expression" dxfId="5619" priority="2552">
      <formula>AND($AI4=7,$AH4="RI")</formula>
    </cfRule>
    <cfRule type="expression" dxfId="5618" priority="2553">
      <formula>AND($AI4=6,$AH4="RI")</formula>
    </cfRule>
    <cfRule type="expression" dxfId="5617" priority="2554">
      <formula>AND($AI4=7,$AH4="S")</formula>
    </cfRule>
    <cfRule type="expression" dxfId="5616" priority="2555">
      <formula>AND($AI4=6,$AH4="S")</formula>
    </cfRule>
    <cfRule type="expression" dxfId="5615" priority="2558">
      <formula>AND($AI4=7,$AH4="S")</formula>
    </cfRule>
    <cfRule type="expression" dxfId="5614" priority="2559">
      <formula>AND($AI4=6,$AH4="S")</formula>
    </cfRule>
  </conditionalFormatting>
  <conditionalFormatting sqref="G4:I8">
    <cfRule type="expression" dxfId="5613" priority="2548">
      <formula>OR($AI4=7,$AI4=0)</formula>
    </cfRule>
    <cfRule type="expression" dxfId="5612" priority="2549">
      <formula>$AI4=6</formula>
    </cfRule>
  </conditionalFormatting>
  <conditionalFormatting sqref="G4:I8">
    <cfRule type="expression" dxfId="5611" priority="2544">
      <formula>AND($AI4=7,$AH4="RI")</formula>
    </cfRule>
    <cfRule type="expression" dxfId="5610" priority="2545">
      <formula>AND($AI4=6,$AH4="RI")</formula>
    </cfRule>
    <cfRule type="expression" dxfId="5609" priority="2546">
      <formula>AND($AI4=7,$AH4="S")</formula>
    </cfRule>
    <cfRule type="expression" dxfId="5608" priority="2547">
      <formula>AND($AI4=6,$AH4="S")</formula>
    </cfRule>
    <cfRule type="expression" dxfId="5607" priority="2550">
      <formula>AND($AI4=7,$AH4="S")</formula>
    </cfRule>
    <cfRule type="expression" dxfId="5606" priority="2551">
      <formula>AND($AI4=6,$AH4="S")</formula>
    </cfRule>
  </conditionalFormatting>
  <conditionalFormatting sqref="E4:E8">
    <cfRule type="expression" dxfId="5605" priority="2540">
      <formula>$AI4=7</formula>
    </cfRule>
    <cfRule type="expression" dxfId="5604" priority="2541">
      <formula>$AI4=6</formula>
    </cfRule>
  </conditionalFormatting>
  <conditionalFormatting sqref="E4:E8">
    <cfRule type="expression" dxfId="5603" priority="2536">
      <formula>AND($AI4=7,$AH4="RI")</formula>
    </cfRule>
    <cfRule type="expression" dxfId="5602" priority="2537">
      <formula>AND($AI4=6,$AH4="RI")</formula>
    </cfRule>
    <cfRule type="expression" dxfId="5601" priority="2538">
      <formula>AND($AI4=7,$AH4="S")</formula>
    </cfRule>
    <cfRule type="expression" dxfId="5600" priority="2539">
      <formula>AND($AI4=6,$AH4="S")</formula>
    </cfRule>
    <cfRule type="expression" dxfId="5599" priority="2542">
      <formula>AND($AI4=7,$AH4="S")</formula>
    </cfRule>
    <cfRule type="expression" dxfId="5598" priority="2543">
      <formula>AND($AI4=6,$AH4="S")</formula>
    </cfRule>
  </conditionalFormatting>
  <conditionalFormatting sqref="D4:D8">
    <cfRule type="expression" dxfId="5597" priority="2532">
      <formula>OR($AI4=7,$AI4=0)</formula>
    </cfRule>
    <cfRule type="expression" dxfId="5596" priority="2533">
      <formula>$AI4=6</formula>
    </cfRule>
  </conditionalFormatting>
  <conditionalFormatting sqref="D4:D8">
    <cfRule type="expression" dxfId="5595" priority="2528">
      <formula>AND($AI4=7,$AH4="RI")</formula>
    </cfRule>
    <cfRule type="expression" dxfId="5594" priority="2529">
      <formula>AND($AI4=6,$AH4="RI")</formula>
    </cfRule>
    <cfRule type="expression" dxfId="5593" priority="2530">
      <formula>AND($AI4=7,$AH4="S")</formula>
    </cfRule>
    <cfRule type="expression" dxfId="5592" priority="2531">
      <formula>AND($AI4=6,$AH4="S")</formula>
    </cfRule>
    <cfRule type="expression" dxfId="5591" priority="2534">
      <formula>AND($AI4=7,$AH4="S")</formula>
    </cfRule>
    <cfRule type="expression" dxfId="5590" priority="2535">
      <formula>AND($AI4=6,$AH4="S")</formula>
    </cfRule>
  </conditionalFormatting>
  <conditionalFormatting sqref="D4:I8">
    <cfRule type="expression" dxfId="5589" priority="2522">
      <formula>OR(AND($AI4=7,$AH4="R"),AND($AI4=6,$AH4="R"))</formula>
    </cfRule>
    <cfRule type="expression" dxfId="5588" priority="2523">
      <formula>OR(AND($AI4=7,$AH4="RI"),AND($AI4=6,$AH4="RI"))</formula>
    </cfRule>
    <cfRule type="expression" dxfId="5587" priority="2524">
      <formula>OR(AND($AI4=7,$AH4="S"),AND($AI4=6,$AH4="S"))</formula>
    </cfRule>
    <cfRule type="expression" dxfId="5586" priority="2525">
      <formula>OR(AND($AI4=7,$AH4="PZC"),AND($AI4=6,$AH4="PZC"))</formula>
    </cfRule>
    <cfRule type="expression" dxfId="5585" priority="2526">
      <formula>OR($AI4=7,$AI4=0)</formula>
    </cfRule>
    <cfRule type="expression" dxfId="5584" priority="2527">
      <formula>$AI4=6</formula>
    </cfRule>
  </conditionalFormatting>
  <conditionalFormatting sqref="O4">
    <cfRule type="expression" dxfId="5583" priority="2518">
      <formula>OR($AI4=7,$AI4=0)</formula>
    </cfRule>
    <cfRule type="expression" dxfId="5582" priority="2519">
      <formula>$AI4=6</formula>
    </cfRule>
  </conditionalFormatting>
  <conditionalFormatting sqref="O4">
    <cfRule type="expression" dxfId="5581" priority="2512">
      <formula>AND($AI4=7,$AH4="RI")</formula>
    </cfRule>
    <cfRule type="expression" dxfId="5580" priority="2513">
      <formula>AND($AI4=6,$AH4="RI")</formula>
    </cfRule>
    <cfRule type="expression" dxfId="5579" priority="2516">
      <formula>AND($AI4=7,$AH4="S")</formula>
    </cfRule>
    <cfRule type="expression" dxfId="5578" priority="2517">
      <formula>AND($AI4=6,$AH4="S")</formula>
    </cfRule>
    <cfRule type="expression" dxfId="5577" priority="2520">
      <formula>AND($AI4=7,$AH4="S")</formula>
    </cfRule>
    <cfRule type="expression" dxfId="5576" priority="2521">
      <formula>AND($AI4=6,$AH4="S")</formula>
    </cfRule>
  </conditionalFormatting>
  <conditionalFormatting sqref="O4">
    <cfRule type="expression" dxfId="5575" priority="2514">
      <formula>$AI4=7</formula>
    </cfRule>
    <cfRule type="expression" dxfId="5574" priority="2515">
      <formula>$AI4=6</formula>
    </cfRule>
  </conditionalFormatting>
  <conditionalFormatting sqref="N4">
    <cfRule type="expression" dxfId="5573" priority="2508">
      <formula>OR($AI4=7,$AI4=0)</formula>
    </cfRule>
    <cfRule type="expression" dxfId="5572" priority="2509">
      <formula>$AI4=6</formula>
    </cfRule>
  </conditionalFormatting>
  <conditionalFormatting sqref="N4">
    <cfRule type="expression" dxfId="5571" priority="2502">
      <formula>AND($AI4=7,$AH4="RI")</formula>
    </cfRule>
    <cfRule type="expression" dxfId="5570" priority="2503">
      <formula>AND($AI4=6,$AH4="RI")</formula>
    </cfRule>
    <cfRule type="expression" dxfId="5569" priority="2506">
      <formula>AND($AI4=7,$AH4="S")</formula>
    </cfRule>
    <cfRule type="expression" dxfId="5568" priority="2507">
      <formula>AND($AI4=6,$AH4="S")</formula>
    </cfRule>
    <cfRule type="expression" dxfId="5567" priority="2510">
      <formula>AND($AI4=7,$AH4="S")</formula>
    </cfRule>
    <cfRule type="expression" dxfId="5566" priority="2511">
      <formula>AND($AI4=6,$AH4="S")</formula>
    </cfRule>
  </conditionalFormatting>
  <conditionalFormatting sqref="N4">
    <cfRule type="expression" dxfId="5565" priority="2504">
      <formula>$AI4=7</formula>
    </cfRule>
    <cfRule type="expression" dxfId="5564" priority="2505">
      <formula>$AI4=6</formula>
    </cfRule>
  </conditionalFormatting>
  <conditionalFormatting sqref="L4">
    <cfRule type="expression" dxfId="5563" priority="2496">
      <formula>$AI4=7</formula>
    </cfRule>
    <cfRule type="expression" dxfId="5562" priority="2497">
      <formula>$AI4=6</formula>
    </cfRule>
  </conditionalFormatting>
  <conditionalFormatting sqref="L4">
    <cfRule type="expression" dxfId="5561" priority="2498">
      <formula>OR($AI4=7,$AI4=0)</formula>
    </cfRule>
    <cfRule type="expression" dxfId="5560" priority="2499">
      <formula>$AI4=6</formula>
    </cfRule>
  </conditionalFormatting>
  <conditionalFormatting sqref="L4">
    <cfRule type="expression" dxfId="5559" priority="2492">
      <formula>AND($AI4=7,$AH4="RI")</formula>
    </cfRule>
    <cfRule type="expression" dxfId="5558" priority="2493">
      <formula>AND($AI4=6,$AH4="RI")</formula>
    </cfRule>
    <cfRule type="expression" dxfId="5557" priority="2494">
      <formula>AND($AI4=7,$AH4="S")</formula>
    </cfRule>
    <cfRule type="expression" dxfId="5556" priority="2495">
      <formula>AND($AI4=6,$AH4="S")</formula>
    </cfRule>
    <cfRule type="expression" dxfId="5555" priority="2500">
      <formula>AND($AI4=7,$AH4="S")</formula>
    </cfRule>
    <cfRule type="expression" dxfId="5554" priority="2501">
      <formula>AND($AI4=6,$AH4="S")</formula>
    </cfRule>
  </conditionalFormatting>
  <conditionalFormatting sqref="M4">
    <cfRule type="expression" dxfId="5553" priority="2488">
      <formula>OR($AI4=7,$AI4=0)</formula>
    </cfRule>
    <cfRule type="expression" dxfId="5552" priority="2489">
      <formula>$AI4=6</formula>
    </cfRule>
  </conditionalFormatting>
  <conditionalFormatting sqref="M4">
    <cfRule type="expression" dxfId="5551" priority="2484">
      <formula>AND($AI4=7,$AH4="RI")</formula>
    </cfRule>
    <cfRule type="expression" dxfId="5550" priority="2485">
      <formula>AND($AI4=6,$AH4="RI")</formula>
    </cfRule>
    <cfRule type="expression" dxfId="5549" priority="2486">
      <formula>AND($AI4=7,$AH4="S")</formula>
    </cfRule>
    <cfRule type="expression" dxfId="5548" priority="2487">
      <formula>AND($AI4=6,$AH4="S")</formula>
    </cfRule>
    <cfRule type="expression" dxfId="5547" priority="2490">
      <formula>AND($AI4=7,$AH4="S")</formula>
    </cfRule>
    <cfRule type="expression" dxfId="5546" priority="2491">
      <formula>AND($AI4=6,$AH4="S")</formula>
    </cfRule>
  </conditionalFormatting>
  <conditionalFormatting sqref="K4">
    <cfRule type="expression" dxfId="5545" priority="2480">
      <formula>$AI4=7</formula>
    </cfRule>
    <cfRule type="expression" dxfId="5544" priority="2481">
      <formula>$AI4=6</formula>
    </cfRule>
  </conditionalFormatting>
  <conditionalFormatting sqref="K4">
    <cfRule type="expression" dxfId="5543" priority="2476">
      <formula>AND($AI4=7,$AH4="RI")</formula>
    </cfRule>
    <cfRule type="expression" dxfId="5542" priority="2477">
      <formula>AND($AI4=6,$AH4="RI")</formula>
    </cfRule>
    <cfRule type="expression" dxfId="5541" priority="2478">
      <formula>AND($AI4=7,$AH4="S")</formula>
    </cfRule>
    <cfRule type="expression" dxfId="5540" priority="2479">
      <formula>AND($AI4=6,$AH4="S")</formula>
    </cfRule>
    <cfRule type="expression" dxfId="5539" priority="2482">
      <formula>AND($AI4=7,$AH4="S")</formula>
    </cfRule>
    <cfRule type="expression" dxfId="5538" priority="2483">
      <formula>AND($AI4=6,$AH4="S")</formula>
    </cfRule>
  </conditionalFormatting>
  <conditionalFormatting sqref="J4:L4">
    <cfRule type="expression" dxfId="5537" priority="2472">
      <formula>OR($AI4=7,$AI4=0)</formula>
    </cfRule>
    <cfRule type="expression" dxfId="5536" priority="2473">
      <formula>$AI4=6</formula>
    </cfRule>
  </conditionalFormatting>
  <conditionalFormatting sqref="J4:L4">
    <cfRule type="expression" dxfId="5535" priority="2468">
      <formula>AND($AI4=7,$AH4="RI")</formula>
    </cfRule>
    <cfRule type="expression" dxfId="5534" priority="2469">
      <formula>AND($AI4=6,$AH4="RI")</formula>
    </cfRule>
    <cfRule type="expression" dxfId="5533" priority="2470">
      <formula>AND($AI4=7,$AH4="S")</formula>
    </cfRule>
    <cfRule type="expression" dxfId="5532" priority="2471">
      <formula>AND($AI4=6,$AH4="S")</formula>
    </cfRule>
    <cfRule type="expression" dxfId="5531" priority="2474">
      <formula>AND($AI4=7,$AH4="S")</formula>
    </cfRule>
    <cfRule type="expression" dxfId="5530" priority="2475">
      <formula>AND($AI4=6,$AH4="S")</formula>
    </cfRule>
  </conditionalFormatting>
  <conditionalFormatting sqref="J5:O8">
    <cfRule type="expression" dxfId="5529" priority="2464">
      <formula>AND($AI5=6,$AH5="RI")</formula>
    </cfRule>
    <cfRule type="expression" dxfId="5528" priority="2465">
      <formula>AND($AI5=7,$AH5="RI")</formula>
    </cfRule>
    <cfRule type="expression" dxfId="5527" priority="2466">
      <formula>OR($AI5=7,$AI5=8)</formula>
    </cfRule>
    <cfRule type="expression" dxfId="5526" priority="2467">
      <formula>$AI5=6</formula>
    </cfRule>
  </conditionalFormatting>
  <conditionalFormatting sqref="J4:O8">
    <cfRule type="expression" dxfId="5525" priority="2458">
      <formula>OR(AND($AI4=7,$AH4="R"),AND($AI4=6,$AH4="R"))</formula>
    </cfRule>
    <cfRule type="expression" dxfId="5524" priority="2459">
      <formula>OR(AND($AI4=7,$AH4="RI"),AND($AI4=6,$AH4="RI"))</formula>
    </cfRule>
    <cfRule type="expression" dxfId="5523" priority="2460">
      <formula>OR(AND($AI4=7,$AH4="S"),AND($AI4=6,$AH4="S"))</formula>
    </cfRule>
    <cfRule type="expression" dxfId="5522" priority="2461">
      <formula>OR(AND($AI4=7,$AH4="PZC"),AND($AI4=6,$AH4="PZC"))</formula>
    </cfRule>
    <cfRule type="expression" dxfId="5521" priority="2462">
      <formula>OR($AI4=7,$AI4=0)</formula>
    </cfRule>
    <cfRule type="expression" dxfId="5520" priority="2463">
      <formula>$AI4=6</formula>
    </cfRule>
  </conditionalFormatting>
  <conditionalFormatting sqref="Q4">
    <cfRule type="expression" dxfId="5519" priority="2456">
      <formula>$AI4=7</formula>
    </cfRule>
    <cfRule type="expression" dxfId="5518" priority="2457">
      <formula>$AI4=6</formula>
    </cfRule>
  </conditionalFormatting>
  <conditionalFormatting sqref="S5:S8">
    <cfRule type="expression" dxfId="5517" priority="2450">
      <formula>$AI5=7</formula>
    </cfRule>
    <cfRule type="expression" dxfId="5516" priority="2451">
      <formula>$AI5=6</formula>
    </cfRule>
  </conditionalFormatting>
  <conditionalFormatting sqref="S6">
    <cfRule type="expression" dxfId="5515" priority="2448">
      <formula>$AI6=7</formula>
    </cfRule>
    <cfRule type="expression" dxfId="5514" priority="2449">
      <formula>$AI6=6</formula>
    </cfRule>
  </conditionalFormatting>
  <conditionalFormatting sqref="S5:S8">
    <cfRule type="expression" dxfId="5513" priority="2446">
      <formula>$AI5=7</formula>
    </cfRule>
    <cfRule type="expression" dxfId="5512" priority="2447">
      <formula>$AI5=6</formula>
    </cfRule>
  </conditionalFormatting>
  <conditionalFormatting sqref="S5:S8">
    <cfRule type="expression" dxfId="5511" priority="2444">
      <formula>$AI5=7</formula>
    </cfRule>
    <cfRule type="expression" dxfId="5510" priority="2445">
      <formula>$AI5=6</formula>
    </cfRule>
  </conditionalFormatting>
  <conditionalFormatting sqref="P5:U8">
    <cfRule type="expression" dxfId="5509" priority="2452">
      <formula>AND($AI5=6,$AH5="RI")</formula>
    </cfRule>
    <cfRule type="expression" dxfId="5508" priority="2453">
      <formula>AND($AI5=7,$AH5="RI")</formula>
    </cfRule>
    <cfRule type="expression" dxfId="5507" priority="2454">
      <formula>OR($AI5=7,$AI5=8)</formula>
    </cfRule>
    <cfRule type="expression" dxfId="5506" priority="2455">
      <formula>$AI5=6</formula>
    </cfRule>
  </conditionalFormatting>
  <conditionalFormatting sqref="P4:U8">
    <cfRule type="expression" dxfId="5505" priority="2438">
      <formula>OR(AND($AI4=7,$AH4="R"),AND($AI4=6,$AH4="R"))</formula>
    </cfRule>
    <cfRule type="expression" dxfId="5504" priority="2439">
      <formula>OR(AND($AI4=7,$AH4="RI"),AND($AI4=6,$AH4="RI"))</formula>
    </cfRule>
    <cfRule type="expression" dxfId="5503" priority="2440">
      <formula>OR(AND($AI4=7,$AH4="S"),AND($AI4=6,$AH4="S"))</formula>
    </cfRule>
    <cfRule type="expression" dxfId="5502" priority="2441">
      <formula>OR(AND($AI4=7,$AH4="PZC"),AND($AI4=6,$AH4="PZC"))</formula>
    </cfRule>
    <cfRule type="expression" dxfId="5501" priority="2442">
      <formula>OR($AI4=7,$AI4=0)</formula>
    </cfRule>
    <cfRule type="expression" dxfId="5500" priority="2443">
      <formula>$AI4=6</formula>
    </cfRule>
  </conditionalFormatting>
  <conditionalFormatting sqref="I11">
    <cfRule type="expression" dxfId="5499" priority="2434">
      <formula>OR($AI11=7,$AI11=0)</formula>
    </cfRule>
    <cfRule type="expression" dxfId="5498" priority="2435">
      <formula>$AI11=6</formula>
    </cfRule>
  </conditionalFormatting>
  <conditionalFormatting sqref="I11">
    <cfRule type="expression" dxfId="5497" priority="2428">
      <formula>AND($AI11=7,$AH11="RI")</formula>
    </cfRule>
    <cfRule type="expression" dxfId="5496" priority="2429">
      <formula>AND($AI11=6,$AH11="RI")</formula>
    </cfRule>
    <cfRule type="expression" dxfId="5495" priority="2432">
      <formula>AND($AI11=7,$AH11="S")</formula>
    </cfRule>
    <cfRule type="expression" dxfId="5494" priority="2433">
      <formula>AND($AI11=6,$AH11="S")</formula>
    </cfRule>
    <cfRule type="expression" dxfId="5493" priority="2436">
      <formula>AND($AI11=7,$AH11="S")</formula>
    </cfRule>
    <cfRule type="expression" dxfId="5492" priority="2437">
      <formula>AND($AI11=6,$AH11="S")</formula>
    </cfRule>
  </conditionalFormatting>
  <conditionalFormatting sqref="I11">
    <cfRule type="expression" dxfId="5491" priority="2430">
      <formula>$AI11=7</formula>
    </cfRule>
    <cfRule type="expression" dxfId="5490" priority="2431">
      <formula>$AI11=6</formula>
    </cfRule>
  </conditionalFormatting>
  <conditionalFormatting sqref="H11">
    <cfRule type="expression" dxfId="5489" priority="2424">
      <formula>OR($AI11=7,$AI11=0)</formula>
    </cfRule>
    <cfRule type="expression" dxfId="5488" priority="2425">
      <formula>$AI11=6</formula>
    </cfRule>
  </conditionalFormatting>
  <conditionalFormatting sqref="H11">
    <cfRule type="expression" dxfId="5487" priority="2418">
      <formula>AND($AI11=7,$AH11="RI")</formula>
    </cfRule>
    <cfRule type="expression" dxfId="5486" priority="2419">
      <formula>AND($AI11=6,$AH11="RI")</formula>
    </cfRule>
    <cfRule type="expression" dxfId="5485" priority="2422">
      <formula>AND($AI11=7,$AH11="S")</formula>
    </cfRule>
    <cfRule type="expression" dxfId="5484" priority="2423">
      <formula>AND($AI11=6,$AH11="S")</formula>
    </cfRule>
    <cfRule type="expression" dxfId="5483" priority="2426">
      <formula>AND($AI11=7,$AH11="S")</formula>
    </cfRule>
    <cfRule type="expression" dxfId="5482" priority="2427">
      <formula>AND($AI11=6,$AH11="S")</formula>
    </cfRule>
  </conditionalFormatting>
  <conditionalFormatting sqref="H11">
    <cfRule type="expression" dxfId="5481" priority="2420">
      <formula>$AI11=7</formula>
    </cfRule>
    <cfRule type="expression" dxfId="5480" priority="2421">
      <formula>$AI11=6</formula>
    </cfRule>
  </conditionalFormatting>
  <conditionalFormatting sqref="F11">
    <cfRule type="expression" dxfId="5479" priority="2412">
      <formula>$AI11=7</formula>
    </cfRule>
    <cfRule type="expression" dxfId="5478" priority="2413">
      <formula>$AI11=6</formula>
    </cfRule>
  </conditionalFormatting>
  <conditionalFormatting sqref="F11">
    <cfRule type="expression" dxfId="5477" priority="2414">
      <formula>OR($AI11=7,$AI11=0)</formula>
    </cfRule>
    <cfRule type="expression" dxfId="5476" priority="2415">
      <formula>$AI11=6</formula>
    </cfRule>
  </conditionalFormatting>
  <conditionalFormatting sqref="F11">
    <cfRule type="expression" dxfId="5475" priority="2408">
      <formula>AND($AI11=7,$AH11="RI")</formula>
    </cfRule>
    <cfRule type="expression" dxfId="5474" priority="2409">
      <formula>AND($AI11=6,$AH11="RI")</formula>
    </cfRule>
    <cfRule type="expression" dxfId="5473" priority="2410">
      <formula>AND($AI11=7,$AH11="S")</formula>
    </cfRule>
    <cfRule type="expression" dxfId="5472" priority="2411">
      <formula>AND($AI11=6,$AH11="S")</formula>
    </cfRule>
    <cfRule type="expression" dxfId="5471" priority="2416">
      <formula>AND($AI11=7,$AH11="S")</formula>
    </cfRule>
    <cfRule type="expression" dxfId="5470" priority="2417">
      <formula>AND($AI11=6,$AH11="S")</formula>
    </cfRule>
  </conditionalFormatting>
  <conditionalFormatting sqref="G11">
    <cfRule type="expression" dxfId="5469" priority="2404">
      <formula>OR($AI11=7,$AI11=0)</formula>
    </cfRule>
    <cfRule type="expression" dxfId="5468" priority="2405">
      <formula>$AI11=6</formula>
    </cfRule>
  </conditionalFormatting>
  <conditionalFormatting sqref="G11">
    <cfRule type="expression" dxfId="5467" priority="2400">
      <formula>AND($AI11=7,$AH11="RI")</formula>
    </cfRule>
    <cfRule type="expression" dxfId="5466" priority="2401">
      <formula>AND($AI11=6,$AH11="RI")</formula>
    </cfRule>
    <cfRule type="expression" dxfId="5465" priority="2402">
      <formula>AND($AI11=7,$AH11="S")</formula>
    </cfRule>
    <cfRule type="expression" dxfId="5464" priority="2403">
      <formula>AND($AI11=6,$AH11="S")</formula>
    </cfRule>
    <cfRule type="expression" dxfId="5463" priority="2406">
      <formula>AND($AI11=7,$AH11="S")</formula>
    </cfRule>
    <cfRule type="expression" dxfId="5462" priority="2407">
      <formula>AND($AI11=6,$AH11="S")</formula>
    </cfRule>
  </conditionalFormatting>
  <conditionalFormatting sqref="E11">
    <cfRule type="expression" dxfId="5461" priority="2396">
      <formula>$AI11=7</formula>
    </cfRule>
    <cfRule type="expression" dxfId="5460" priority="2397">
      <formula>$AI11=6</formula>
    </cfRule>
  </conditionalFormatting>
  <conditionalFormatting sqref="E11">
    <cfRule type="expression" dxfId="5459" priority="2392">
      <formula>AND($AI11=7,$AH11="RI")</formula>
    </cfRule>
    <cfRule type="expression" dxfId="5458" priority="2393">
      <formula>AND($AI11=6,$AH11="RI")</formula>
    </cfRule>
    <cfRule type="expression" dxfId="5457" priority="2394">
      <formula>AND($AI11=7,$AH11="S")</formula>
    </cfRule>
    <cfRule type="expression" dxfId="5456" priority="2395">
      <formula>AND($AI11=6,$AH11="S")</formula>
    </cfRule>
    <cfRule type="expression" dxfId="5455" priority="2398">
      <formula>AND($AI11=7,$AH11="S")</formula>
    </cfRule>
    <cfRule type="expression" dxfId="5454" priority="2399">
      <formula>AND($AI11=6,$AH11="S")</formula>
    </cfRule>
  </conditionalFormatting>
  <conditionalFormatting sqref="D11:F11">
    <cfRule type="expression" dxfId="5453" priority="2388">
      <formula>OR($AI11=7,$AI11=0)</formula>
    </cfRule>
    <cfRule type="expression" dxfId="5452" priority="2389">
      <formula>$AI11=6</formula>
    </cfRule>
  </conditionalFormatting>
  <conditionalFormatting sqref="D11:F11">
    <cfRule type="expression" dxfId="5451" priority="2384">
      <formula>AND($AI11=7,$AH11="RI")</formula>
    </cfRule>
    <cfRule type="expression" dxfId="5450" priority="2385">
      <formula>AND($AI11=6,$AH11="RI")</formula>
    </cfRule>
    <cfRule type="expression" dxfId="5449" priority="2386">
      <formula>AND($AI11=7,$AH11="S")</formula>
    </cfRule>
    <cfRule type="expression" dxfId="5448" priority="2387">
      <formula>AND($AI11=6,$AH11="S")</formula>
    </cfRule>
    <cfRule type="expression" dxfId="5447" priority="2390">
      <formula>AND($AI11=7,$AH11="S")</formula>
    </cfRule>
    <cfRule type="expression" dxfId="5446" priority="2391">
      <formula>AND($AI11=6,$AH11="S")</formula>
    </cfRule>
  </conditionalFormatting>
  <conditionalFormatting sqref="D12:I15">
    <cfRule type="expression" dxfId="5445" priority="2380">
      <formula>AND($AI12=6,$AH12="RI")</formula>
    </cfRule>
    <cfRule type="expression" dxfId="5444" priority="2381">
      <formula>AND($AI12=7,$AH12="RI")</formula>
    </cfRule>
    <cfRule type="expression" dxfId="5443" priority="2382">
      <formula>OR($AI12=7,$AI12=8)</formula>
    </cfRule>
    <cfRule type="expression" dxfId="5442" priority="2383">
      <formula>$AI12=6</formula>
    </cfRule>
  </conditionalFormatting>
  <conditionalFormatting sqref="D11:I15">
    <cfRule type="expression" dxfId="5441" priority="2374">
      <formula>OR(AND($AI11=7,$AH11="R"),AND($AI11=6,$AH11="R"))</formula>
    </cfRule>
    <cfRule type="expression" dxfId="5440" priority="2375">
      <formula>OR(AND($AI11=7,$AH11="RI"),AND($AI11=6,$AH11="RI"))</formula>
    </cfRule>
    <cfRule type="expression" dxfId="5439" priority="2376">
      <formula>OR(AND($AI11=7,$AH11="S"),AND($AI11=6,$AH11="S"))</formula>
    </cfRule>
    <cfRule type="expression" dxfId="5438" priority="2377">
      <formula>OR(AND($AI11=7,$AH11="PZC"),AND($AI11=6,$AH11="PZC"))</formula>
    </cfRule>
    <cfRule type="expression" dxfId="5437" priority="2378">
      <formula>OR($AI11=7,$AI11=0)</formula>
    </cfRule>
    <cfRule type="expression" dxfId="5436" priority="2379">
      <formula>$AI11=6</formula>
    </cfRule>
  </conditionalFormatting>
  <conditionalFormatting sqref="K11">
    <cfRule type="expression" dxfId="5435" priority="2372">
      <formula>$AI11=7</formula>
    </cfRule>
    <cfRule type="expression" dxfId="5434" priority="2373">
      <formula>$AI11=6</formula>
    </cfRule>
  </conditionalFormatting>
  <conditionalFormatting sqref="M12:M15">
    <cfRule type="expression" dxfId="5433" priority="2366">
      <formula>$AI12=7</formula>
    </cfRule>
    <cfRule type="expression" dxfId="5432" priority="2367">
      <formula>$AI12=6</formula>
    </cfRule>
  </conditionalFormatting>
  <conditionalFormatting sqref="M13">
    <cfRule type="expression" dxfId="5431" priority="2364">
      <formula>$AI13=7</formula>
    </cfRule>
    <cfRule type="expression" dxfId="5430" priority="2365">
      <formula>$AI13=6</formula>
    </cfRule>
  </conditionalFormatting>
  <conditionalFormatting sqref="M12:M15">
    <cfRule type="expression" dxfId="5429" priority="2362">
      <formula>$AI12=7</formula>
    </cfRule>
    <cfRule type="expression" dxfId="5428" priority="2363">
      <formula>$AI12=6</formula>
    </cfRule>
  </conditionalFormatting>
  <conditionalFormatting sqref="M12:M15">
    <cfRule type="expression" dxfId="5427" priority="2360">
      <formula>$AI12=7</formula>
    </cfRule>
    <cfRule type="expression" dxfId="5426" priority="2361">
      <formula>$AI12=6</formula>
    </cfRule>
  </conditionalFormatting>
  <conditionalFormatting sqref="J12:O15">
    <cfRule type="expression" dxfId="5425" priority="2368">
      <formula>AND($AI12=6,$AH12="RI")</formula>
    </cfRule>
    <cfRule type="expression" dxfId="5424" priority="2369">
      <formula>AND($AI12=7,$AH12="RI")</formula>
    </cfRule>
    <cfRule type="expression" dxfId="5423" priority="2370">
      <formula>OR($AI12=7,$AI12=8)</formula>
    </cfRule>
    <cfRule type="expression" dxfId="5422" priority="2371">
      <formula>$AI12=6</formula>
    </cfRule>
  </conditionalFormatting>
  <conditionalFormatting sqref="J11:O15">
    <cfRule type="expression" dxfId="5421" priority="2354">
      <formula>OR(AND($AI11=7,$AH11="R"),AND($AI11=6,$AH11="R"))</formula>
    </cfRule>
    <cfRule type="expression" dxfId="5420" priority="2355">
      <formula>OR(AND($AI11=7,$AH11="RI"),AND($AI11=6,$AH11="RI"))</formula>
    </cfRule>
    <cfRule type="expression" dxfId="5419" priority="2356">
      <formula>OR(AND($AI11=7,$AH11="S"),AND($AI11=6,$AH11="S"))</formula>
    </cfRule>
    <cfRule type="expression" dxfId="5418" priority="2357">
      <formula>OR(AND($AI11=7,$AH11="PZC"),AND($AI11=6,$AH11="PZC"))</formula>
    </cfRule>
    <cfRule type="expression" dxfId="5417" priority="2358">
      <formula>OR($AI11=7,$AI11=0)</formula>
    </cfRule>
    <cfRule type="expression" dxfId="5416" priority="2359">
      <formula>$AI11=6</formula>
    </cfRule>
  </conditionalFormatting>
  <conditionalFormatting sqref="U11:U15">
    <cfRule type="expression" dxfId="5415" priority="2350">
      <formula>OR($AI11=7,$AI11=0)</formula>
    </cfRule>
    <cfRule type="expression" dxfId="5414" priority="2351">
      <formula>$AI11=6</formula>
    </cfRule>
  </conditionalFormatting>
  <conditionalFormatting sqref="U11:U15">
    <cfRule type="expression" dxfId="5413" priority="2346">
      <formula>AND($AI11=7,$AH11="RI")</formula>
    </cfRule>
    <cfRule type="expression" dxfId="5412" priority="2347">
      <formula>AND($AI11=6,$AH11="RI")</formula>
    </cfRule>
    <cfRule type="expression" dxfId="5411" priority="2348">
      <formula>AND($AI11=7,$AH11="S")</formula>
    </cfRule>
    <cfRule type="expression" dxfId="5410" priority="2349">
      <formula>AND($AI11=6,$AH11="S")</formula>
    </cfRule>
    <cfRule type="expression" dxfId="5409" priority="2352">
      <formula>AND($AI11=7,$AH11="S")</formula>
    </cfRule>
    <cfRule type="expression" dxfId="5408" priority="2353">
      <formula>AND($AI11=6,$AH11="S")</formula>
    </cfRule>
  </conditionalFormatting>
  <conditionalFormatting sqref="T11:T15">
    <cfRule type="expression" dxfId="5407" priority="2342">
      <formula>OR($AI11=7,$AI11=0)</formula>
    </cfRule>
    <cfRule type="expression" dxfId="5406" priority="2343">
      <formula>$AI11=6</formula>
    </cfRule>
  </conditionalFormatting>
  <conditionalFormatting sqref="T11:T15">
    <cfRule type="expression" dxfId="5405" priority="2338">
      <formula>AND($AI11=7,$AH11="RI")</formula>
    </cfRule>
    <cfRule type="expression" dxfId="5404" priority="2339">
      <formula>AND($AI11=6,$AH11="RI")</formula>
    </cfRule>
    <cfRule type="expression" dxfId="5403" priority="2340">
      <formula>AND($AI11=7,$AH11="S")</formula>
    </cfRule>
    <cfRule type="expression" dxfId="5402" priority="2341">
      <formula>AND($AI11=6,$AH11="S")</formula>
    </cfRule>
    <cfRule type="expression" dxfId="5401" priority="2344">
      <formula>AND($AI11=7,$AH11="S")</formula>
    </cfRule>
    <cfRule type="expression" dxfId="5400" priority="2345">
      <formula>AND($AI11=6,$AH11="S")</formula>
    </cfRule>
  </conditionalFormatting>
  <conditionalFormatting sqref="R11:R15">
    <cfRule type="expression" dxfId="5399" priority="2334">
      <formula>OR($AI11=7,$AI11=0)</formula>
    </cfRule>
    <cfRule type="expression" dxfId="5398" priority="2335">
      <formula>$AI11=6</formula>
    </cfRule>
  </conditionalFormatting>
  <conditionalFormatting sqref="R11:R15">
    <cfRule type="expression" dxfId="5397" priority="2330">
      <formula>AND($AI11=7,$AH11="RI")</formula>
    </cfRule>
    <cfRule type="expression" dxfId="5396" priority="2331">
      <formula>AND($AI11=6,$AH11="RI")</formula>
    </cfRule>
    <cfRule type="expression" dxfId="5395" priority="2332">
      <formula>AND($AI11=7,$AH11="S")</formula>
    </cfRule>
    <cfRule type="expression" dxfId="5394" priority="2333">
      <formula>AND($AI11=6,$AH11="S")</formula>
    </cfRule>
    <cfRule type="expression" dxfId="5393" priority="2336">
      <formula>AND($AI11=7,$AH11="S")</formula>
    </cfRule>
    <cfRule type="expression" dxfId="5392" priority="2337">
      <formula>AND($AI11=6,$AH11="S")</formula>
    </cfRule>
  </conditionalFormatting>
  <conditionalFormatting sqref="S11:U15">
    <cfRule type="expression" dxfId="5391" priority="2326">
      <formula>OR($AI11=7,$AI11=0)</formula>
    </cfRule>
    <cfRule type="expression" dxfId="5390" priority="2327">
      <formula>$AI11=6</formula>
    </cfRule>
  </conditionalFormatting>
  <conditionalFormatting sqref="S11:U15">
    <cfRule type="expression" dxfId="5389" priority="2322">
      <formula>AND($AI11=7,$AH11="RI")</formula>
    </cfRule>
    <cfRule type="expression" dxfId="5388" priority="2323">
      <formula>AND($AI11=6,$AH11="RI")</formula>
    </cfRule>
    <cfRule type="expression" dxfId="5387" priority="2324">
      <formula>AND($AI11=7,$AH11="S")</formula>
    </cfRule>
    <cfRule type="expression" dxfId="5386" priority="2325">
      <formula>AND($AI11=6,$AH11="S")</formula>
    </cfRule>
    <cfRule type="expression" dxfId="5385" priority="2328">
      <formula>AND($AI11=7,$AH11="S")</formula>
    </cfRule>
    <cfRule type="expression" dxfId="5384" priority="2329">
      <formula>AND($AI11=6,$AH11="S")</formula>
    </cfRule>
  </conditionalFormatting>
  <conditionalFormatting sqref="Q11:Q15">
    <cfRule type="expression" dxfId="5383" priority="2318">
      <formula>$AI11=7</formula>
    </cfRule>
    <cfRule type="expression" dxfId="5382" priority="2319">
      <formula>$AI11=6</formula>
    </cfRule>
  </conditionalFormatting>
  <conditionalFormatting sqref="Q11:Q15">
    <cfRule type="expression" dxfId="5381" priority="2314">
      <formula>AND($AI11=7,$AH11="RI")</formula>
    </cfRule>
    <cfRule type="expression" dxfId="5380" priority="2315">
      <formula>AND($AI11=6,$AH11="RI")</formula>
    </cfRule>
    <cfRule type="expression" dxfId="5379" priority="2316">
      <formula>AND($AI11=7,$AH11="S")</formula>
    </cfRule>
    <cfRule type="expression" dxfId="5378" priority="2317">
      <formula>AND($AI11=6,$AH11="S")</formula>
    </cfRule>
    <cfRule type="expression" dxfId="5377" priority="2320">
      <formula>AND($AI11=7,$AH11="S")</formula>
    </cfRule>
    <cfRule type="expression" dxfId="5376" priority="2321">
      <formula>AND($AI11=6,$AH11="S")</formula>
    </cfRule>
  </conditionalFormatting>
  <conditionalFormatting sqref="P11:P15">
    <cfRule type="expression" dxfId="5375" priority="2310">
      <formula>OR($AI11=7,$AI11=0)</formula>
    </cfRule>
    <cfRule type="expression" dxfId="5374" priority="2311">
      <formula>$AI11=6</formula>
    </cfRule>
  </conditionalFormatting>
  <conditionalFormatting sqref="P11:P15">
    <cfRule type="expression" dxfId="5373" priority="2306">
      <formula>AND($AI11=7,$AH11="RI")</formula>
    </cfRule>
    <cfRule type="expression" dxfId="5372" priority="2307">
      <formula>AND($AI11=6,$AH11="RI")</formula>
    </cfRule>
    <cfRule type="expression" dxfId="5371" priority="2308">
      <formula>AND($AI11=7,$AH11="S")</formula>
    </cfRule>
    <cfRule type="expression" dxfId="5370" priority="2309">
      <formula>AND($AI11=6,$AH11="S")</formula>
    </cfRule>
    <cfRule type="expression" dxfId="5369" priority="2312">
      <formula>AND($AI11=7,$AH11="S")</formula>
    </cfRule>
    <cfRule type="expression" dxfId="5368" priority="2313">
      <formula>AND($AI11=6,$AH11="S")</formula>
    </cfRule>
  </conditionalFormatting>
  <conditionalFormatting sqref="P11:U15">
    <cfRule type="expression" dxfId="5367" priority="2300">
      <formula>OR(AND($AI11=7,$AH11="R"),AND($AI11=6,$AH11="R"))</formula>
    </cfRule>
    <cfRule type="expression" dxfId="5366" priority="2301">
      <formula>OR(AND($AI11=7,$AH11="RI"),AND($AI11=6,$AH11="RI"))</formula>
    </cfRule>
    <cfRule type="expression" dxfId="5365" priority="2302">
      <formula>OR(AND($AI11=7,$AH11="S"),AND($AI11=6,$AH11="S"))</formula>
    </cfRule>
    <cfRule type="expression" dxfId="5364" priority="2303">
      <formula>OR(AND($AI11=7,$AH11="PZC"),AND($AI11=6,$AH11="PZC"))</formula>
    </cfRule>
    <cfRule type="expression" dxfId="5363" priority="2304">
      <formula>OR($AI11=7,$AI11=0)</formula>
    </cfRule>
    <cfRule type="expression" dxfId="5362" priority="2305">
      <formula>$AI11=6</formula>
    </cfRule>
  </conditionalFormatting>
  <conditionalFormatting sqref="E18">
    <cfRule type="expression" dxfId="5361" priority="2298">
      <formula>$AI18=7</formula>
    </cfRule>
    <cfRule type="expression" dxfId="5360" priority="2299">
      <formula>$AI18=6</formula>
    </cfRule>
  </conditionalFormatting>
  <conditionalFormatting sqref="D18:I18">
    <cfRule type="expression" dxfId="5359" priority="2292">
      <formula>OR(AND($AI18=7,$AH18="R"),AND($AI18=6,$AH18="R"))</formula>
    </cfRule>
    <cfRule type="expression" dxfId="5358" priority="2293">
      <formula>OR(AND($AI18=7,$AH18="RI"),AND($AI18=6,$AH18="RI"))</formula>
    </cfRule>
    <cfRule type="expression" dxfId="5357" priority="2294">
      <formula>OR(AND($AI18=7,$AH18="S"),AND($AI18=6,$AH18="S"))</formula>
    </cfRule>
    <cfRule type="expression" dxfId="5356" priority="2295">
      <formula>OR(AND($AI18=7,$AH18="PZC"),AND($AI18=6,$AH18="PZC"))</formula>
    </cfRule>
    <cfRule type="expression" dxfId="5355" priority="2296">
      <formula>OR($AI18=7,$AI18=0)</formula>
    </cfRule>
    <cfRule type="expression" dxfId="5354" priority="2297">
      <formula>$AI18=6</formula>
    </cfRule>
  </conditionalFormatting>
  <conditionalFormatting sqref="O18">
    <cfRule type="expression" dxfId="5353" priority="2288">
      <formula>OR($AI18=7,$AI18=0)</formula>
    </cfRule>
    <cfRule type="expression" dxfId="5352" priority="2289">
      <formula>$AI18=6</formula>
    </cfRule>
  </conditionalFormatting>
  <conditionalFormatting sqref="O18">
    <cfRule type="expression" dxfId="5351" priority="2284">
      <formula>AND($AI18=7,$AH18="RI")</formula>
    </cfRule>
    <cfRule type="expression" dxfId="5350" priority="2285">
      <formula>AND($AI18=6,$AH18="RI")</formula>
    </cfRule>
    <cfRule type="expression" dxfId="5349" priority="2286">
      <formula>AND($AI18=7,$AH18="S")</formula>
    </cfRule>
    <cfRule type="expression" dxfId="5348" priority="2287">
      <formula>AND($AI18=6,$AH18="S")</formula>
    </cfRule>
    <cfRule type="expression" dxfId="5347" priority="2290">
      <formula>AND($AI18=7,$AH18="S")</formula>
    </cfRule>
    <cfRule type="expression" dxfId="5346" priority="2291">
      <formula>AND($AI18=6,$AH18="S")</formula>
    </cfRule>
  </conditionalFormatting>
  <conditionalFormatting sqref="N18">
    <cfRule type="expression" dxfId="5345" priority="2280">
      <formula>OR($AI18=7,$AI18=0)</formula>
    </cfRule>
    <cfRule type="expression" dxfId="5344" priority="2281">
      <formula>$AI18=6</formula>
    </cfRule>
  </conditionalFormatting>
  <conditionalFormatting sqref="N18">
    <cfRule type="expression" dxfId="5343" priority="2276">
      <formula>AND($AI18=7,$AH18="RI")</formula>
    </cfRule>
    <cfRule type="expression" dxfId="5342" priority="2277">
      <formula>AND($AI18=6,$AH18="RI")</formula>
    </cfRule>
    <cfRule type="expression" dxfId="5341" priority="2278">
      <formula>AND($AI18=7,$AH18="S")</formula>
    </cfRule>
    <cfRule type="expression" dxfId="5340" priority="2279">
      <formula>AND($AI18=6,$AH18="S")</formula>
    </cfRule>
    <cfRule type="expression" dxfId="5339" priority="2282">
      <formula>AND($AI18=7,$AH18="S")</formula>
    </cfRule>
    <cfRule type="expression" dxfId="5338" priority="2283">
      <formula>AND($AI18=6,$AH18="S")</formula>
    </cfRule>
  </conditionalFormatting>
  <conditionalFormatting sqref="L18">
    <cfRule type="expression" dxfId="5337" priority="2272">
      <formula>OR($AI18=7,$AI18=0)</formula>
    </cfRule>
    <cfRule type="expression" dxfId="5336" priority="2273">
      <formula>$AI18=6</formula>
    </cfRule>
  </conditionalFormatting>
  <conditionalFormatting sqref="L18">
    <cfRule type="expression" dxfId="5335" priority="2268">
      <formula>AND($AI18=7,$AH18="RI")</formula>
    </cfRule>
    <cfRule type="expression" dxfId="5334" priority="2269">
      <formula>AND($AI18=6,$AH18="RI")</formula>
    </cfRule>
    <cfRule type="expression" dxfId="5333" priority="2270">
      <formula>AND($AI18=7,$AH18="S")</formula>
    </cfRule>
    <cfRule type="expression" dxfId="5332" priority="2271">
      <formula>AND($AI18=6,$AH18="S")</formula>
    </cfRule>
    <cfRule type="expression" dxfId="5331" priority="2274">
      <formula>AND($AI18=7,$AH18="S")</formula>
    </cfRule>
    <cfRule type="expression" dxfId="5330" priority="2275">
      <formula>AND($AI18=6,$AH18="S")</formula>
    </cfRule>
  </conditionalFormatting>
  <conditionalFormatting sqref="M18:O18">
    <cfRule type="expression" dxfId="5329" priority="2264">
      <formula>OR($AI18=7,$AI18=0)</formula>
    </cfRule>
    <cfRule type="expression" dxfId="5328" priority="2265">
      <formula>$AI18=6</formula>
    </cfRule>
  </conditionalFormatting>
  <conditionalFormatting sqref="M18:O18">
    <cfRule type="expression" dxfId="5327" priority="2260">
      <formula>AND($AI18=7,$AH18="RI")</formula>
    </cfRule>
    <cfRule type="expression" dxfId="5326" priority="2261">
      <formula>AND($AI18=6,$AH18="RI")</formula>
    </cfRule>
    <cfRule type="expression" dxfId="5325" priority="2262">
      <formula>AND($AI18=7,$AH18="S")</formula>
    </cfRule>
    <cfRule type="expression" dxfId="5324" priority="2263">
      <formula>AND($AI18=6,$AH18="S")</formula>
    </cfRule>
    <cfRule type="expression" dxfId="5323" priority="2266">
      <formula>AND($AI18=7,$AH18="S")</formula>
    </cfRule>
    <cfRule type="expression" dxfId="5322" priority="2267">
      <formula>AND($AI18=6,$AH18="S")</formula>
    </cfRule>
  </conditionalFormatting>
  <conditionalFormatting sqref="K18">
    <cfRule type="expression" dxfId="5321" priority="2256">
      <formula>$AI18=7</formula>
    </cfRule>
    <cfRule type="expression" dxfId="5320" priority="2257">
      <formula>$AI18=6</formula>
    </cfRule>
  </conditionalFormatting>
  <conditionalFormatting sqref="K18">
    <cfRule type="expression" dxfId="5319" priority="2252">
      <formula>AND($AI18=7,$AH18="RI")</formula>
    </cfRule>
    <cfRule type="expression" dxfId="5318" priority="2253">
      <formula>AND($AI18=6,$AH18="RI")</formula>
    </cfRule>
    <cfRule type="expression" dxfId="5317" priority="2254">
      <formula>AND($AI18=7,$AH18="S")</formula>
    </cfRule>
    <cfRule type="expression" dxfId="5316" priority="2255">
      <formula>AND($AI18=6,$AH18="S")</formula>
    </cfRule>
    <cfRule type="expression" dxfId="5315" priority="2258">
      <formula>AND($AI18=7,$AH18="S")</formula>
    </cfRule>
    <cfRule type="expression" dxfId="5314" priority="2259">
      <formula>AND($AI18=6,$AH18="S")</formula>
    </cfRule>
  </conditionalFormatting>
  <conditionalFormatting sqref="J18">
    <cfRule type="expression" dxfId="5313" priority="2248">
      <formula>OR($AI18=7,$AI18=0)</formula>
    </cfRule>
    <cfRule type="expression" dxfId="5312" priority="2249">
      <formula>$AI18=6</formula>
    </cfRule>
  </conditionalFormatting>
  <conditionalFormatting sqref="J18">
    <cfRule type="expression" dxfId="5311" priority="2244">
      <formula>AND($AI18=7,$AH18="RI")</formula>
    </cfRule>
    <cfRule type="expression" dxfId="5310" priority="2245">
      <formula>AND($AI18=6,$AH18="RI")</formula>
    </cfRule>
    <cfRule type="expression" dxfId="5309" priority="2246">
      <formula>AND($AI18=7,$AH18="S")</formula>
    </cfRule>
    <cfRule type="expression" dxfId="5308" priority="2247">
      <formula>AND($AI18=6,$AH18="S")</formula>
    </cfRule>
    <cfRule type="expression" dxfId="5307" priority="2250">
      <formula>AND($AI18=7,$AH18="S")</formula>
    </cfRule>
    <cfRule type="expression" dxfId="5306" priority="2251">
      <formula>AND($AI18=6,$AH18="S")</formula>
    </cfRule>
  </conditionalFormatting>
  <conditionalFormatting sqref="J18:O18">
    <cfRule type="expression" dxfId="5305" priority="2238">
      <formula>OR(AND($AI18=7,$AH18="R"),AND($AI18=6,$AH18="R"))</formula>
    </cfRule>
    <cfRule type="expression" dxfId="5304" priority="2239">
      <formula>OR(AND($AI18=7,$AH18="RI"),AND($AI18=6,$AH18="RI"))</formula>
    </cfRule>
    <cfRule type="expression" dxfId="5303" priority="2240">
      <formula>OR(AND($AI18=7,$AH18="S"),AND($AI18=6,$AH18="S"))</formula>
    </cfRule>
    <cfRule type="expression" dxfId="5302" priority="2241">
      <formula>OR(AND($AI18=7,$AH18="PZC"),AND($AI18=6,$AH18="PZC"))</formula>
    </cfRule>
    <cfRule type="expression" dxfId="5301" priority="2242">
      <formula>OR($AI18=7,$AI18=0)</formula>
    </cfRule>
    <cfRule type="expression" dxfId="5300" priority="2243">
      <formula>$AI18=6</formula>
    </cfRule>
  </conditionalFormatting>
  <conditionalFormatting sqref="U18">
    <cfRule type="expression" dxfId="5299" priority="2234">
      <formula>OR($AI18=7,$AI18=0)</formula>
    </cfRule>
    <cfRule type="expression" dxfId="5298" priority="2235">
      <formula>$AI18=6</formula>
    </cfRule>
  </conditionalFormatting>
  <conditionalFormatting sqref="U18">
    <cfRule type="expression" dxfId="5297" priority="2228">
      <formula>AND($AI18=7,$AH18="RI")</formula>
    </cfRule>
    <cfRule type="expression" dxfId="5296" priority="2229">
      <formula>AND($AI18=6,$AH18="RI")</formula>
    </cfRule>
    <cfRule type="expression" dxfId="5295" priority="2232">
      <formula>AND($AI18=7,$AH18="S")</formula>
    </cfRule>
    <cfRule type="expression" dxfId="5294" priority="2233">
      <formula>AND($AI18=6,$AH18="S")</formula>
    </cfRule>
    <cfRule type="expression" dxfId="5293" priority="2236">
      <formula>AND($AI18=7,$AH18="S")</formula>
    </cfRule>
    <cfRule type="expression" dxfId="5292" priority="2237">
      <formula>AND($AI18=6,$AH18="S")</formula>
    </cfRule>
  </conditionalFormatting>
  <conditionalFormatting sqref="U18">
    <cfRule type="expression" dxfId="5291" priority="2230">
      <formula>$AI18=7</formula>
    </cfRule>
    <cfRule type="expression" dxfId="5290" priority="2231">
      <formula>$AI18=6</formula>
    </cfRule>
  </conditionalFormatting>
  <conditionalFormatting sqref="T18">
    <cfRule type="expression" dxfId="5289" priority="2224">
      <formula>OR($AI18=7,$AI18=0)</formula>
    </cfRule>
    <cfRule type="expression" dxfId="5288" priority="2225">
      <formula>$AI18=6</formula>
    </cfRule>
  </conditionalFormatting>
  <conditionalFormatting sqref="T18">
    <cfRule type="expression" dxfId="5287" priority="2218">
      <formula>AND($AI18=7,$AH18="RI")</formula>
    </cfRule>
    <cfRule type="expression" dxfId="5286" priority="2219">
      <formula>AND($AI18=6,$AH18="RI")</formula>
    </cfRule>
    <cfRule type="expression" dxfId="5285" priority="2222">
      <formula>AND($AI18=7,$AH18="S")</formula>
    </cfRule>
    <cfRule type="expression" dxfId="5284" priority="2223">
      <formula>AND($AI18=6,$AH18="S")</formula>
    </cfRule>
    <cfRule type="expression" dxfId="5283" priority="2226">
      <formula>AND($AI18=7,$AH18="S")</formula>
    </cfRule>
    <cfRule type="expression" dxfId="5282" priority="2227">
      <formula>AND($AI18=6,$AH18="S")</formula>
    </cfRule>
  </conditionalFormatting>
  <conditionalFormatting sqref="T18">
    <cfRule type="expression" dxfId="5281" priority="2220">
      <formula>$AI18=7</formula>
    </cfRule>
    <cfRule type="expression" dxfId="5280" priority="2221">
      <formula>$AI18=6</formula>
    </cfRule>
  </conditionalFormatting>
  <conditionalFormatting sqref="R18">
    <cfRule type="expression" dxfId="5279" priority="2212">
      <formula>$AI18=7</formula>
    </cfRule>
    <cfRule type="expression" dxfId="5278" priority="2213">
      <formula>$AI18=6</formula>
    </cfRule>
  </conditionalFormatting>
  <conditionalFormatting sqref="R18">
    <cfRule type="expression" dxfId="5277" priority="2214">
      <formula>OR($AI18=7,$AI18=0)</formula>
    </cfRule>
    <cfRule type="expression" dxfId="5276" priority="2215">
      <formula>$AI18=6</formula>
    </cfRule>
  </conditionalFormatting>
  <conditionalFormatting sqref="R18">
    <cfRule type="expression" dxfId="5275" priority="2208">
      <formula>AND($AI18=7,$AH18="RI")</formula>
    </cfRule>
    <cfRule type="expression" dxfId="5274" priority="2209">
      <formula>AND($AI18=6,$AH18="RI")</formula>
    </cfRule>
    <cfRule type="expression" dxfId="5273" priority="2210">
      <formula>AND($AI18=7,$AH18="S")</formula>
    </cfRule>
    <cfRule type="expression" dxfId="5272" priority="2211">
      <formula>AND($AI18=6,$AH18="S")</formula>
    </cfRule>
    <cfRule type="expression" dxfId="5271" priority="2216">
      <formula>AND($AI18=7,$AH18="S")</formula>
    </cfRule>
    <cfRule type="expression" dxfId="5270" priority="2217">
      <formula>AND($AI18=6,$AH18="S")</formula>
    </cfRule>
  </conditionalFormatting>
  <conditionalFormatting sqref="S18">
    <cfRule type="expression" dxfId="5269" priority="2204">
      <formula>OR($AI18=7,$AI18=0)</formula>
    </cfRule>
    <cfRule type="expression" dxfId="5268" priority="2205">
      <formula>$AI18=6</formula>
    </cfRule>
  </conditionalFormatting>
  <conditionalFormatting sqref="S18">
    <cfRule type="expression" dxfId="5267" priority="2200">
      <formula>AND($AI18=7,$AH18="RI")</formula>
    </cfRule>
    <cfRule type="expression" dxfId="5266" priority="2201">
      <formula>AND($AI18=6,$AH18="RI")</formula>
    </cfRule>
    <cfRule type="expression" dxfId="5265" priority="2202">
      <formula>AND($AI18=7,$AH18="S")</formula>
    </cfRule>
    <cfRule type="expression" dxfId="5264" priority="2203">
      <formula>AND($AI18=6,$AH18="S")</formula>
    </cfRule>
    <cfRule type="expression" dxfId="5263" priority="2206">
      <formula>AND($AI18=7,$AH18="S")</formula>
    </cfRule>
    <cfRule type="expression" dxfId="5262" priority="2207">
      <formula>AND($AI18=6,$AH18="S")</formula>
    </cfRule>
  </conditionalFormatting>
  <conditionalFormatting sqref="Q18">
    <cfRule type="expression" dxfId="5261" priority="2196">
      <formula>$AI18=7</formula>
    </cfRule>
    <cfRule type="expression" dxfId="5260" priority="2197">
      <formula>$AI18=6</formula>
    </cfRule>
  </conditionalFormatting>
  <conditionalFormatting sqref="Q18">
    <cfRule type="expression" dxfId="5259" priority="2192">
      <formula>AND($AI18=7,$AH18="RI")</formula>
    </cfRule>
    <cfRule type="expression" dxfId="5258" priority="2193">
      <formula>AND($AI18=6,$AH18="RI")</formula>
    </cfRule>
    <cfRule type="expression" dxfId="5257" priority="2194">
      <formula>AND($AI18=7,$AH18="S")</formula>
    </cfRule>
    <cfRule type="expression" dxfId="5256" priority="2195">
      <formula>AND($AI18=6,$AH18="S")</formula>
    </cfRule>
    <cfRule type="expression" dxfId="5255" priority="2198">
      <formula>AND($AI18=7,$AH18="S")</formula>
    </cfRule>
    <cfRule type="expression" dxfId="5254" priority="2199">
      <formula>AND($AI18=6,$AH18="S")</formula>
    </cfRule>
  </conditionalFormatting>
  <conditionalFormatting sqref="P18:R18">
    <cfRule type="expression" dxfId="5253" priority="2188">
      <formula>OR($AI18=7,$AI18=0)</formula>
    </cfRule>
    <cfRule type="expression" dxfId="5252" priority="2189">
      <formula>$AI18=6</formula>
    </cfRule>
  </conditionalFormatting>
  <conditionalFormatting sqref="P18:R18">
    <cfRule type="expression" dxfId="5251" priority="2184">
      <formula>AND($AI18=7,$AH18="RI")</formula>
    </cfRule>
    <cfRule type="expression" dxfId="5250" priority="2185">
      <formula>AND($AI18=6,$AH18="RI")</formula>
    </cfRule>
    <cfRule type="expression" dxfId="5249" priority="2186">
      <formula>AND($AI18=7,$AH18="S")</formula>
    </cfRule>
    <cfRule type="expression" dxfId="5248" priority="2187">
      <formula>AND($AI18=6,$AH18="S")</formula>
    </cfRule>
    <cfRule type="expression" dxfId="5247" priority="2190">
      <formula>AND($AI18=7,$AH18="S")</formula>
    </cfRule>
    <cfRule type="expression" dxfId="5246" priority="2191">
      <formula>AND($AI18=6,$AH18="S")</formula>
    </cfRule>
  </conditionalFormatting>
  <conditionalFormatting sqref="P18:U18">
    <cfRule type="expression" dxfId="5245" priority="2178">
      <formula>OR(AND($AI18=7,$AH18="R"),AND($AI18=6,$AH18="R"))</formula>
    </cfRule>
    <cfRule type="expression" dxfId="5244" priority="2179">
      <formula>OR(AND($AI18=7,$AH18="RI"),AND($AI18=6,$AH18="RI"))</formula>
    </cfRule>
    <cfRule type="expression" dxfId="5243" priority="2180">
      <formula>OR(AND($AI18=7,$AH18="S"),AND($AI18=6,$AH18="S"))</formula>
    </cfRule>
    <cfRule type="expression" dxfId="5242" priority="2181">
      <formula>OR(AND($AI18=7,$AH18="PZC"),AND($AI18=6,$AH18="PZC"))</formula>
    </cfRule>
    <cfRule type="expression" dxfId="5241" priority="2182">
      <formula>OR($AI18=7,$AI18=0)</formula>
    </cfRule>
    <cfRule type="expression" dxfId="5240" priority="2183">
      <formula>$AI18=6</formula>
    </cfRule>
  </conditionalFormatting>
  <conditionalFormatting sqref="G19:G22">
    <cfRule type="expression" dxfId="5239" priority="2172">
      <formula>$AI19=7</formula>
    </cfRule>
    <cfRule type="expression" dxfId="5238" priority="2173">
      <formula>$AI19=6</formula>
    </cfRule>
  </conditionalFormatting>
  <conditionalFormatting sqref="G20">
    <cfRule type="expression" dxfId="5237" priority="2170">
      <formula>$AI20=7</formula>
    </cfRule>
    <cfRule type="expression" dxfId="5236" priority="2171">
      <formula>$AI20=6</formula>
    </cfRule>
  </conditionalFormatting>
  <conditionalFormatting sqref="G19:G22">
    <cfRule type="expression" dxfId="5235" priority="2168">
      <formula>$AI19=7</formula>
    </cfRule>
    <cfRule type="expression" dxfId="5234" priority="2169">
      <formula>$AI19=6</formula>
    </cfRule>
  </conditionalFormatting>
  <conditionalFormatting sqref="G19:G22">
    <cfRule type="expression" dxfId="5233" priority="2166">
      <formula>$AI19=7</formula>
    </cfRule>
    <cfRule type="expression" dxfId="5232" priority="2167">
      <formula>$AI19=6</formula>
    </cfRule>
  </conditionalFormatting>
  <conditionalFormatting sqref="D19:I22">
    <cfRule type="expression" dxfId="5231" priority="2174">
      <formula>AND($AI19=6,$AH19="RI")</formula>
    </cfRule>
    <cfRule type="expression" dxfId="5230" priority="2175">
      <formula>AND($AI19=7,$AH19="RI")</formula>
    </cfRule>
    <cfRule type="expression" dxfId="5229" priority="2176">
      <formula>OR($AI19=7,$AI19=8)</formula>
    </cfRule>
    <cfRule type="expression" dxfId="5228" priority="2177">
      <formula>$AI19=6</formula>
    </cfRule>
  </conditionalFormatting>
  <conditionalFormatting sqref="D19:I22">
    <cfRule type="expression" dxfId="5227" priority="2160">
      <formula>OR(AND($AI19=7,$AH19="R"),AND($AI19=6,$AH19="R"))</formula>
    </cfRule>
    <cfRule type="expression" dxfId="5226" priority="2161">
      <formula>OR(AND($AI19=7,$AH19="RI"),AND($AI19=6,$AH19="RI"))</formula>
    </cfRule>
    <cfRule type="expression" dxfId="5225" priority="2162">
      <formula>OR(AND($AI19=7,$AH19="S"),AND($AI19=6,$AH19="S"))</formula>
    </cfRule>
    <cfRule type="expression" dxfId="5224" priority="2163">
      <formula>OR(AND($AI19=7,$AH19="PZC"),AND($AI19=6,$AH19="PZC"))</formula>
    </cfRule>
    <cfRule type="expression" dxfId="5223" priority="2164">
      <formula>OR($AI19=7,$AI19=0)</formula>
    </cfRule>
    <cfRule type="expression" dxfId="5222" priority="2165">
      <formula>$AI19=6</formula>
    </cfRule>
  </conditionalFormatting>
  <conditionalFormatting sqref="O19:O22">
    <cfRule type="expression" dxfId="5221" priority="2156">
      <formula>OR($AI19=7,$AI19=0)</formula>
    </cfRule>
    <cfRule type="expression" dxfId="5220" priority="2157">
      <formula>$AI19=6</formula>
    </cfRule>
  </conditionalFormatting>
  <conditionalFormatting sqref="O19:O22">
    <cfRule type="expression" dxfId="5219" priority="2152">
      <formula>AND($AI19=7,$AH19="RI")</formula>
    </cfRule>
    <cfRule type="expression" dxfId="5218" priority="2153">
      <formula>AND($AI19=6,$AH19="RI")</formula>
    </cfRule>
    <cfRule type="expression" dxfId="5217" priority="2154">
      <formula>AND($AI19=7,$AH19="S")</formula>
    </cfRule>
    <cfRule type="expression" dxfId="5216" priority="2155">
      <formula>AND($AI19=6,$AH19="S")</formula>
    </cfRule>
    <cfRule type="expression" dxfId="5215" priority="2158">
      <formula>AND($AI19=7,$AH19="S")</formula>
    </cfRule>
    <cfRule type="expression" dxfId="5214" priority="2159">
      <formula>AND($AI19=6,$AH19="S")</formula>
    </cfRule>
  </conditionalFormatting>
  <conditionalFormatting sqref="N19:N22">
    <cfRule type="expression" dxfId="5213" priority="2148">
      <formula>OR($AI19=7,$AI19=0)</formula>
    </cfRule>
    <cfRule type="expression" dxfId="5212" priority="2149">
      <formula>$AI19=6</formula>
    </cfRule>
  </conditionalFormatting>
  <conditionalFormatting sqref="N19:N22">
    <cfRule type="expression" dxfId="5211" priority="2144">
      <formula>AND($AI19=7,$AH19="RI")</formula>
    </cfRule>
    <cfRule type="expression" dxfId="5210" priority="2145">
      <formula>AND($AI19=6,$AH19="RI")</formula>
    </cfRule>
    <cfRule type="expression" dxfId="5209" priority="2146">
      <formula>AND($AI19=7,$AH19="S")</formula>
    </cfRule>
    <cfRule type="expression" dxfId="5208" priority="2147">
      <formula>AND($AI19=6,$AH19="S")</formula>
    </cfRule>
    <cfRule type="expression" dxfId="5207" priority="2150">
      <formula>AND($AI19=7,$AH19="S")</formula>
    </cfRule>
    <cfRule type="expression" dxfId="5206" priority="2151">
      <formula>AND($AI19=6,$AH19="S")</formula>
    </cfRule>
  </conditionalFormatting>
  <conditionalFormatting sqref="L19:L22">
    <cfRule type="expression" dxfId="5205" priority="2140">
      <formula>OR($AI19=7,$AI19=0)</formula>
    </cfRule>
    <cfRule type="expression" dxfId="5204" priority="2141">
      <formula>$AI19=6</formula>
    </cfRule>
  </conditionalFormatting>
  <conditionalFormatting sqref="L19:L22">
    <cfRule type="expression" dxfId="5203" priority="2136">
      <formula>AND($AI19=7,$AH19="RI")</formula>
    </cfRule>
    <cfRule type="expression" dxfId="5202" priority="2137">
      <formula>AND($AI19=6,$AH19="RI")</formula>
    </cfRule>
    <cfRule type="expression" dxfId="5201" priority="2138">
      <formula>AND($AI19=7,$AH19="S")</formula>
    </cfRule>
    <cfRule type="expression" dxfId="5200" priority="2139">
      <formula>AND($AI19=6,$AH19="S")</formula>
    </cfRule>
    <cfRule type="expression" dxfId="5199" priority="2142">
      <formula>AND($AI19=7,$AH19="S")</formula>
    </cfRule>
    <cfRule type="expression" dxfId="5198" priority="2143">
      <formula>AND($AI19=6,$AH19="S")</formula>
    </cfRule>
  </conditionalFormatting>
  <conditionalFormatting sqref="M19:O22">
    <cfRule type="expression" dxfId="5197" priority="2132">
      <formula>OR($AI19=7,$AI19=0)</formula>
    </cfRule>
    <cfRule type="expression" dxfId="5196" priority="2133">
      <formula>$AI19=6</formula>
    </cfRule>
  </conditionalFormatting>
  <conditionalFormatting sqref="M19:O22">
    <cfRule type="expression" dxfId="5195" priority="2128">
      <formula>AND($AI19=7,$AH19="RI")</formula>
    </cfRule>
    <cfRule type="expression" dxfId="5194" priority="2129">
      <formula>AND($AI19=6,$AH19="RI")</formula>
    </cfRule>
    <cfRule type="expression" dxfId="5193" priority="2130">
      <formula>AND($AI19=7,$AH19="S")</formula>
    </cfRule>
    <cfRule type="expression" dxfId="5192" priority="2131">
      <formula>AND($AI19=6,$AH19="S")</formula>
    </cfRule>
    <cfRule type="expression" dxfId="5191" priority="2134">
      <formula>AND($AI19=7,$AH19="S")</formula>
    </cfRule>
    <cfRule type="expression" dxfId="5190" priority="2135">
      <formula>AND($AI19=6,$AH19="S")</formula>
    </cfRule>
  </conditionalFormatting>
  <conditionalFormatting sqref="K19:K22">
    <cfRule type="expression" dxfId="5189" priority="2124">
      <formula>$AI19=7</formula>
    </cfRule>
    <cfRule type="expression" dxfId="5188" priority="2125">
      <formula>$AI19=6</formula>
    </cfRule>
  </conditionalFormatting>
  <conditionalFormatting sqref="K19:K22">
    <cfRule type="expression" dxfId="5187" priority="2120">
      <formula>AND($AI19=7,$AH19="RI")</formula>
    </cfRule>
    <cfRule type="expression" dxfId="5186" priority="2121">
      <formula>AND($AI19=6,$AH19="RI")</formula>
    </cfRule>
    <cfRule type="expression" dxfId="5185" priority="2122">
      <formula>AND($AI19=7,$AH19="S")</formula>
    </cfRule>
    <cfRule type="expression" dxfId="5184" priority="2123">
      <formula>AND($AI19=6,$AH19="S")</formula>
    </cfRule>
    <cfRule type="expression" dxfId="5183" priority="2126">
      <formula>AND($AI19=7,$AH19="S")</formula>
    </cfRule>
    <cfRule type="expression" dxfId="5182" priority="2127">
      <formula>AND($AI19=6,$AH19="S")</formula>
    </cfRule>
  </conditionalFormatting>
  <conditionalFormatting sqref="J19:J22">
    <cfRule type="expression" dxfId="5181" priority="2116">
      <formula>OR($AI19=7,$AI19=0)</formula>
    </cfRule>
    <cfRule type="expression" dxfId="5180" priority="2117">
      <formula>$AI19=6</formula>
    </cfRule>
  </conditionalFormatting>
  <conditionalFormatting sqref="J19:J22">
    <cfRule type="expression" dxfId="5179" priority="2112">
      <formula>AND($AI19=7,$AH19="RI")</formula>
    </cfRule>
    <cfRule type="expression" dxfId="5178" priority="2113">
      <formula>AND($AI19=6,$AH19="RI")</formula>
    </cfRule>
    <cfRule type="expression" dxfId="5177" priority="2114">
      <formula>AND($AI19=7,$AH19="S")</formula>
    </cfRule>
    <cfRule type="expression" dxfId="5176" priority="2115">
      <formula>AND($AI19=6,$AH19="S")</formula>
    </cfRule>
    <cfRule type="expression" dxfId="5175" priority="2118">
      <formula>AND($AI19=7,$AH19="S")</formula>
    </cfRule>
    <cfRule type="expression" dxfId="5174" priority="2119">
      <formula>AND($AI19=6,$AH19="S")</formula>
    </cfRule>
  </conditionalFormatting>
  <conditionalFormatting sqref="J19:O22">
    <cfRule type="expression" dxfId="5173" priority="2106">
      <formula>OR(AND($AI19=7,$AH19="R"),AND($AI19=6,$AH19="R"))</formula>
    </cfRule>
    <cfRule type="expression" dxfId="5172" priority="2107">
      <formula>OR(AND($AI19=7,$AH19="RI"),AND($AI19=6,$AH19="RI"))</formula>
    </cfRule>
    <cfRule type="expression" dxfId="5171" priority="2108">
      <formula>OR(AND($AI19=7,$AH19="S"),AND($AI19=6,$AH19="S"))</formula>
    </cfRule>
    <cfRule type="expression" dxfId="5170" priority="2109">
      <formula>OR(AND($AI19=7,$AH19="PZC"),AND($AI19=6,$AH19="PZC"))</formula>
    </cfRule>
    <cfRule type="expression" dxfId="5169" priority="2110">
      <formula>OR($AI19=7,$AI19=0)</formula>
    </cfRule>
    <cfRule type="expression" dxfId="5168" priority="2111">
      <formula>$AI19=6</formula>
    </cfRule>
  </conditionalFormatting>
  <conditionalFormatting sqref="P19:U22">
    <cfRule type="expression" dxfId="5167" priority="2102">
      <formula>AND($AI19=6,$AH19="RI")</formula>
    </cfRule>
    <cfRule type="expression" dxfId="5166" priority="2103">
      <formula>AND($AI19=7,$AH19="RI")</formula>
    </cfRule>
    <cfRule type="expression" dxfId="5165" priority="2104">
      <formula>OR($AI19=7,$AI19=8)</formula>
    </cfRule>
    <cfRule type="expression" dxfId="5164" priority="2105">
      <formula>$AI19=6</formula>
    </cfRule>
  </conditionalFormatting>
  <conditionalFormatting sqref="P19:U22">
    <cfRule type="expression" dxfId="5163" priority="2096">
      <formula>OR(AND($AI19=7,$AH19="R"),AND($AI19=6,$AH19="R"))</formula>
    </cfRule>
    <cfRule type="expression" dxfId="5162" priority="2097">
      <formula>OR(AND($AI19=7,$AH19="RI"),AND($AI19=6,$AH19="RI"))</formula>
    </cfRule>
    <cfRule type="expression" dxfId="5161" priority="2098">
      <formula>OR(AND($AI19=7,$AH19="S"),AND($AI19=6,$AH19="S"))</formula>
    </cfRule>
    <cfRule type="expression" dxfId="5160" priority="2099">
      <formula>OR(AND($AI19=7,$AH19="PZC"),AND($AI19=6,$AH19="PZC"))</formula>
    </cfRule>
    <cfRule type="expression" dxfId="5159" priority="2100">
      <formula>OR($AI19=7,$AI19=0)</formula>
    </cfRule>
    <cfRule type="expression" dxfId="5158" priority="2101">
      <formula>$AI19=6</formula>
    </cfRule>
  </conditionalFormatting>
  <conditionalFormatting sqref="I25:I29">
    <cfRule type="expression" dxfId="5157" priority="2092">
      <formula>OR($AI25=7,$AI25=0)</formula>
    </cfRule>
    <cfRule type="expression" dxfId="5156" priority="2093">
      <formula>$AI25=6</formula>
    </cfRule>
  </conditionalFormatting>
  <conditionalFormatting sqref="I25:I29">
    <cfRule type="expression" dxfId="5155" priority="2088">
      <formula>AND($AI25=7,$AH25="RI")</formula>
    </cfRule>
    <cfRule type="expression" dxfId="5154" priority="2089">
      <formula>AND($AI25=6,$AH25="RI")</formula>
    </cfRule>
    <cfRule type="expression" dxfId="5153" priority="2090">
      <formula>AND($AI25=7,$AH25="S")</formula>
    </cfRule>
    <cfRule type="expression" dxfId="5152" priority="2091">
      <formula>AND($AI25=6,$AH25="S")</formula>
    </cfRule>
    <cfRule type="expression" dxfId="5151" priority="2094">
      <formula>AND($AI25=7,$AH25="S")</formula>
    </cfRule>
    <cfRule type="expression" dxfId="5150" priority="2095">
      <formula>AND($AI25=6,$AH25="S")</formula>
    </cfRule>
  </conditionalFormatting>
  <conditionalFormatting sqref="H25:H29">
    <cfRule type="expression" dxfId="5149" priority="2084">
      <formula>OR($AI25=7,$AI25=0)</formula>
    </cfRule>
    <cfRule type="expression" dxfId="5148" priority="2085">
      <formula>$AI25=6</formula>
    </cfRule>
  </conditionalFormatting>
  <conditionalFormatting sqref="H25:H29">
    <cfRule type="expression" dxfId="5147" priority="2080">
      <formula>AND($AI25=7,$AH25="RI")</formula>
    </cfRule>
    <cfRule type="expression" dxfId="5146" priority="2081">
      <formula>AND($AI25=6,$AH25="RI")</formula>
    </cfRule>
    <cfRule type="expression" dxfId="5145" priority="2082">
      <formula>AND($AI25=7,$AH25="S")</formula>
    </cfRule>
    <cfRule type="expression" dxfId="5144" priority="2083">
      <formula>AND($AI25=6,$AH25="S")</formula>
    </cfRule>
    <cfRule type="expression" dxfId="5143" priority="2086">
      <formula>AND($AI25=7,$AH25="S")</formula>
    </cfRule>
    <cfRule type="expression" dxfId="5142" priority="2087">
      <formula>AND($AI25=6,$AH25="S")</formula>
    </cfRule>
  </conditionalFormatting>
  <conditionalFormatting sqref="F25:F29">
    <cfRule type="expression" dxfId="5141" priority="2076">
      <formula>OR($AI25=7,$AI25=0)</formula>
    </cfRule>
    <cfRule type="expression" dxfId="5140" priority="2077">
      <formula>$AI25=6</formula>
    </cfRule>
  </conditionalFormatting>
  <conditionalFormatting sqref="F25:F29">
    <cfRule type="expression" dxfId="5139" priority="2072">
      <formula>AND($AI25=7,$AH25="RI")</formula>
    </cfRule>
    <cfRule type="expression" dxfId="5138" priority="2073">
      <formula>AND($AI25=6,$AH25="RI")</formula>
    </cfRule>
    <cfRule type="expression" dxfId="5137" priority="2074">
      <formula>AND($AI25=7,$AH25="S")</formula>
    </cfRule>
    <cfRule type="expression" dxfId="5136" priority="2075">
      <formula>AND($AI25=6,$AH25="S")</formula>
    </cfRule>
    <cfRule type="expression" dxfId="5135" priority="2078">
      <formula>AND($AI25=7,$AH25="S")</formula>
    </cfRule>
    <cfRule type="expression" dxfId="5134" priority="2079">
      <formula>AND($AI25=6,$AH25="S")</formula>
    </cfRule>
  </conditionalFormatting>
  <conditionalFormatting sqref="G25:I29">
    <cfRule type="expression" dxfId="5133" priority="2068">
      <formula>OR($AI25=7,$AI25=0)</formula>
    </cfRule>
    <cfRule type="expression" dxfId="5132" priority="2069">
      <formula>$AI25=6</formula>
    </cfRule>
  </conditionalFormatting>
  <conditionalFormatting sqref="G25:I29">
    <cfRule type="expression" dxfId="5131" priority="2064">
      <formula>AND($AI25=7,$AH25="RI")</formula>
    </cfRule>
    <cfRule type="expression" dxfId="5130" priority="2065">
      <formula>AND($AI25=6,$AH25="RI")</formula>
    </cfRule>
    <cfRule type="expression" dxfId="5129" priority="2066">
      <formula>AND($AI25=7,$AH25="S")</formula>
    </cfRule>
    <cfRule type="expression" dxfId="5128" priority="2067">
      <formula>AND($AI25=6,$AH25="S")</formula>
    </cfRule>
    <cfRule type="expression" dxfId="5127" priority="2070">
      <formula>AND($AI25=7,$AH25="S")</formula>
    </cfRule>
    <cfRule type="expression" dxfId="5126" priority="2071">
      <formula>AND($AI25=6,$AH25="S")</formula>
    </cfRule>
  </conditionalFormatting>
  <conditionalFormatting sqref="E25:E29">
    <cfRule type="expression" dxfId="5125" priority="2060">
      <formula>$AI25=7</formula>
    </cfRule>
    <cfRule type="expression" dxfId="5124" priority="2061">
      <formula>$AI25=6</formula>
    </cfRule>
  </conditionalFormatting>
  <conditionalFormatting sqref="E25:E29">
    <cfRule type="expression" dxfId="5123" priority="2056">
      <formula>AND($AI25=7,$AH25="RI")</formula>
    </cfRule>
    <cfRule type="expression" dxfId="5122" priority="2057">
      <formula>AND($AI25=6,$AH25="RI")</formula>
    </cfRule>
    <cfRule type="expression" dxfId="5121" priority="2058">
      <formula>AND($AI25=7,$AH25="S")</formula>
    </cfRule>
    <cfRule type="expression" dxfId="5120" priority="2059">
      <formula>AND($AI25=6,$AH25="S")</formula>
    </cfRule>
    <cfRule type="expression" dxfId="5119" priority="2062">
      <formula>AND($AI25=7,$AH25="S")</formula>
    </cfRule>
    <cfRule type="expression" dxfId="5118" priority="2063">
      <formula>AND($AI25=6,$AH25="S")</formula>
    </cfRule>
  </conditionalFormatting>
  <conditionalFormatting sqref="D25:D29">
    <cfRule type="expression" dxfId="5117" priority="2052">
      <formula>OR($AI25=7,$AI25=0)</formula>
    </cfRule>
    <cfRule type="expression" dxfId="5116" priority="2053">
      <formula>$AI25=6</formula>
    </cfRule>
  </conditionalFormatting>
  <conditionalFormatting sqref="D25:D29">
    <cfRule type="expression" dxfId="5115" priority="2048">
      <formula>AND($AI25=7,$AH25="RI")</formula>
    </cfRule>
    <cfRule type="expression" dxfId="5114" priority="2049">
      <formula>AND($AI25=6,$AH25="RI")</formula>
    </cfRule>
    <cfRule type="expression" dxfId="5113" priority="2050">
      <formula>AND($AI25=7,$AH25="S")</formula>
    </cfRule>
    <cfRule type="expression" dxfId="5112" priority="2051">
      <formula>AND($AI25=6,$AH25="S")</formula>
    </cfRule>
    <cfRule type="expression" dxfId="5111" priority="2054">
      <formula>AND($AI25=7,$AH25="S")</formula>
    </cfRule>
    <cfRule type="expression" dxfId="5110" priority="2055">
      <formula>AND($AI25=6,$AH25="S")</formula>
    </cfRule>
  </conditionalFormatting>
  <conditionalFormatting sqref="D25:I29">
    <cfRule type="expression" dxfId="5109" priority="2042">
      <formula>OR(AND($AI25=7,$AH25="R"),AND($AI25=6,$AH25="R"))</formula>
    </cfRule>
    <cfRule type="expression" dxfId="5108" priority="2043">
      <formula>OR(AND($AI25=7,$AH25="RI"),AND($AI25=6,$AH25="RI"))</formula>
    </cfRule>
    <cfRule type="expression" dxfId="5107" priority="2044">
      <formula>OR(AND($AI25=7,$AH25="S"),AND($AI25=6,$AH25="S"))</formula>
    </cfRule>
    <cfRule type="expression" dxfId="5106" priority="2045">
      <formula>OR(AND($AI25=7,$AH25="PZC"),AND($AI25=6,$AH25="PZC"))</formula>
    </cfRule>
    <cfRule type="expression" dxfId="5105" priority="2046">
      <formula>OR($AI25=7,$AI25=0)</formula>
    </cfRule>
    <cfRule type="expression" dxfId="5104" priority="2047">
      <formula>$AI25=6</formula>
    </cfRule>
  </conditionalFormatting>
  <conditionalFormatting sqref="O25">
    <cfRule type="expression" dxfId="5103" priority="2038">
      <formula>OR($AI25=7,$AI25=0)</formula>
    </cfRule>
    <cfRule type="expression" dxfId="5102" priority="2039">
      <formula>$AI25=6</formula>
    </cfRule>
  </conditionalFormatting>
  <conditionalFormatting sqref="O25">
    <cfRule type="expression" dxfId="5101" priority="2032">
      <formula>AND($AI25=7,$AH25="RI")</formula>
    </cfRule>
    <cfRule type="expression" dxfId="5100" priority="2033">
      <formula>AND($AI25=6,$AH25="RI")</formula>
    </cfRule>
    <cfRule type="expression" dxfId="5099" priority="2036">
      <formula>AND($AI25=7,$AH25="S")</formula>
    </cfRule>
    <cfRule type="expression" dxfId="5098" priority="2037">
      <formula>AND($AI25=6,$AH25="S")</formula>
    </cfRule>
    <cfRule type="expression" dxfId="5097" priority="2040">
      <formula>AND($AI25=7,$AH25="S")</formula>
    </cfRule>
    <cfRule type="expression" dxfId="5096" priority="2041">
      <formula>AND($AI25=6,$AH25="S")</formula>
    </cfRule>
  </conditionalFormatting>
  <conditionalFormatting sqref="O25">
    <cfRule type="expression" dxfId="5095" priority="2034">
      <formula>$AI25=7</formula>
    </cfRule>
    <cfRule type="expression" dxfId="5094" priority="2035">
      <formula>$AI25=6</formula>
    </cfRule>
  </conditionalFormatting>
  <conditionalFormatting sqref="N25">
    <cfRule type="expression" dxfId="5093" priority="2028">
      <formula>OR($AI25=7,$AI25=0)</formula>
    </cfRule>
    <cfRule type="expression" dxfId="5092" priority="2029">
      <formula>$AI25=6</formula>
    </cfRule>
  </conditionalFormatting>
  <conditionalFormatting sqref="N25">
    <cfRule type="expression" dxfId="5091" priority="2022">
      <formula>AND($AI25=7,$AH25="RI")</formula>
    </cfRule>
    <cfRule type="expression" dxfId="5090" priority="2023">
      <formula>AND($AI25=6,$AH25="RI")</formula>
    </cfRule>
    <cfRule type="expression" dxfId="5089" priority="2026">
      <formula>AND($AI25=7,$AH25="S")</formula>
    </cfRule>
    <cfRule type="expression" dxfId="5088" priority="2027">
      <formula>AND($AI25=6,$AH25="S")</formula>
    </cfRule>
    <cfRule type="expression" dxfId="5087" priority="2030">
      <formula>AND($AI25=7,$AH25="S")</formula>
    </cfRule>
    <cfRule type="expression" dxfId="5086" priority="2031">
      <formula>AND($AI25=6,$AH25="S")</formula>
    </cfRule>
  </conditionalFormatting>
  <conditionalFormatting sqref="N25">
    <cfRule type="expression" dxfId="5085" priority="2024">
      <formula>$AI25=7</formula>
    </cfRule>
    <cfRule type="expression" dxfId="5084" priority="2025">
      <formula>$AI25=6</formula>
    </cfRule>
  </conditionalFormatting>
  <conditionalFormatting sqref="L25">
    <cfRule type="expression" dxfId="5083" priority="2016">
      <formula>$AI25=7</formula>
    </cfRule>
    <cfRule type="expression" dxfId="5082" priority="2017">
      <formula>$AI25=6</formula>
    </cfRule>
  </conditionalFormatting>
  <conditionalFormatting sqref="L25">
    <cfRule type="expression" dxfId="5081" priority="2018">
      <formula>OR($AI25=7,$AI25=0)</formula>
    </cfRule>
    <cfRule type="expression" dxfId="5080" priority="2019">
      <formula>$AI25=6</formula>
    </cfRule>
  </conditionalFormatting>
  <conditionalFormatting sqref="L25">
    <cfRule type="expression" dxfId="5079" priority="2012">
      <formula>AND($AI25=7,$AH25="RI")</formula>
    </cfRule>
    <cfRule type="expression" dxfId="5078" priority="2013">
      <formula>AND($AI25=6,$AH25="RI")</formula>
    </cfRule>
    <cfRule type="expression" dxfId="5077" priority="2014">
      <formula>AND($AI25=7,$AH25="S")</formula>
    </cfRule>
    <cfRule type="expression" dxfId="5076" priority="2015">
      <formula>AND($AI25=6,$AH25="S")</formula>
    </cfRule>
    <cfRule type="expression" dxfId="5075" priority="2020">
      <formula>AND($AI25=7,$AH25="S")</formula>
    </cfRule>
    <cfRule type="expression" dxfId="5074" priority="2021">
      <formula>AND($AI25=6,$AH25="S")</formula>
    </cfRule>
  </conditionalFormatting>
  <conditionalFormatting sqref="M25">
    <cfRule type="expression" dxfId="5073" priority="2008">
      <formula>OR($AI25=7,$AI25=0)</formula>
    </cfRule>
    <cfRule type="expression" dxfId="5072" priority="2009">
      <formula>$AI25=6</formula>
    </cfRule>
  </conditionalFormatting>
  <conditionalFormatting sqref="M25">
    <cfRule type="expression" dxfId="5071" priority="2004">
      <formula>AND($AI25=7,$AH25="RI")</formula>
    </cfRule>
    <cfRule type="expression" dxfId="5070" priority="2005">
      <formula>AND($AI25=6,$AH25="RI")</formula>
    </cfRule>
    <cfRule type="expression" dxfId="5069" priority="2006">
      <formula>AND($AI25=7,$AH25="S")</formula>
    </cfRule>
    <cfRule type="expression" dxfId="5068" priority="2007">
      <formula>AND($AI25=6,$AH25="S")</formula>
    </cfRule>
    <cfRule type="expression" dxfId="5067" priority="2010">
      <formula>AND($AI25=7,$AH25="S")</formula>
    </cfRule>
    <cfRule type="expression" dxfId="5066" priority="2011">
      <formula>AND($AI25=6,$AH25="S")</formula>
    </cfRule>
  </conditionalFormatting>
  <conditionalFormatting sqref="K25">
    <cfRule type="expression" dxfId="5065" priority="2000">
      <formula>$AI25=7</formula>
    </cfRule>
    <cfRule type="expression" dxfId="5064" priority="2001">
      <formula>$AI25=6</formula>
    </cfRule>
  </conditionalFormatting>
  <conditionalFormatting sqref="K25">
    <cfRule type="expression" dxfId="5063" priority="1996">
      <formula>AND($AI25=7,$AH25="RI")</formula>
    </cfRule>
    <cfRule type="expression" dxfId="5062" priority="1997">
      <formula>AND($AI25=6,$AH25="RI")</formula>
    </cfRule>
    <cfRule type="expression" dxfId="5061" priority="1998">
      <formula>AND($AI25=7,$AH25="S")</formula>
    </cfRule>
    <cfRule type="expression" dxfId="5060" priority="1999">
      <formula>AND($AI25=6,$AH25="S")</formula>
    </cfRule>
    <cfRule type="expression" dxfId="5059" priority="2002">
      <formula>AND($AI25=7,$AH25="S")</formula>
    </cfRule>
    <cfRule type="expression" dxfId="5058" priority="2003">
      <formula>AND($AI25=6,$AH25="S")</formula>
    </cfRule>
  </conditionalFormatting>
  <conditionalFormatting sqref="J25:L25">
    <cfRule type="expression" dxfId="5057" priority="1992">
      <formula>OR($AI25=7,$AI25=0)</formula>
    </cfRule>
    <cfRule type="expression" dxfId="5056" priority="1993">
      <formula>$AI25=6</formula>
    </cfRule>
  </conditionalFormatting>
  <conditionalFormatting sqref="J25:L25">
    <cfRule type="expression" dxfId="5055" priority="1988">
      <formula>AND($AI25=7,$AH25="RI")</formula>
    </cfRule>
    <cfRule type="expression" dxfId="5054" priority="1989">
      <formula>AND($AI25=6,$AH25="RI")</formula>
    </cfRule>
    <cfRule type="expression" dxfId="5053" priority="1990">
      <formula>AND($AI25=7,$AH25="S")</formula>
    </cfRule>
    <cfRule type="expression" dxfId="5052" priority="1991">
      <formula>AND($AI25=6,$AH25="S")</formula>
    </cfRule>
    <cfRule type="expression" dxfId="5051" priority="1994">
      <formula>AND($AI25=7,$AH25="S")</formula>
    </cfRule>
    <cfRule type="expression" dxfId="5050" priority="1995">
      <formula>AND($AI25=6,$AH25="S")</formula>
    </cfRule>
  </conditionalFormatting>
  <conditionalFormatting sqref="J26:O29">
    <cfRule type="expression" dxfId="5049" priority="1984">
      <formula>AND($AI26=6,$AH26="RI")</formula>
    </cfRule>
    <cfRule type="expression" dxfId="5048" priority="1985">
      <formula>AND($AI26=7,$AH26="RI")</formula>
    </cfRule>
    <cfRule type="expression" dxfId="5047" priority="1986">
      <formula>OR($AI26=7,$AI26=8)</formula>
    </cfRule>
    <cfRule type="expression" dxfId="5046" priority="1987">
      <formula>$AI26=6</formula>
    </cfRule>
  </conditionalFormatting>
  <conditionalFormatting sqref="J25:O29">
    <cfRule type="expression" dxfId="5045" priority="1978">
      <formula>OR(AND($AI25=7,$AH25="R"),AND($AI25=6,$AH25="R"))</formula>
    </cfRule>
    <cfRule type="expression" dxfId="5044" priority="1979">
      <formula>OR(AND($AI25=7,$AH25="RI"),AND($AI25=6,$AH25="RI"))</formula>
    </cfRule>
    <cfRule type="expression" dxfId="5043" priority="1980">
      <formula>OR(AND($AI25=7,$AH25="S"),AND($AI25=6,$AH25="S"))</formula>
    </cfRule>
    <cfRule type="expression" dxfId="5042" priority="1981">
      <formula>OR(AND($AI25=7,$AH25="PZC"),AND($AI25=6,$AH25="PZC"))</formula>
    </cfRule>
    <cfRule type="expression" dxfId="5041" priority="1982">
      <formula>OR($AI25=7,$AI25=0)</formula>
    </cfRule>
    <cfRule type="expression" dxfId="5040" priority="1983">
      <formula>$AI25=6</formula>
    </cfRule>
  </conditionalFormatting>
  <conditionalFormatting sqref="Q25">
    <cfRule type="expression" dxfId="5039" priority="1976">
      <formula>$AI25=7</formula>
    </cfRule>
    <cfRule type="expression" dxfId="5038" priority="1977">
      <formula>$AI25=6</formula>
    </cfRule>
  </conditionalFormatting>
  <conditionalFormatting sqref="S26:S29">
    <cfRule type="expression" dxfId="5037" priority="1970">
      <formula>$AI26=7</formula>
    </cfRule>
    <cfRule type="expression" dxfId="5036" priority="1971">
      <formula>$AI26=6</formula>
    </cfRule>
  </conditionalFormatting>
  <conditionalFormatting sqref="S27">
    <cfRule type="expression" dxfId="5035" priority="1968">
      <formula>$AI27=7</formula>
    </cfRule>
    <cfRule type="expression" dxfId="5034" priority="1969">
      <formula>$AI27=6</formula>
    </cfRule>
  </conditionalFormatting>
  <conditionalFormatting sqref="S26:S29">
    <cfRule type="expression" dxfId="5033" priority="1966">
      <formula>$AI26=7</formula>
    </cfRule>
    <cfRule type="expression" dxfId="5032" priority="1967">
      <formula>$AI26=6</formula>
    </cfRule>
  </conditionalFormatting>
  <conditionalFormatting sqref="S26:S29">
    <cfRule type="expression" dxfId="5031" priority="1964">
      <formula>$AI26=7</formula>
    </cfRule>
    <cfRule type="expression" dxfId="5030" priority="1965">
      <formula>$AI26=6</formula>
    </cfRule>
  </conditionalFormatting>
  <conditionalFormatting sqref="P26:U29">
    <cfRule type="expression" dxfId="5029" priority="1972">
      <formula>AND($AI26=6,$AH26="RI")</formula>
    </cfRule>
    <cfRule type="expression" dxfId="5028" priority="1973">
      <formula>AND($AI26=7,$AH26="RI")</formula>
    </cfRule>
    <cfRule type="expression" dxfId="5027" priority="1974">
      <formula>OR($AI26=7,$AI26=8)</formula>
    </cfRule>
    <cfRule type="expression" dxfId="5026" priority="1975">
      <formula>$AI26=6</formula>
    </cfRule>
  </conditionalFormatting>
  <conditionalFormatting sqref="P25:U29">
    <cfRule type="expression" dxfId="5025" priority="1958">
      <formula>OR(AND($AI25=7,$AH25="R"),AND($AI25=6,$AH25="R"))</formula>
    </cfRule>
    <cfRule type="expression" dxfId="5024" priority="1959">
      <formula>OR(AND($AI25=7,$AH25="RI"),AND($AI25=6,$AH25="RI"))</formula>
    </cfRule>
    <cfRule type="expression" dxfId="5023" priority="1960">
      <formula>OR(AND($AI25=7,$AH25="S"),AND($AI25=6,$AH25="S"))</formula>
    </cfRule>
    <cfRule type="expression" dxfId="5022" priority="1961">
      <formula>OR(AND($AI25=7,$AH25="PZC"),AND($AI25=6,$AH25="PZC"))</formula>
    </cfRule>
    <cfRule type="expression" dxfId="5021" priority="1962">
      <formula>OR($AI25=7,$AI25=0)</formula>
    </cfRule>
    <cfRule type="expression" dxfId="5020" priority="1963">
      <formula>$AI25=6</formula>
    </cfRule>
  </conditionalFormatting>
  <conditionalFormatting sqref="I32">
    <cfRule type="expression" dxfId="5019" priority="1954">
      <formula>OR($AI32=7,$AI32=0)</formula>
    </cfRule>
    <cfRule type="expression" dxfId="5018" priority="1955">
      <formula>$AI32=6</formula>
    </cfRule>
  </conditionalFormatting>
  <conditionalFormatting sqref="I32">
    <cfRule type="expression" dxfId="5017" priority="1948">
      <formula>AND($AI32=7,$AH32="RI")</formula>
    </cfRule>
    <cfRule type="expression" dxfId="5016" priority="1949">
      <formula>AND($AI32=6,$AH32="RI")</formula>
    </cfRule>
    <cfRule type="expression" dxfId="5015" priority="1952">
      <formula>AND($AI32=7,$AH32="S")</formula>
    </cfRule>
    <cfRule type="expression" dxfId="5014" priority="1953">
      <formula>AND($AI32=6,$AH32="S")</formula>
    </cfRule>
    <cfRule type="expression" dxfId="5013" priority="1956">
      <formula>AND($AI32=7,$AH32="S")</formula>
    </cfRule>
    <cfRule type="expression" dxfId="5012" priority="1957">
      <formula>AND($AI32=6,$AH32="S")</formula>
    </cfRule>
  </conditionalFormatting>
  <conditionalFormatting sqref="I32">
    <cfRule type="expression" dxfId="5011" priority="1950">
      <formula>$AI32=7</formula>
    </cfRule>
    <cfRule type="expression" dxfId="5010" priority="1951">
      <formula>$AI32=6</formula>
    </cfRule>
  </conditionalFormatting>
  <conditionalFormatting sqref="H32">
    <cfRule type="expression" dxfId="5009" priority="1944">
      <formula>OR($AI32=7,$AI32=0)</formula>
    </cfRule>
    <cfRule type="expression" dxfId="5008" priority="1945">
      <formula>$AI32=6</formula>
    </cfRule>
  </conditionalFormatting>
  <conditionalFormatting sqref="H32">
    <cfRule type="expression" dxfId="5007" priority="1938">
      <formula>AND($AI32=7,$AH32="RI")</formula>
    </cfRule>
    <cfRule type="expression" dxfId="5006" priority="1939">
      <formula>AND($AI32=6,$AH32="RI")</formula>
    </cfRule>
    <cfRule type="expression" dxfId="5005" priority="1942">
      <formula>AND($AI32=7,$AH32="S")</formula>
    </cfRule>
    <cfRule type="expression" dxfId="5004" priority="1943">
      <formula>AND($AI32=6,$AH32="S")</formula>
    </cfRule>
    <cfRule type="expression" dxfId="5003" priority="1946">
      <formula>AND($AI32=7,$AH32="S")</formula>
    </cfRule>
    <cfRule type="expression" dxfId="5002" priority="1947">
      <formula>AND($AI32=6,$AH32="S")</formula>
    </cfRule>
  </conditionalFormatting>
  <conditionalFormatting sqref="H32">
    <cfRule type="expression" dxfId="5001" priority="1940">
      <formula>$AI32=7</formula>
    </cfRule>
    <cfRule type="expression" dxfId="5000" priority="1941">
      <formula>$AI32=6</formula>
    </cfRule>
  </conditionalFormatting>
  <conditionalFormatting sqref="F32">
    <cfRule type="expression" dxfId="4999" priority="1932">
      <formula>$AI32=7</formula>
    </cfRule>
    <cfRule type="expression" dxfId="4998" priority="1933">
      <formula>$AI32=6</formula>
    </cfRule>
  </conditionalFormatting>
  <conditionalFormatting sqref="F32">
    <cfRule type="expression" dxfId="4997" priority="1934">
      <formula>OR($AI32=7,$AI32=0)</formula>
    </cfRule>
    <cfRule type="expression" dxfId="4996" priority="1935">
      <formula>$AI32=6</formula>
    </cfRule>
  </conditionalFormatting>
  <conditionalFormatting sqref="F32">
    <cfRule type="expression" dxfId="4995" priority="1928">
      <formula>AND($AI32=7,$AH32="RI")</formula>
    </cfRule>
    <cfRule type="expression" dxfId="4994" priority="1929">
      <formula>AND($AI32=6,$AH32="RI")</formula>
    </cfRule>
    <cfRule type="expression" dxfId="4993" priority="1930">
      <formula>AND($AI32=7,$AH32="S")</formula>
    </cfRule>
    <cfRule type="expression" dxfId="4992" priority="1931">
      <formula>AND($AI32=6,$AH32="S")</formula>
    </cfRule>
    <cfRule type="expression" dxfId="4991" priority="1936">
      <formula>AND($AI32=7,$AH32="S")</formula>
    </cfRule>
    <cfRule type="expression" dxfId="4990" priority="1937">
      <formula>AND($AI32=6,$AH32="S")</formula>
    </cfRule>
  </conditionalFormatting>
  <conditionalFormatting sqref="G32">
    <cfRule type="expression" dxfId="4989" priority="1924">
      <formula>OR($AI32=7,$AI32=0)</formula>
    </cfRule>
    <cfRule type="expression" dxfId="4988" priority="1925">
      <formula>$AI32=6</formula>
    </cfRule>
  </conditionalFormatting>
  <conditionalFormatting sqref="G32">
    <cfRule type="expression" dxfId="4987" priority="1920">
      <formula>AND($AI32=7,$AH32="RI")</formula>
    </cfRule>
    <cfRule type="expression" dxfId="4986" priority="1921">
      <formula>AND($AI32=6,$AH32="RI")</formula>
    </cfRule>
    <cfRule type="expression" dxfId="4985" priority="1922">
      <formula>AND($AI32=7,$AH32="S")</formula>
    </cfRule>
    <cfRule type="expression" dxfId="4984" priority="1923">
      <formula>AND($AI32=6,$AH32="S")</formula>
    </cfRule>
    <cfRule type="expression" dxfId="4983" priority="1926">
      <formula>AND($AI32=7,$AH32="S")</formula>
    </cfRule>
    <cfRule type="expression" dxfId="4982" priority="1927">
      <formula>AND($AI32=6,$AH32="S")</formula>
    </cfRule>
  </conditionalFormatting>
  <conditionalFormatting sqref="E32">
    <cfRule type="expression" dxfId="4981" priority="1916">
      <formula>$AI32=7</formula>
    </cfRule>
    <cfRule type="expression" dxfId="4980" priority="1917">
      <formula>$AI32=6</formula>
    </cfRule>
  </conditionalFormatting>
  <conditionalFormatting sqref="E32">
    <cfRule type="expression" dxfId="4979" priority="1912">
      <formula>AND($AI32=7,$AH32="RI")</formula>
    </cfRule>
    <cfRule type="expression" dxfId="4978" priority="1913">
      <formula>AND($AI32=6,$AH32="RI")</formula>
    </cfRule>
    <cfRule type="expression" dxfId="4977" priority="1914">
      <formula>AND($AI32=7,$AH32="S")</formula>
    </cfRule>
    <cfRule type="expression" dxfId="4976" priority="1915">
      <formula>AND($AI32=6,$AH32="S")</formula>
    </cfRule>
    <cfRule type="expression" dxfId="4975" priority="1918">
      <formula>AND($AI32=7,$AH32="S")</formula>
    </cfRule>
    <cfRule type="expression" dxfId="4974" priority="1919">
      <formula>AND($AI32=6,$AH32="S")</formula>
    </cfRule>
  </conditionalFormatting>
  <conditionalFormatting sqref="D32:F32">
    <cfRule type="expression" dxfId="4973" priority="1908">
      <formula>OR($AI32=7,$AI32=0)</formula>
    </cfRule>
    <cfRule type="expression" dxfId="4972" priority="1909">
      <formula>$AI32=6</formula>
    </cfRule>
  </conditionalFormatting>
  <conditionalFormatting sqref="D32:F32">
    <cfRule type="expression" dxfId="4971" priority="1904">
      <formula>AND($AI32=7,$AH32="RI")</formula>
    </cfRule>
    <cfRule type="expression" dxfId="4970" priority="1905">
      <formula>AND($AI32=6,$AH32="RI")</formula>
    </cfRule>
    <cfRule type="expression" dxfId="4969" priority="1906">
      <formula>AND($AI32=7,$AH32="S")</formula>
    </cfRule>
    <cfRule type="expression" dxfId="4968" priority="1907">
      <formula>AND($AI32=6,$AH32="S")</formula>
    </cfRule>
    <cfRule type="expression" dxfId="4967" priority="1910">
      <formula>AND($AI32=7,$AH32="S")</formula>
    </cfRule>
    <cfRule type="expression" dxfId="4966" priority="1911">
      <formula>AND($AI32=6,$AH32="S")</formula>
    </cfRule>
  </conditionalFormatting>
  <conditionalFormatting sqref="D33:I33">
    <cfRule type="expression" dxfId="4965" priority="1900">
      <formula>AND($AI33=6,$AH33="RI")</formula>
    </cfRule>
    <cfRule type="expression" dxfId="4964" priority="1901">
      <formula>AND($AI33=7,$AH33="RI")</formula>
    </cfRule>
    <cfRule type="expression" dxfId="4963" priority="1902">
      <formula>OR($AI33=7,$AI33=8)</formula>
    </cfRule>
    <cfRule type="expression" dxfId="4962" priority="1903">
      <formula>$AI33=6</formula>
    </cfRule>
  </conditionalFormatting>
  <conditionalFormatting sqref="D32:I33">
    <cfRule type="expression" dxfId="4961" priority="1894">
      <formula>OR(AND($AI32=7,$AH32="R"),AND($AI32=6,$AH32="R"))</formula>
    </cfRule>
    <cfRule type="expression" dxfId="4960" priority="1895">
      <formula>OR(AND($AI32=7,$AH32="RI"),AND($AI32=6,$AH32="RI"))</formula>
    </cfRule>
    <cfRule type="expression" dxfId="4959" priority="1896">
      <formula>OR(AND($AI32=7,$AH32="S"),AND($AI32=6,$AH32="S"))</formula>
    </cfRule>
    <cfRule type="expression" dxfId="4958" priority="1897">
      <formula>OR(AND($AI32=7,$AH32="PZC"),AND($AI32=6,$AH32="PZC"))</formula>
    </cfRule>
    <cfRule type="expression" dxfId="4957" priority="1898">
      <formula>OR($AI32=7,$AI32=0)</formula>
    </cfRule>
    <cfRule type="expression" dxfId="4956" priority="1899">
      <formula>$AI32=6</formula>
    </cfRule>
  </conditionalFormatting>
  <conditionalFormatting sqref="K32">
    <cfRule type="expression" dxfId="4955" priority="1892">
      <formula>$AI32=7</formula>
    </cfRule>
    <cfRule type="expression" dxfId="4954" priority="1893">
      <formula>$AI32=6</formula>
    </cfRule>
  </conditionalFormatting>
  <conditionalFormatting sqref="M33">
    <cfRule type="expression" dxfId="4953" priority="1886">
      <formula>$AI33=7</formula>
    </cfRule>
    <cfRule type="expression" dxfId="4952" priority="1887">
      <formula>$AI33=6</formula>
    </cfRule>
  </conditionalFormatting>
  <conditionalFormatting sqref="M33">
    <cfRule type="expression" dxfId="4951" priority="1884">
      <formula>$AI33=7</formula>
    </cfRule>
    <cfRule type="expression" dxfId="4950" priority="1885">
      <formula>$AI33=6</formula>
    </cfRule>
  </conditionalFormatting>
  <conditionalFormatting sqref="M33">
    <cfRule type="expression" dxfId="4949" priority="1882">
      <formula>$AI33=7</formula>
    </cfRule>
    <cfRule type="expression" dxfId="4948" priority="1883">
      <formula>$AI33=6</formula>
    </cfRule>
  </conditionalFormatting>
  <conditionalFormatting sqref="J33:O33">
    <cfRule type="expression" dxfId="4947" priority="1888">
      <formula>AND($AI33=6,$AH33="RI")</formula>
    </cfRule>
    <cfRule type="expression" dxfId="4946" priority="1889">
      <formula>AND($AI33=7,$AH33="RI")</formula>
    </cfRule>
    <cfRule type="expression" dxfId="4945" priority="1890">
      <formula>OR($AI33=7,$AI33=8)</formula>
    </cfRule>
    <cfRule type="expression" dxfId="4944" priority="1891">
      <formula>$AI33=6</formula>
    </cfRule>
  </conditionalFormatting>
  <conditionalFormatting sqref="J32:O33">
    <cfRule type="expression" dxfId="4943" priority="1876">
      <formula>OR(AND($AI32=7,$AH32="R"),AND($AI32=6,$AH32="R"))</formula>
    </cfRule>
    <cfRule type="expression" dxfId="4942" priority="1877">
      <formula>OR(AND($AI32=7,$AH32="RI"),AND($AI32=6,$AH32="RI"))</formula>
    </cfRule>
    <cfRule type="expression" dxfId="4941" priority="1878">
      <formula>OR(AND($AI32=7,$AH32="S"),AND($AI32=6,$AH32="S"))</formula>
    </cfRule>
    <cfRule type="expression" dxfId="4940" priority="1879">
      <formula>OR(AND($AI32=7,$AH32="PZC"),AND($AI32=6,$AH32="PZC"))</formula>
    </cfRule>
    <cfRule type="expression" dxfId="4939" priority="1880">
      <formula>OR($AI32=7,$AI32=0)</formula>
    </cfRule>
    <cfRule type="expression" dxfId="4938" priority="1881">
      <formula>$AI32=6</formula>
    </cfRule>
  </conditionalFormatting>
  <conditionalFormatting sqref="U32:U33">
    <cfRule type="expression" dxfId="4937" priority="1872">
      <formula>OR($AI32=7,$AI32=0)</formula>
    </cfRule>
    <cfRule type="expression" dxfId="4936" priority="1873">
      <formula>$AI32=6</formula>
    </cfRule>
  </conditionalFormatting>
  <conditionalFormatting sqref="U32:U33">
    <cfRule type="expression" dxfId="4935" priority="1868">
      <formula>AND($AI32=7,$AH32="RI")</formula>
    </cfRule>
    <cfRule type="expression" dxfId="4934" priority="1869">
      <formula>AND($AI32=6,$AH32="RI")</formula>
    </cfRule>
    <cfRule type="expression" dxfId="4933" priority="1870">
      <formula>AND($AI32=7,$AH32="S")</formula>
    </cfRule>
    <cfRule type="expression" dxfId="4932" priority="1871">
      <formula>AND($AI32=6,$AH32="S")</formula>
    </cfRule>
    <cfRule type="expression" dxfId="4931" priority="1874">
      <formula>AND($AI32=7,$AH32="S")</formula>
    </cfRule>
    <cfRule type="expression" dxfId="4930" priority="1875">
      <formula>AND($AI32=6,$AH32="S")</formula>
    </cfRule>
  </conditionalFormatting>
  <conditionalFormatting sqref="T32:T33">
    <cfRule type="expression" dxfId="4929" priority="1864">
      <formula>OR($AI32=7,$AI32=0)</formula>
    </cfRule>
    <cfRule type="expression" dxfId="4928" priority="1865">
      <formula>$AI32=6</formula>
    </cfRule>
  </conditionalFormatting>
  <conditionalFormatting sqref="T32:T33">
    <cfRule type="expression" dxfId="4927" priority="1860">
      <formula>AND($AI32=7,$AH32="RI")</formula>
    </cfRule>
    <cfRule type="expression" dxfId="4926" priority="1861">
      <formula>AND($AI32=6,$AH32="RI")</formula>
    </cfRule>
    <cfRule type="expression" dxfId="4925" priority="1862">
      <formula>AND($AI32=7,$AH32="S")</formula>
    </cfRule>
    <cfRule type="expression" dxfId="4924" priority="1863">
      <formula>AND($AI32=6,$AH32="S")</formula>
    </cfRule>
    <cfRule type="expression" dxfId="4923" priority="1866">
      <formula>AND($AI32=7,$AH32="S")</formula>
    </cfRule>
    <cfRule type="expression" dxfId="4922" priority="1867">
      <formula>AND($AI32=6,$AH32="S")</formula>
    </cfRule>
  </conditionalFormatting>
  <conditionalFormatting sqref="R32:R33">
    <cfRule type="expression" dxfId="4921" priority="1856">
      <formula>OR($AI32=7,$AI32=0)</formula>
    </cfRule>
    <cfRule type="expression" dxfId="4920" priority="1857">
      <formula>$AI32=6</formula>
    </cfRule>
  </conditionalFormatting>
  <conditionalFormatting sqref="R32:R33">
    <cfRule type="expression" dxfId="4919" priority="1852">
      <formula>AND($AI32=7,$AH32="RI")</formula>
    </cfRule>
    <cfRule type="expression" dxfId="4918" priority="1853">
      <formula>AND($AI32=6,$AH32="RI")</formula>
    </cfRule>
    <cfRule type="expression" dxfId="4917" priority="1854">
      <formula>AND($AI32=7,$AH32="S")</formula>
    </cfRule>
    <cfRule type="expression" dxfId="4916" priority="1855">
      <formula>AND($AI32=6,$AH32="S")</formula>
    </cfRule>
    <cfRule type="expression" dxfId="4915" priority="1858">
      <formula>AND($AI32=7,$AH32="S")</formula>
    </cfRule>
    <cfRule type="expression" dxfId="4914" priority="1859">
      <formula>AND($AI32=6,$AH32="S")</formula>
    </cfRule>
  </conditionalFormatting>
  <conditionalFormatting sqref="S32:U33">
    <cfRule type="expression" dxfId="4913" priority="1848">
      <formula>OR($AI32=7,$AI32=0)</formula>
    </cfRule>
    <cfRule type="expression" dxfId="4912" priority="1849">
      <formula>$AI32=6</formula>
    </cfRule>
  </conditionalFormatting>
  <conditionalFormatting sqref="S32:U33">
    <cfRule type="expression" dxfId="4911" priority="1844">
      <formula>AND($AI32=7,$AH32="RI")</formula>
    </cfRule>
    <cfRule type="expression" dxfId="4910" priority="1845">
      <formula>AND($AI32=6,$AH32="RI")</formula>
    </cfRule>
    <cfRule type="expression" dxfId="4909" priority="1846">
      <formula>AND($AI32=7,$AH32="S")</formula>
    </cfRule>
    <cfRule type="expression" dxfId="4908" priority="1847">
      <formula>AND($AI32=6,$AH32="S")</formula>
    </cfRule>
    <cfRule type="expression" dxfId="4907" priority="1850">
      <formula>AND($AI32=7,$AH32="S")</formula>
    </cfRule>
    <cfRule type="expression" dxfId="4906" priority="1851">
      <formula>AND($AI32=6,$AH32="S")</formula>
    </cfRule>
  </conditionalFormatting>
  <conditionalFormatting sqref="Q32:Q33">
    <cfRule type="expression" dxfId="4905" priority="1840">
      <formula>$AI32=7</formula>
    </cfRule>
    <cfRule type="expression" dxfId="4904" priority="1841">
      <formula>$AI32=6</formula>
    </cfRule>
  </conditionalFormatting>
  <conditionalFormatting sqref="Q32:Q33">
    <cfRule type="expression" dxfId="4903" priority="1836">
      <formula>AND($AI32=7,$AH32="RI")</formula>
    </cfRule>
    <cfRule type="expression" dxfId="4902" priority="1837">
      <formula>AND($AI32=6,$AH32="RI")</formula>
    </cfRule>
    <cfRule type="expression" dxfId="4901" priority="1838">
      <formula>AND($AI32=7,$AH32="S")</formula>
    </cfRule>
    <cfRule type="expression" dxfId="4900" priority="1839">
      <formula>AND($AI32=6,$AH32="S")</formula>
    </cfRule>
    <cfRule type="expression" dxfId="4899" priority="1842">
      <formula>AND($AI32=7,$AH32="S")</formula>
    </cfRule>
    <cfRule type="expression" dxfId="4898" priority="1843">
      <formula>AND($AI32=6,$AH32="S")</formula>
    </cfRule>
  </conditionalFormatting>
  <conditionalFormatting sqref="P32:P33">
    <cfRule type="expression" dxfId="4897" priority="1832">
      <formula>OR($AI32=7,$AI32=0)</formula>
    </cfRule>
    <cfRule type="expression" dxfId="4896" priority="1833">
      <formula>$AI32=6</formula>
    </cfRule>
  </conditionalFormatting>
  <conditionalFormatting sqref="P32:P33">
    <cfRule type="expression" dxfId="4895" priority="1828">
      <formula>AND($AI32=7,$AH32="RI")</formula>
    </cfRule>
    <cfRule type="expression" dxfId="4894" priority="1829">
      <formula>AND($AI32=6,$AH32="RI")</formula>
    </cfRule>
    <cfRule type="expression" dxfId="4893" priority="1830">
      <formula>AND($AI32=7,$AH32="S")</formula>
    </cfRule>
    <cfRule type="expression" dxfId="4892" priority="1831">
      <formula>AND($AI32=6,$AH32="S")</formula>
    </cfRule>
    <cfRule type="expression" dxfId="4891" priority="1834">
      <formula>AND($AI32=7,$AH32="S")</formula>
    </cfRule>
    <cfRule type="expression" dxfId="4890" priority="1835">
      <formula>AND($AI32=6,$AH32="S")</formula>
    </cfRule>
  </conditionalFormatting>
  <conditionalFormatting sqref="P32:U33">
    <cfRule type="expression" dxfId="4889" priority="1822">
      <formula>OR(AND($AI32=7,$AH32="R"),AND($AI32=6,$AH32="R"))</formula>
    </cfRule>
    <cfRule type="expression" dxfId="4888" priority="1826">
      <formula>OR($AI32=7,$AI32=0)</formula>
    </cfRule>
    <cfRule type="expression" dxfId="4887" priority="1827">
      <formula>$AI32=6</formula>
    </cfRule>
  </conditionalFormatting>
  <conditionalFormatting sqref="AB3:AG33 B3:U33">
    <cfRule type="expression" dxfId="4886" priority="2576">
      <formula>AND($AI3=6,$AH3="RI")</formula>
    </cfRule>
    <cfRule type="expression" dxfId="4885" priority="2577">
      <formula>AND($AI3=7,$AH3="RI")</formula>
    </cfRule>
    <cfRule type="expression" dxfId="4884" priority="2580">
      <formula>OR(AND($AI3=7,$AH3="S"),AND($AI3=6,$AH3="S"))</formula>
    </cfRule>
    <cfRule type="expression" dxfId="4883" priority="2581">
      <formula>OR(AND($AI3=7,$AH3="PZC"),AND($AI3=6,$AH3="PZC"))</formula>
    </cfRule>
    <cfRule type="expression" dxfId="4882" priority="5455">
      <formula>OR(AND($AI3=7,$AH3="RI"),AND($AI3=6,$AH3="RI"))</formula>
    </cfRule>
  </conditionalFormatting>
  <conditionalFormatting sqref="AB4:AB8 AB11:AB15 AB18:AB22 AB25:AB29 AB32:AB33">
    <cfRule type="iconSet" priority="1821">
      <iconSet iconSet="3Symbols">
        <cfvo type="percent" val="0"/>
        <cfvo type="num" val="4"/>
        <cfvo type="num" val="5"/>
      </iconSet>
    </cfRule>
  </conditionalFormatting>
  <conditionalFormatting sqref="AC4:AC8 AC11:AC15 AC18:AC22 AC25:AC29 AC32:AC33">
    <cfRule type="iconSet" priority="1820">
      <iconSet iconSet="3Symbols">
        <cfvo type="percent" val="0"/>
        <cfvo type="num" val="3"/>
        <cfvo type="num" val="4"/>
      </iconSet>
    </cfRule>
  </conditionalFormatting>
  <conditionalFormatting sqref="AD4:AD8 AD11:AD15 AD18:AD22 AD25:AD29 AD32:AD33">
    <cfRule type="iconSet" priority="1819">
      <iconSet iconSet="3Symbols">
        <cfvo type="percent" val="0"/>
        <cfvo type="num" val="1"/>
        <cfvo type="num" val="2"/>
      </iconSet>
    </cfRule>
  </conditionalFormatting>
  <conditionalFormatting sqref="AB3 AB9:AB10 AB16:AB17 AB23:AB24 AB30:AB31">
    <cfRule type="iconSet" priority="1818">
      <iconSet iconSet="3Symbols">
        <cfvo type="percent" val="0"/>
        <cfvo type="num" val="2"/>
        <cfvo type="num" val="3"/>
      </iconSet>
    </cfRule>
  </conditionalFormatting>
  <conditionalFormatting sqref="AC3:AD3 AC9:AD10 AC16:AD17 AC23:AD24 AC30:AD31">
    <cfRule type="iconSet" priority="1817">
      <iconSet iconSet="3Symbols">
        <cfvo type="percent" val="0"/>
        <cfvo type="num" val="1"/>
        <cfvo type="num" val="2"/>
      </iconSet>
    </cfRule>
  </conditionalFormatting>
  <conditionalFormatting sqref="O4">
    <cfRule type="expression" dxfId="4881" priority="1813">
      <formula>OR($AI4=7,$AI4=0)</formula>
    </cfRule>
    <cfRule type="expression" dxfId="4880" priority="1814">
      <formula>$AI4=6</formula>
    </cfRule>
  </conditionalFormatting>
  <conditionalFormatting sqref="O4">
    <cfRule type="expression" dxfId="4879" priority="1807">
      <formula>AND($AI4=7,$AH4="RI")</formula>
    </cfRule>
    <cfRule type="expression" dxfId="4878" priority="1808">
      <formula>AND($AI4=6,$AH4="RI")</formula>
    </cfRule>
    <cfRule type="expression" dxfId="4877" priority="1811">
      <formula>AND($AI4=7,$AH4="S")</formula>
    </cfRule>
    <cfRule type="expression" dxfId="4876" priority="1812">
      <formula>AND($AI4=6,$AH4="S")</formula>
    </cfRule>
    <cfRule type="expression" dxfId="4875" priority="1815">
      <formula>AND($AI4=7,$AH4="S")</formula>
    </cfRule>
    <cfRule type="expression" dxfId="4874" priority="1816">
      <formula>AND($AI4=6,$AH4="S")</formula>
    </cfRule>
  </conditionalFormatting>
  <conditionalFormatting sqref="O4">
    <cfRule type="expression" dxfId="4873" priority="1809">
      <formula>$AI4=7</formula>
    </cfRule>
    <cfRule type="expression" dxfId="4872" priority="1810">
      <formula>$AI4=6</formula>
    </cfRule>
  </conditionalFormatting>
  <conditionalFormatting sqref="N4">
    <cfRule type="expression" dxfId="4871" priority="1803">
      <formula>OR($AI4=7,$AI4=0)</formula>
    </cfRule>
    <cfRule type="expression" dxfId="4870" priority="1804">
      <formula>$AI4=6</formula>
    </cfRule>
  </conditionalFormatting>
  <conditionalFormatting sqref="N4">
    <cfRule type="expression" dxfId="4869" priority="1797">
      <formula>AND($AI4=7,$AH4="RI")</formula>
    </cfRule>
    <cfRule type="expression" dxfId="4868" priority="1798">
      <formula>AND($AI4=6,$AH4="RI")</formula>
    </cfRule>
    <cfRule type="expression" dxfId="4867" priority="1801">
      <formula>AND($AI4=7,$AH4="S")</formula>
    </cfRule>
    <cfRule type="expression" dxfId="4866" priority="1802">
      <formula>AND($AI4=6,$AH4="S")</formula>
    </cfRule>
    <cfRule type="expression" dxfId="4865" priority="1805">
      <formula>AND($AI4=7,$AH4="S")</formula>
    </cfRule>
    <cfRule type="expression" dxfId="4864" priority="1806">
      <formula>AND($AI4=6,$AH4="S")</formula>
    </cfRule>
  </conditionalFormatting>
  <conditionalFormatting sqref="N4">
    <cfRule type="expression" dxfId="4863" priority="1799">
      <formula>$AI4=7</formula>
    </cfRule>
    <cfRule type="expression" dxfId="4862" priority="1800">
      <formula>$AI4=6</formula>
    </cfRule>
  </conditionalFormatting>
  <conditionalFormatting sqref="L4">
    <cfRule type="expression" dxfId="4861" priority="1791">
      <formula>$AI4=7</formula>
    </cfRule>
    <cfRule type="expression" dxfId="4860" priority="1792">
      <formula>$AI4=6</formula>
    </cfRule>
  </conditionalFormatting>
  <conditionalFormatting sqref="L4">
    <cfRule type="expression" dxfId="4859" priority="1793">
      <formula>OR($AI4=7,$AI4=0)</formula>
    </cfRule>
    <cfRule type="expression" dxfId="4858" priority="1794">
      <formula>$AI4=6</formula>
    </cfRule>
  </conditionalFormatting>
  <conditionalFormatting sqref="L4">
    <cfRule type="expression" dxfId="4857" priority="1787">
      <formula>AND($AI4=7,$AH4="RI")</formula>
    </cfRule>
    <cfRule type="expression" dxfId="4856" priority="1788">
      <formula>AND($AI4=6,$AH4="RI")</formula>
    </cfRule>
    <cfRule type="expression" dxfId="4855" priority="1789">
      <formula>AND($AI4=7,$AH4="S")</formula>
    </cfRule>
    <cfRule type="expression" dxfId="4854" priority="1790">
      <formula>AND($AI4=6,$AH4="S")</formula>
    </cfRule>
    <cfRule type="expression" dxfId="4853" priority="1795">
      <formula>AND($AI4=7,$AH4="S")</formula>
    </cfRule>
    <cfRule type="expression" dxfId="4852" priority="1796">
      <formula>AND($AI4=6,$AH4="S")</formula>
    </cfRule>
  </conditionalFormatting>
  <conditionalFormatting sqref="M4">
    <cfRule type="expression" dxfId="4851" priority="1783">
      <formula>OR($AI4=7,$AI4=0)</formula>
    </cfRule>
    <cfRule type="expression" dxfId="4850" priority="1784">
      <formula>$AI4=6</formula>
    </cfRule>
  </conditionalFormatting>
  <conditionalFormatting sqref="M4">
    <cfRule type="expression" dxfId="4849" priority="1779">
      <formula>AND($AI4=7,$AH4="RI")</formula>
    </cfRule>
    <cfRule type="expression" dxfId="4848" priority="1780">
      <formula>AND($AI4=6,$AH4="RI")</formula>
    </cfRule>
    <cfRule type="expression" dxfId="4847" priority="1781">
      <formula>AND($AI4=7,$AH4="S")</formula>
    </cfRule>
    <cfRule type="expression" dxfId="4846" priority="1782">
      <formula>AND($AI4=6,$AH4="S")</formula>
    </cfRule>
    <cfRule type="expression" dxfId="4845" priority="1785">
      <formula>AND($AI4=7,$AH4="S")</formula>
    </cfRule>
    <cfRule type="expression" dxfId="4844" priority="1786">
      <formula>AND($AI4=6,$AH4="S")</formula>
    </cfRule>
  </conditionalFormatting>
  <conditionalFormatting sqref="K4">
    <cfRule type="expression" dxfId="4843" priority="1775">
      <formula>$AI4=7</formula>
    </cfRule>
    <cfRule type="expression" dxfId="4842" priority="1776">
      <formula>$AI4=6</formula>
    </cfRule>
  </conditionalFormatting>
  <conditionalFormatting sqref="K4">
    <cfRule type="expression" dxfId="4841" priority="1771">
      <formula>AND($AI4=7,$AH4="RI")</formula>
    </cfRule>
    <cfRule type="expression" dxfId="4840" priority="1772">
      <formula>AND($AI4=6,$AH4="RI")</formula>
    </cfRule>
    <cfRule type="expression" dxfId="4839" priority="1773">
      <formula>AND($AI4=7,$AH4="S")</formula>
    </cfRule>
    <cfRule type="expression" dxfId="4838" priority="1774">
      <formula>AND($AI4=6,$AH4="S")</formula>
    </cfRule>
    <cfRule type="expression" dxfId="4837" priority="1777">
      <formula>AND($AI4=7,$AH4="S")</formula>
    </cfRule>
    <cfRule type="expression" dxfId="4836" priority="1778">
      <formula>AND($AI4=6,$AH4="S")</formula>
    </cfRule>
  </conditionalFormatting>
  <conditionalFormatting sqref="J4:L4">
    <cfRule type="expression" dxfId="4835" priority="1767">
      <formula>OR($AI4=7,$AI4=0)</formula>
    </cfRule>
    <cfRule type="expression" dxfId="4834" priority="1768">
      <formula>$AI4=6</formula>
    </cfRule>
  </conditionalFormatting>
  <conditionalFormatting sqref="J4:L4">
    <cfRule type="expression" dxfId="4833" priority="1763">
      <formula>AND($AI4=7,$AH4="RI")</formula>
    </cfRule>
    <cfRule type="expression" dxfId="4832" priority="1764">
      <formula>AND($AI4=6,$AH4="RI")</formula>
    </cfRule>
    <cfRule type="expression" dxfId="4831" priority="1765">
      <formula>AND($AI4=7,$AH4="S")</formula>
    </cfRule>
    <cfRule type="expression" dxfId="4830" priority="1766">
      <formula>AND($AI4=6,$AH4="S")</formula>
    </cfRule>
    <cfRule type="expression" dxfId="4829" priority="1769">
      <formula>AND($AI4=7,$AH4="S")</formula>
    </cfRule>
    <cfRule type="expression" dxfId="4828" priority="1770">
      <formula>AND($AI4=6,$AH4="S")</formula>
    </cfRule>
  </conditionalFormatting>
  <conditionalFormatting sqref="J5:O8">
    <cfRule type="expression" dxfId="4827" priority="1759">
      <formula>AND($AI5=6,$AH5="RI")</formula>
    </cfRule>
    <cfRule type="expression" dxfId="4826" priority="1760">
      <formula>AND($AI5=7,$AH5="RI")</formula>
    </cfRule>
    <cfRule type="expression" dxfId="4825" priority="1761">
      <formula>OR($AI5=7,$AI5=8)</formula>
    </cfRule>
    <cfRule type="expression" dxfId="4824" priority="1762">
      <formula>$AI5=6</formula>
    </cfRule>
  </conditionalFormatting>
  <conditionalFormatting sqref="J4:O8">
    <cfRule type="expression" dxfId="4823" priority="1753">
      <formula>OR(AND($AI4=7,$AH4="R"),AND($AI4=6,$AH4="R"))</formula>
    </cfRule>
    <cfRule type="expression" dxfId="4822" priority="1754">
      <formula>OR(AND($AI4=7,$AH4="RI"),AND($AI4=6,$AH4="RI"))</formula>
    </cfRule>
    <cfRule type="expression" dxfId="4821" priority="1755">
      <formula>OR(AND($AI4=7,$AH4="S"),AND($AI4=6,$AH4="S"))</formula>
    </cfRule>
    <cfRule type="expression" dxfId="4820" priority="1756">
      <formula>OR(AND($AI4=7,$AH4="PZC"),AND($AI4=6,$AH4="PZC"))</formula>
    </cfRule>
    <cfRule type="expression" dxfId="4819" priority="1757">
      <formula>OR($AI4=7,$AI4=0)</formula>
    </cfRule>
    <cfRule type="expression" dxfId="4818" priority="1758">
      <formula>$AI4=6</formula>
    </cfRule>
  </conditionalFormatting>
  <conditionalFormatting sqref="U11:U15">
    <cfRule type="expression" dxfId="4817" priority="1749">
      <formula>OR($AI11=7,$AI11=0)</formula>
    </cfRule>
    <cfRule type="expression" dxfId="4816" priority="1750">
      <formula>$AI11=6</formula>
    </cfRule>
  </conditionalFormatting>
  <conditionalFormatting sqref="U11:U15">
    <cfRule type="expression" dxfId="4815" priority="1745">
      <formula>AND($AI11=7,$AH11="RI")</formula>
    </cfRule>
    <cfRule type="expression" dxfId="4814" priority="1746">
      <formula>AND($AI11=6,$AH11="RI")</formula>
    </cfRule>
    <cfRule type="expression" dxfId="4813" priority="1747">
      <formula>AND($AI11=7,$AH11="S")</formula>
    </cfRule>
    <cfRule type="expression" dxfId="4812" priority="1748">
      <formula>AND($AI11=6,$AH11="S")</formula>
    </cfRule>
    <cfRule type="expression" dxfId="4811" priority="1751">
      <formula>AND($AI11=7,$AH11="S")</formula>
    </cfRule>
    <cfRule type="expression" dxfId="4810" priority="1752">
      <formula>AND($AI11=6,$AH11="S")</formula>
    </cfRule>
  </conditionalFormatting>
  <conditionalFormatting sqref="T11:T15">
    <cfRule type="expression" dxfId="4809" priority="1741">
      <formula>OR($AI11=7,$AI11=0)</formula>
    </cfRule>
    <cfRule type="expression" dxfId="4808" priority="1742">
      <formula>$AI11=6</formula>
    </cfRule>
  </conditionalFormatting>
  <conditionalFormatting sqref="T11:T15">
    <cfRule type="expression" dxfId="4807" priority="1737">
      <formula>AND($AI11=7,$AH11="RI")</formula>
    </cfRule>
    <cfRule type="expression" dxfId="4806" priority="1738">
      <formula>AND($AI11=6,$AH11="RI")</formula>
    </cfRule>
    <cfRule type="expression" dxfId="4805" priority="1739">
      <formula>AND($AI11=7,$AH11="S")</formula>
    </cfRule>
    <cfRule type="expression" dxfId="4804" priority="1740">
      <formula>AND($AI11=6,$AH11="S")</formula>
    </cfRule>
    <cfRule type="expression" dxfId="4803" priority="1743">
      <formula>AND($AI11=7,$AH11="S")</formula>
    </cfRule>
    <cfRule type="expression" dxfId="4802" priority="1744">
      <formula>AND($AI11=6,$AH11="S")</formula>
    </cfRule>
  </conditionalFormatting>
  <conditionalFormatting sqref="R11:R15">
    <cfRule type="expression" dxfId="4801" priority="1733">
      <formula>OR($AI11=7,$AI11=0)</formula>
    </cfRule>
    <cfRule type="expression" dxfId="4800" priority="1734">
      <formula>$AI11=6</formula>
    </cfRule>
  </conditionalFormatting>
  <conditionalFormatting sqref="R11:R15">
    <cfRule type="expression" dxfId="4799" priority="1729">
      <formula>AND($AI11=7,$AH11="RI")</formula>
    </cfRule>
    <cfRule type="expression" dxfId="4798" priority="1730">
      <formula>AND($AI11=6,$AH11="RI")</formula>
    </cfRule>
    <cfRule type="expression" dxfId="4797" priority="1731">
      <formula>AND($AI11=7,$AH11="S")</formula>
    </cfRule>
    <cfRule type="expression" dxfId="4796" priority="1732">
      <formula>AND($AI11=6,$AH11="S")</formula>
    </cfRule>
    <cfRule type="expression" dxfId="4795" priority="1735">
      <formula>AND($AI11=7,$AH11="S")</formula>
    </cfRule>
    <cfRule type="expression" dxfId="4794" priority="1736">
      <formula>AND($AI11=6,$AH11="S")</formula>
    </cfRule>
  </conditionalFormatting>
  <conditionalFormatting sqref="S11:U15">
    <cfRule type="expression" dxfId="4793" priority="1725">
      <formula>OR($AI11=7,$AI11=0)</formula>
    </cfRule>
    <cfRule type="expression" dxfId="4792" priority="1726">
      <formula>$AI11=6</formula>
    </cfRule>
  </conditionalFormatting>
  <conditionalFormatting sqref="S11:U15">
    <cfRule type="expression" dxfId="4791" priority="1721">
      <formula>AND($AI11=7,$AH11="RI")</formula>
    </cfRule>
    <cfRule type="expression" dxfId="4790" priority="1722">
      <formula>AND($AI11=6,$AH11="RI")</formula>
    </cfRule>
    <cfRule type="expression" dxfId="4789" priority="1723">
      <formula>AND($AI11=7,$AH11="S")</formula>
    </cfRule>
    <cfRule type="expression" dxfId="4788" priority="1724">
      <formula>AND($AI11=6,$AH11="S")</formula>
    </cfRule>
    <cfRule type="expression" dxfId="4787" priority="1727">
      <formula>AND($AI11=7,$AH11="S")</formula>
    </cfRule>
    <cfRule type="expression" dxfId="4786" priority="1728">
      <formula>AND($AI11=6,$AH11="S")</formula>
    </cfRule>
  </conditionalFormatting>
  <conditionalFormatting sqref="Q11:Q15">
    <cfRule type="expression" dxfId="4785" priority="1717">
      <formula>$AI11=7</formula>
    </cfRule>
    <cfRule type="expression" dxfId="4784" priority="1718">
      <formula>$AI11=6</formula>
    </cfRule>
  </conditionalFormatting>
  <conditionalFormatting sqref="Q11:Q15">
    <cfRule type="expression" dxfId="4783" priority="1713">
      <formula>AND($AI11=7,$AH11="RI")</formula>
    </cfRule>
    <cfRule type="expression" dxfId="4782" priority="1714">
      <formula>AND($AI11=6,$AH11="RI")</formula>
    </cfRule>
    <cfRule type="expression" dxfId="4781" priority="1715">
      <formula>AND($AI11=7,$AH11="S")</formula>
    </cfRule>
    <cfRule type="expression" dxfId="4780" priority="1716">
      <formula>AND($AI11=6,$AH11="S")</formula>
    </cfRule>
    <cfRule type="expression" dxfId="4779" priority="1719">
      <formula>AND($AI11=7,$AH11="S")</formula>
    </cfRule>
    <cfRule type="expression" dxfId="4778" priority="1720">
      <formula>AND($AI11=6,$AH11="S")</formula>
    </cfRule>
  </conditionalFormatting>
  <conditionalFormatting sqref="P11:P15">
    <cfRule type="expression" dxfId="4777" priority="1709">
      <formula>OR($AI11=7,$AI11=0)</formula>
    </cfRule>
    <cfRule type="expression" dxfId="4776" priority="1710">
      <formula>$AI11=6</formula>
    </cfRule>
  </conditionalFormatting>
  <conditionalFormatting sqref="P11:P15">
    <cfRule type="expression" dxfId="4775" priority="1705">
      <formula>AND($AI11=7,$AH11="RI")</formula>
    </cfRule>
    <cfRule type="expression" dxfId="4774" priority="1706">
      <formula>AND($AI11=6,$AH11="RI")</formula>
    </cfRule>
    <cfRule type="expression" dxfId="4773" priority="1707">
      <formula>AND($AI11=7,$AH11="S")</formula>
    </cfRule>
    <cfRule type="expression" dxfId="4772" priority="1708">
      <formula>AND($AI11=6,$AH11="S")</formula>
    </cfRule>
    <cfRule type="expression" dxfId="4771" priority="1711">
      <formula>AND($AI11=7,$AH11="S")</formula>
    </cfRule>
    <cfRule type="expression" dxfId="4770" priority="1712">
      <formula>AND($AI11=6,$AH11="S")</formula>
    </cfRule>
  </conditionalFormatting>
  <conditionalFormatting sqref="P11:U15">
    <cfRule type="expression" dxfId="4769" priority="1699">
      <formula>OR(AND($AI11=7,$AH11="R"),AND($AI11=6,$AH11="R"))</formula>
    </cfRule>
    <cfRule type="expression" dxfId="4768" priority="1700">
      <formula>OR(AND($AI11=7,$AH11="RI"),AND($AI11=6,$AH11="RI"))</formula>
    </cfRule>
    <cfRule type="expression" dxfId="4767" priority="1701">
      <formula>OR(AND($AI11=7,$AH11="S"),AND($AI11=6,$AH11="S"))</formula>
    </cfRule>
    <cfRule type="expression" dxfId="4766" priority="1702">
      <formula>OR(AND($AI11=7,$AH11="PZC"),AND($AI11=6,$AH11="PZC"))</formula>
    </cfRule>
    <cfRule type="expression" dxfId="4765" priority="1703">
      <formula>OR($AI11=7,$AI11=0)</formula>
    </cfRule>
    <cfRule type="expression" dxfId="4764" priority="1704">
      <formula>$AI11=6</formula>
    </cfRule>
  </conditionalFormatting>
  <conditionalFormatting sqref="K11">
    <cfRule type="expression" dxfId="4763" priority="1697">
      <formula>$AI11=7</formula>
    </cfRule>
    <cfRule type="expression" dxfId="4762" priority="1698">
      <formula>$AI11=6</formula>
    </cfRule>
  </conditionalFormatting>
  <conditionalFormatting sqref="M12:M15">
    <cfRule type="expression" dxfId="4761" priority="1691">
      <formula>$AI12=7</formula>
    </cfRule>
    <cfRule type="expression" dxfId="4760" priority="1692">
      <formula>$AI12=6</formula>
    </cfRule>
  </conditionalFormatting>
  <conditionalFormatting sqref="M13">
    <cfRule type="expression" dxfId="4759" priority="1689">
      <formula>$AI13=7</formula>
    </cfRule>
    <cfRule type="expression" dxfId="4758" priority="1690">
      <formula>$AI13=6</formula>
    </cfRule>
  </conditionalFormatting>
  <conditionalFormatting sqref="M12:M15">
    <cfRule type="expression" dxfId="4757" priority="1687">
      <formula>$AI12=7</formula>
    </cfRule>
    <cfRule type="expression" dxfId="4756" priority="1688">
      <formula>$AI12=6</formula>
    </cfRule>
  </conditionalFormatting>
  <conditionalFormatting sqref="M12:M15">
    <cfRule type="expression" dxfId="4755" priority="1685">
      <formula>$AI12=7</formula>
    </cfRule>
    <cfRule type="expression" dxfId="4754" priority="1686">
      <formula>$AI12=6</formula>
    </cfRule>
  </conditionalFormatting>
  <conditionalFormatting sqref="J12:O15">
    <cfRule type="expression" dxfId="4753" priority="1693">
      <formula>AND($AI12=6,$AH12="RI")</formula>
    </cfRule>
    <cfRule type="expression" dxfId="4752" priority="1694">
      <formula>AND($AI12=7,$AH12="RI")</formula>
    </cfRule>
    <cfRule type="expression" dxfId="4751" priority="1695">
      <formula>OR($AI12=7,$AI12=8)</formula>
    </cfRule>
    <cfRule type="expression" dxfId="4750" priority="1696">
      <formula>$AI12=6</formula>
    </cfRule>
  </conditionalFormatting>
  <conditionalFormatting sqref="J11:O15">
    <cfRule type="expression" dxfId="4749" priority="1679">
      <formula>OR(AND($AI11=7,$AH11="R"),AND($AI11=6,$AH11="R"))</formula>
    </cfRule>
    <cfRule type="expression" dxfId="4748" priority="1680">
      <formula>OR(AND($AI11=7,$AH11="RI"),AND($AI11=6,$AH11="RI"))</formula>
    </cfRule>
    <cfRule type="expression" dxfId="4747" priority="1681">
      <formula>OR(AND($AI11=7,$AH11="S"),AND($AI11=6,$AH11="S"))</formula>
    </cfRule>
    <cfRule type="expression" dxfId="4746" priority="1682">
      <formula>OR(AND($AI11=7,$AH11="PZC"),AND($AI11=6,$AH11="PZC"))</formula>
    </cfRule>
    <cfRule type="expression" dxfId="4745" priority="1683">
      <formula>OR($AI11=7,$AI11=0)</formula>
    </cfRule>
    <cfRule type="expression" dxfId="4744" priority="1684">
      <formula>$AI11=6</formula>
    </cfRule>
  </conditionalFormatting>
  <conditionalFormatting sqref="Q25">
    <cfRule type="expression" dxfId="4743" priority="1677">
      <formula>$AI25=7</formula>
    </cfRule>
    <cfRule type="expression" dxfId="4742" priority="1678">
      <formula>$AI25=6</formula>
    </cfRule>
  </conditionalFormatting>
  <conditionalFormatting sqref="S26:S29">
    <cfRule type="expression" dxfId="4741" priority="1671">
      <formula>$AI26=7</formula>
    </cfRule>
    <cfRule type="expression" dxfId="4740" priority="1672">
      <formula>$AI26=6</formula>
    </cfRule>
  </conditionalFormatting>
  <conditionalFormatting sqref="S27">
    <cfRule type="expression" dxfId="4739" priority="1669">
      <formula>$AI27=7</formula>
    </cfRule>
    <cfRule type="expression" dxfId="4738" priority="1670">
      <formula>$AI27=6</formula>
    </cfRule>
  </conditionalFormatting>
  <conditionalFormatting sqref="S26:S29">
    <cfRule type="expression" dxfId="4737" priority="1667">
      <formula>$AI26=7</formula>
    </cfRule>
    <cfRule type="expression" dxfId="4736" priority="1668">
      <formula>$AI26=6</formula>
    </cfRule>
  </conditionalFormatting>
  <conditionalFormatting sqref="S26:S29">
    <cfRule type="expression" dxfId="4735" priority="1665">
      <formula>$AI26=7</formula>
    </cfRule>
    <cfRule type="expression" dxfId="4734" priority="1666">
      <formula>$AI26=6</formula>
    </cfRule>
  </conditionalFormatting>
  <conditionalFormatting sqref="P26:U29">
    <cfRule type="expression" dxfId="4733" priority="1673">
      <formula>AND($AI26=6,$AH26="RI")</formula>
    </cfRule>
    <cfRule type="expression" dxfId="4732" priority="1674">
      <formula>AND($AI26=7,$AH26="RI")</formula>
    </cfRule>
    <cfRule type="expression" dxfId="4731" priority="1675">
      <formula>OR($AI26=7,$AI26=8)</formula>
    </cfRule>
    <cfRule type="expression" dxfId="4730" priority="1676">
      <formula>$AI26=6</formula>
    </cfRule>
  </conditionalFormatting>
  <conditionalFormatting sqref="P25:U29">
    <cfRule type="expression" dxfId="4729" priority="1659">
      <formula>OR(AND($AI25=7,$AH25="R"),AND($AI25=6,$AH25="R"))</formula>
    </cfRule>
    <cfRule type="expression" dxfId="4728" priority="1660">
      <formula>OR(AND($AI25=7,$AH25="RI"),AND($AI25=6,$AH25="RI"))</formula>
    </cfRule>
    <cfRule type="expression" dxfId="4727" priority="1661">
      <formula>OR(AND($AI25=7,$AH25="S"),AND($AI25=6,$AH25="S"))</formula>
    </cfRule>
    <cfRule type="expression" dxfId="4726" priority="1662">
      <formula>OR(AND($AI25=7,$AH25="PZC"),AND($AI25=6,$AH25="PZC"))</formula>
    </cfRule>
    <cfRule type="expression" dxfId="4725" priority="1663">
      <formula>OR($AI25=7,$AI25=0)</formula>
    </cfRule>
    <cfRule type="expression" dxfId="4724" priority="1664">
      <formula>$AI25=6</formula>
    </cfRule>
  </conditionalFormatting>
  <conditionalFormatting sqref="U18">
    <cfRule type="expression" dxfId="4723" priority="1655">
      <formula>OR($AI18=7,$AI18=0)</formula>
    </cfRule>
    <cfRule type="expression" dxfId="4722" priority="1656">
      <formula>$AI18=6</formula>
    </cfRule>
  </conditionalFormatting>
  <conditionalFormatting sqref="U18">
    <cfRule type="expression" dxfId="4721" priority="1649">
      <formula>AND($AI18=7,$AH18="RI")</formula>
    </cfRule>
    <cfRule type="expression" dxfId="4720" priority="1650">
      <formula>AND($AI18=6,$AH18="RI")</formula>
    </cfRule>
    <cfRule type="expression" dxfId="4719" priority="1653">
      <formula>AND($AI18=7,$AH18="S")</formula>
    </cfRule>
    <cfRule type="expression" dxfId="4718" priority="1654">
      <formula>AND($AI18=6,$AH18="S")</formula>
    </cfRule>
    <cfRule type="expression" dxfId="4717" priority="1657">
      <formula>AND($AI18=7,$AH18="S")</formula>
    </cfRule>
    <cfRule type="expression" dxfId="4716" priority="1658">
      <formula>AND($AI18=6,$AH18="S")</formula>
    </cfRule>
  </conditionalFormatting>
  <conditionalFormatting sqref="U18">
    <cfRule type="expression" dxfId="4715" priority="1651">
      <formula>$AI18=7</formula>
    </cfRule>
    <cfRule type="expression" dxfId="4714" priority="1652">
      <formula>$AI18=6</formula>
    </cfRule>
  </conditionalFormatting>
  <conditionalFormatting sqref="T18">
    <cfRule type="expression" dxfId="4713" priority="1645">
      <formula>OR($AI18=7,$AI18=0)</formula>
    </cfRule>
    <cfRule type="expression" dxfId="4712" priority="1646">
      <formula>$AI18=6</formula>
    </cfRule>
  </conditionalFormatting>
  <conditionalFormatting sqref="T18">
    <cfRule type="expression" dxfId="4711" priority="1639">
      <formula>AND($AI18=7,$AH18="RI")</formula>
    </cfRule>
    <cfRule type="expression" dxfId="4710" priority="1640">
      <formula>AND($AI18=6,$AH18="RI")</formula>
    </cfRule>
    <cfRule type="expression" dxfId="4709" priority="1643">
      <formula>AND($AI18=7,$AH18="S")</formula>
    </cfRule>
    <cfRule type="expression" dxfId="4708" priority="1644">
      <formula>AND($AI18=6,$AH18="S")</formula>
    </cfRule>
    <cfRule type="expression" dxfId="4707" priority="1647">
      <formula>AND($AI18=7,$AH18="S")</formula>
    </cfRule>
    <cfRule type="expression" dxfId="4706" priority="1648">
      <formula>AND($AI18=6,$AH18="S")</formula>
    </cfRule>
  </conditionalFormatting>
  <conditionalFormatting sqref="T18">
    <cfRule type="expression" dxfId="4705" priority="1641">
      <formula>$AI18=7</formula>
    </cfRule>
    <cfRule type="expression" dxfId="4704" priority="1642">
      <formula>$AI18=6</formula>
    </cfRule>
  </conditionalFormatting>
  <conditionalFormatting sqref="R18">
    <cfRule type="expression" dxfId="4703" priority="1633">
      <formula>$AI18=7</formula>
    </cfRule>
    <cfRule type="expression" dxfId="4702" priority="1634">
      <formula>$AI18=6</formula>
    </cfRule>
  </conditionalFormatting>
  <conditionalFormatting sqref="R18">
    <cfRule type="expression" dxfId="4701" priority="1635">
      <formula>OR($AI18=7,$AI18=0)</formula>
    </cfRule>
    <cfRule type="expression" dxfId="4700" priority="1636">
      <formula>$AI18=6</formula>
    </cfRule>
  </conditionalFormatting>
  <conditionalFormatting sqref="R18">
    <cfRule type="expression" dxfId="4699" priority="1629">
      <formula>AND($AI18=7,$AH18="RI")</formula>
    </cfRule>
    <cfRule type="expression" dxfId="4698" priority="1630">
      <formula>AND($AI18=6,$AH18="RI")</formula>
    </cfRule>
    <cfRule type="expression" dxfId="4697" priority="1631">
      <formula>AND($AI18=7,$AH18="S")</formula>
    </cfRule>
    <cfRule type="expression" dxfId="4696" priority="1632">
      <formula>AND($AI18=6,$AH18="S")</formula>
    </cfRule>
    <cfRule type="expression" dxfId="4695" priority="1637">
      <formula>AND($AI18=7,$AH18="S")</formula>
    </cfRule>
    <cfRule type="expression" dxfId="4694" priority="1638">
      <formula>AND($AI18=6,$AH18="S")</formula>
    </cfRule>
  </conditionalFormatting>
  <conditionalFormatting sqref="S18">
    <cfRule type="expression" dxfId="4693" priority="1625">
      <formula>OR($AI18=7,$AI18=0)</formula>
    </cfRule>
    <cfRule type="expression" dxfId="4692" priority="1626">
      <formula>$AI18=6</formula>
    </cfRule>
  </conditionalFormatting>
  <conditionalFormatting sqref="S18">
    <cfRule type="expression" dxfId="4691" priority="1621">
      <formula>AND($AI18=7,$AH18="RI")</formula>
    </cfRule>
    <cfRule type="expression" dxfId="4690" priority="1622">
      <formula>AND($AI18=6,$AH18="RI")</formula>
    </cfRule>
    <cfRule type="expression" dxfId="4689" priority="1623">
      <formula>AND($AI18=7,$AH18="S")</formula>
    </cfRule>
    <cfRule type="expression" dxfId="4688" priority="1624">
      <formula>AND($AI18=6,$AH18="S")</formula>
    </cfRule>
    <cfRule type="expression" dxfId="4687" priority="1627">
      <formula>AND($AI18=7,$AH18="S")</formula>
    </cfRule>
    <cfRule type="expression" dxfId="4686" priority="1628">
      <formula>AND($AI18=6,$AH18="S")</formula>
    </cfRule>
  </conditionalFormatting>
  <conditionalFormatting sqref="Q18">
    <cfRule type="expression" dxfId="4685" priority="1617">
      <formula>$AI18=7</formula>
    </cfRule>
    <cfRule type="expression" dxfId="4684" priority="1618">
      <formula>$AI18=6</formula>
    </cfRule>
  </conditionalFormatting>
  <conditionalFormatting sqref="Q18">
    <cfRule type="expression" dxfId="4683" priority="1613">
      <formula>AND($AI18=7,$AH18="RI")</formula>
    </cfRule>
    <cfRule type="expression" dxfId="4682" priority="1614">
      <formula>AND($AI18=6,$AH18="RI")</formula>
    </cfRule>
    <cfRule type="expression" dxfId="4681" priority="1615">
      <formula>AND($AI18=7,$AH18="S")</formula>
    </cfRule>
    <cfRule type="expression" dxfId="4680" priority="1616">
      <formula>AND($AI18=6,$AH18="S")</formula>
    </cfRule>
    <cfRule type="expression" dxfId="4679" priority="1619">
      <formula>AND($AI18=7,$AH18="S")</formula>
    </cfRule>
    <cfRule type="expression" dxfId="4678" priority="1620">
      <formula>AND($AI18=6,$AH18="S")</formula>
    </cfRule>
  </conditionalFormatting>
  <conditionalFormatting sqref="P18:R18">
    <cfRule type="expression" dxfId="4677" priority="1609">
      <formula>OR($AI18=7,$AI18=0)</formula>
    </cfRule>
    <cfRule type="expression" dxfId="4676" priority="1610">
      <formula>$AI18=6</formula>
    </cfRule>
  </conditionalFormatting>
  <conditionalFormatting sqref="P18:R18">
    <cfRule type="expression" dxfId="4675" priority="1605">
      <formula>AND($AI18=7,$AH18="RI")</formula>
    </cfRule>
    <cfRule type="expression" dxfId="4674" priority="1606">
      <formula>AND($AI18=6,$AH18="RI")</formula>
    </cfRule>
    <cfRule type="expression" dxfId="4673" priority="1607">
      <formula>AND($AI18=7,$AH18="S")</formula>
    </cfRule>
    <cfRule type="expression" dxfId="4672" priority="1608">
      <formula>AND($AI18=6,$AH18="S")</formula>
    </cfRule>
    <cfRule type="expression" dxfId="4671" priority="1611">
      <formula>AND($AI18=7,$AH18="S")</formula>
    </cfRule>
    <cfRule type="expression" dxfId="4670" priority="1612">
      <formula>AND($AI18=6,$AH18="S")</formula>
    </cfRule>
  </conditionalFormatting>
  <conditionalFormatting sqref="P19:U22">
    <cfRule type="expression" dxfId="4669" priority="1601">
      <formula>AND($AI19=6,$AH19="RI")</formula>
    </cfRule>
    <cfRule type="expression" dxfId="4668" priority="1602">
      <formula>AND($AI19=7,$AH19="RI")</formula>
    </cfRule>
    <cfRule type="expression" dxfId="4667" priority="1603">
      <formula>OR($AI19=7,$AI19=8)</formula>
    </cfRule>
    <cfRule type="expression" dxfId="4666" priority="1604">
      <formula>$AI19=6</formula>
    </cfRule>
  </conditionalFormatting>
  <conditionalFormatting sqref="P18:U22">
    <cfRule type="expression" dxfId="4665" priority="1595">
      <formula>OR(AND($AI18=7,$AH18="R"),AND($AI18=6,$AH18="R"))</formula>
    </cfRule>
    <cfRule type="expression" dxfId="4664" priority="1596">
      <formula>OR(AND($AI18=7,$AH18="RI"),AND($AI18=6,$AH18="RI"))</formula>
    </cfRule>
    <cfRule type="expression" dxfId="4663" priority="1597">
      <formula>OR(AND($AI18=7,$AH18="S"),AND($AI18=6,$AH18="S"))</formula>
    </cfRule>
    <cfRule type="expression" dxfId="4662" priority="1598">
      <formula>OR(AND($AI18=7,$AH18="PZC"),AND($AI18=6,$AH18="PZC"))</formula>
    </cfRule>
    <cfRule type="expression" dxfId="4661" priority="1599">
      <formula>OR($AI18=7,$AI18=0)</formula>
    </cfRule>
    <cfRule type="expression" dxfId="4660" priority="1600">
      <formula>$AI18=6</formula>
    </cfRule>
  </conditionalFormatting>
  <conditionalFormatting sqref="O25">
    <cfRule type="expression" dxfId="4659" priority="1591">
      <formula>OR($AI25=7,$AI25=0)</formula>
    </cfRule>
    <cfRule type="expression" dxfId="4658" priority="1592">
      <formula>$AI25=6</formula>
    </cfRule>
  </conditionalFormatting>
  <conditionalFormatting sqref="O25">
    <cfRule type="expression" dxfId="4657" priority="1585">
      <formula>AND($AI25=7,$AH25="RI")</formula>
    </cfRule>
    <cfRule type="expression" dxfId="4656" priority="1586">
      <formula>AND($AI25=6,$AH25="RI")</formula>
    </cfRule>
    <cfRule type="expression" dxfId="4655" priority="1589">
      <formula>AND($AI25=7,$AH25="S")</formula>
    </cfRule>
    <cfRule type="expression" dxfId="4654" priority="1590">
      <formula>AND($AI25=6,$AH25="S")</formula>
    </cfRule>
    <cfRule type="expression" dxfId="4653" priority="1593">
      <formula>AND($AI25=7,$AH25="S")</formula>
    </cfRule>
    <cfRule type="expression" dxfId="4652" priority="1594">
      <formula>AND($AI25=6,$AH25="S")</formula>
    </cfRule>
  </conditionalFormatting>
  <conditionalFormatting sqref="O25">
    <cfRule type="expression" dxfId="4651" priority="1587">
      <formula>$AI25=7</formula>
    </cfRule>
    <cfRule type="expression" dxfId="4650" priority="1588">
      <formula>$AI25=6</formula>
    </cfRule>
  </conditionalFormatting>
  <conditionalFormatting sqref="N25">
    <cfRule type="expression" dxfId="4649" priority="1581">
      <formula>OR($AI25=7,$AI25=0)</formula>
    </cfRule>
    <cfRule type="expression" dxfId="4648" priority="1582">
      <formula>$AI25=6</formula>
    </cfRule>
  </conditionalFormatting>
  <conditionalFormatting sqref="N25">
    <cfRule type="expression" dxfId="4647" priority="1575">
      <formula>AND($AI25=7,$AH25="RI")</formula>
    </cfRule>
    <cfRule type="expression" dxfId="4646" priority="1576">
      <formula>AND($AI25=6,$AH25="RI")</formula>
    </cfRule>
    <cfRule type="expression" dxfId="4645" priority="1579">
      <formula>AND($AI25=7,$AH25="S")</formula>
    </cfRule>
    <cfRule type="expression" dxfId="4644" priority="1580">
      <formula>AND($AI25=6,$AH25="S")</formula>
    </cfRule>
    <cfRule type="expression" dxfId="4643" priority="1583">
      <formula>AND($AI25=7,$AH25="S")</formula>
    </cfRule>
    <cfRule type="expression" dxfId="4642" priority="1584">
      <formula>AND($AI25=6,$AH25="S")</formula>
    </cfRule>
  </conditionalFormatting>
  <conditionalFormatting sqref="N25">
    <cfRule type="expression" dxfId="4641" priority="1577">
      <formula>$AI25=7</formula>
    </cfRule>
    <cfRule type="expression" dxfId="4640" priority="1578">
      <formula>$AI25=6</formula>
    </cfRule>
  </conditionalFormatting>
  <conditionalFormatting sqref="L25">
    <cfRule type="expression" dxfId="4639" priority="1569">
      <formula>$AI25=7</formula>
    </cfRule>
    <cfRule type="expression" dxfId="4638" priority="1570">
      <formula>$AI25=6</formula>
    </cfRule>
  </conditionalFormatting>
  <conditionalFormatting sqref="L25">
    <cfRule type="expression" dxfId="4637" priority="1571">
      <formula>OR($AI25=7,$AI25=0)</formula>
    </cfRule>
    <cfRule type="expression" dxfId="4636" priority="1572">
      <formula>$AI25=6</formula>
    </cfRule>
  </conditionalFormatting>
  <conditionalFormatting sqref="L25">
    <cfRule type="expression" dxfId="4635" priority="1565">
      <formula>AND($AI25=7,$AH25="RI")</formula>
    </cfRule>
    <cfRule type="expression" dxfId="4634" priority="1566">
      <formula>AND($AI25=6,$AH25="RI")</formula>
    </cfRule>
    <cfRule type="expression" dxfId="4633" priority="1567">
      <formula>AND($AI25=7,$AH25="S")</formula>
    </cfRule>
    <cfRule type="expression" dxfId="4632" priority="1568">
      <formula>AND($AI25=6,$AH25="S")</formula>
    </cfRule>
    <cfRule type="expression" dxfId="4631" priority="1573">
      <formula>AND($AI25=7,$AH25="S")</formula>
    </cfRule>
    <cfRule type="expression" dxfId="4630" priority="1574">
      <formula>AND($AI25=6,$AH25="S")</formula>
    </cfRule>
  </conditionalFormatting>
  <conditionalFormatting sqref="M25">
    <cfRule type="expression" dxfId="4629" priority="1561">
      <formula>OR($AI25=7,$AI25=0)</formula>
    </cfRule>
    <cfRule type="expression" dxfId="4628" priority="1562">
      <formula>$AI25=6</formula>
    </cfRule>
  </conditionalFormatting>
  <conditionalFormatting sqref="M25">
    <cfRule type="expression" dxfId="4627" priority="1557">
      <formula>AND($AI25=7,$AH25="RI")</formula>
    </cfRule>
    <cfRule type="expression" dxfId="4626" priority="1558">
      <formula>AND($AI25=6,$AH25="RI")</formula>
    </cfRule>
    <cfRule type="expression" dxfId="4625" priority="1559">
      <formula>AND($AI25=7,$AH25="S")</formula>
    </cfRule>
    <cfRule type="expression" dxfId="4624" priority="1560">
      <formula>AND($AI25=6,$AH25="S")</formula>
    </cfRule>
    <cfRule type="expression" dxfId="4623" priority="1563">
      <formula>AND($AI25=7,$AH25="S")</formula>
    </cfRule>
    <cfRule type="expression" dxfId="4622" priority="1564">
      <formula>AND($AI25=6,$AH25="S")</formula>
    </cfRule>
  </conditionalFormatting>
  <conditionalFormatting sqref="K25">
    <cfRule type="expression" dxfId="4621" priority="1553">
      <formula>$AI25=7</formula>
    </cfRule>
    <cfRule type="expression" dxfId="4620" priority="1554">
      <formula>$AI25=6</formula>
    </cfRule>
  </conditionalFormatting>
  <conditionalFormatting sqref="K25">
    <cfRule type="expression" dxfId="4619" priority="1549">
      <formula>AND($AI25=7,$AH25="RI")</formula>
    </cfRule>
    <cfRule type="expression" dxfId="4618" priority="1550">
      <formula>AND($AI25=6,$AH25="RI")</formula>
    </cfRule>
    <cfRule type="expression" dxfId="4617" priority="1551">
      <formula>AND($AI25=7,$AH25="S")</formula>
    </cfRule>
    <cfRule type="expression" dxfId="4616" priority="1552">
      <formula>AND($AI25=6,$AH25="S")</formula>
    </cfRule>
    <cfRule type="expression" dxfId="4615" priority="1555">
      <formula>AND($AI25=7,$AH25="S")</formula>
    </cfRule>
    <cfRule type="expression" dxfId="4614" priority="1556">
      <formula>AND($AI25=6,$AH25="S")</formula>
    </cfRule>
  </conditionalFormatting>
  <conditionalFormatting sqref="J25:L25">
    <cfRule type="expression" dxfId="4613" priority="1545">
      <formula>OR($AI25=7,$AI25=0)</formula>
    </cfRule>
    <cfRule type="expression" dxfId="4612" priority="1546">
      <formula>$AI25=6</formula>
    </cfRule>
  </conditionalFormatting>
  <conditionalFormatting sqref="J25:L25">
    <cfRule type="expression" dxfId="4611" priority="1541">
      <formula>AND($AI25=7,$AH25="RI")</formula>
    </cfRule>
    <cfRule type="expression" dxfId="4610" priority="1542">
      <formula>AND($AI25=6,$AH25="RI")</formula>
    </cfRule>
    <cfRule type="expression" dxfId="4609" priority="1543">
      <formula>AND($AI25=7,$AH25="S")</formula>
    </cfRule>
    <cfRule type="expression" dxfId="4608" priority="1544">
      <formula>AND($AI25=6,$AH25="S")</formula>
    </cfRule>
    <cfRule type="expression" dxfId="4607" priority="1547">
      <formula>AND($AI25=7,$AH25="S")</formula>
    </cfRule>
    <cfRule type="expression" dxfId="4606" priority="1548">
      <formula>AND($AI25=6,$AH25="S")</formula>
    </cfRule>
  </conditionalFormatting>
  <conditionalFormatting sqref="J26:O29">
    <cfRule type="expression" dxfId="4605" priority="1537">
      <formula>AND($AI26=6,$AH26="RI")</formula>
    </cfRule>
    <cfRule type="expression" dxfId="4604" priority="1538">
      <formula>AND($AI26=7,$AH26="RI")</formula>
    </cfRule>
    <cfRule type="expression" dxfId="4603" priority="1539">
      <formula>OR($AI26=7,$AI26=8)</formula>
    </cfRule>
    <cfRule type="expression" dxfId="4602" priority="1540">
      <formula>$AI26=6</formula>
    </cfRule>
  </conditionalFormatting>
  <conditionalFormatting sqref="J25:O29">
    <cfRule type="expression" dxfId="4601" priority="1531">
      <formula>OR(AND($AI25=7,$AH25="R"),AND($AI25=6,$AH25="R"))</formula>
    </cfRule>
    <cfRule type="expression" dxfId="4600" priority="1532">
      <formula>OR(AND($AI25=7,$AH25="RI"),AND($AI25=6,$AH25="RI"))</formula>
    </cfRule>
    <cfRule type="expression" dxfId="4599" priority="1533">
      <formula>OR(AND($AI25=7,$AH25="S"),AND($AI25=6,$AH25="S"))</formula>
    </cfRule>
    <cfRule type="expression" dxfId="4598" priority="1534">
      <formula>OR(AND($AI25=7,$AH25="PZC"),AND($AI25=6,$AH25="PZC"))</formula>
    </cfRule>
    <cfRule type="expression" dxfId="4597" priority="1535">
      <formula>OR($AI25=7,$AI25=0)</formula>
    </cfRule>
    <cfRule type="expression" dxfId="4596" priority="1536">
      <formula>$AI25=6</formula>
    </cfRule>
  </conditionalFormatting>
  <conditionalFormatting sqref="I25:I29">
    <cfRule type="expression" dxfId="4595" priority="1527">
      <formula>OR($AI25=7,$AI25=0)</formula>
    </cfRule>
    <cfRule type="expression" dxfId="4594" priority="1528">
      <formula>$AI25=6</formula>
    </cfRule>
  </conditionalFormatting>
  <conditionalFormatting sqref="I25:I29">
    <cfRule type="expression" dxfId="4593" priority="1523">
      <formula>AND($AI25=7,$AH25="RI")</formula>
    </cfRule>
    <cfRule type="expression" dxfId="4592" priority="1524">
      <formula>AND($AI25=6,$AH25="RI")</formula>
    </cfRule>
    <cfRule type="expression" dxfId="4591" priority="1525">
      <formula>AND($AI25=7,$AH25="S")</formula>
    </cfRule>
    <cfRule type="expression" dxfId="4590" priority="1526">
      <formula>AND($AI25=6,$AH25="S")</formula>
    </cfRule>
    <cfRule type="expression" dxfId="4589" priority="1529">
      <formula>AND($AI25=7,$AH25="S")</formula>
    </cfRule>
    <cfRule type="expression" dxfId="4588" priority="1530">
      <formula>AND($AI25=6,$AH25="S")</formula>
    </cfRule>
  </conditionalFormatting>
  <conditionalFormatting sqref="H25:H29">
    <cfRule type="expression" dxfId="4587" priority="1519">
      <formula>OR($AI25=7,$AI25=0)</formula>
    </cfRule>
    <cfRule type="expression" dxfId="4586" priority="1520">
      <formula>$AI25=6</formula>
    </cfRule>
  </conditionalFormatting>
  <conditionalFormatting sqref="H25:H29">
    <cfRule type="expression" dxfId="4585" priority="1515">
      <formula>AND($AI25=7,$AH25="RI")</formula>
    </cfRule>
    <cfRule type="expression" dxfId="4584" priority="1516">
      <formula>AND($AI25=6,$AH25="RI")</formula>
    </cfRule>
    <cfRule type="expression" dxfId="4583" priority="1517">
      <formula>AND($AI25=7,$AH25="S")</formula>
    </cfRule>
    <cfRule type="expression" dxfId="4582" priority="1518">
      <formula>AND($AI25=6,$AH25="S")</formula>
    </cfRule>
    <cfRule type="expression" dxfId="4581" priority="1521">
      <formula>AND($AI25=7,$AH25="S")</formula>
    </cfRule>
    <cfRule type="expression" dxfId="4580" priority="1522">
      <formula>AND($AI25=6,$AH25="S")</formula>
    </cfRule>
  </conditionalFormatting>
  <conditionalFormatting sqref="F25:F29">
    <cfRule type="expression" dxfId="4579" priority="1511">
      <formula>OR($AI25=7,$AI25=0)</formula>
    </cfRule>
    <cfRule type="expression" dxfId="4578" priority="1512">
      <formula>$AI25=6</formula>
    </cfRule>
  </conditionalFormatting>
  <conditionalFormatting sqref="F25:F29">
    <cfRule type="expression" dxfId="4577" priority="1507">
      <formula>AND($AI25=7,$AH25="RI")</formula>
    </cfRule>
    <cfRule type="expression" dxfId="4576" priority="1508">
      <formula>AND($AI25=6,$AH25="RI")</formula>
    </cfRule>
    <cfRule type="expression" dxfId="4575" priority="1509">
      <formula>AND($AI25=7,$AH25="S")</formula>
    </cfRule>
    <cfRule type="expression" dxfId="4574" priority="1510">
      <formula>AND($AI25=6,$AH25="S")</formula>
    </cfRule>
    <cfRule type="expression" dxfId="4573" priority="1513">
      <formula>AND($AI25=7,$AH25="S")</formula>
    </cfRule>
    <cfRule type="expression" dxfId="4572" priority="1514">
      <formula>AND($AI25=6,$AH25="S")</formula>
    </cfRule>
  </conditionalFormatting>
  <conditionalFormatting sqref="G25:I29">
    <cfRule type="expression" dxfId="4571" priority="1503">
      <formula>OR($AI25=7,$AI25=0)</formula>
    </cfRule>
    <cfRule type="expression" dxfId="4570" priority="1504">
      <formula>$AI25=6</formula>
    </cfRule>
  </conditionalFormatting>
  <conditionalFormatting sqref="G25:I29">
    <cfRule type="expression" dxfId="4569" priority="1499">
      <formula>AND($AI25=7,$AH25="RI")</formula>
    </cfRule>
    <cfRule type="expression" dxfId="4568" priority="1500">
      <formula>AND($AI25=6,$AH25="RI")</formula>
    </cfRule>
    <cfRule type="expression" dxfId="4567" priority="1501">
      <formula>AND($AI25=7,$AH25="S")</formula>
    </cfRule>
    <cfRule type="expression" dxfId="4566" priority="1502">
      <formula>AND($AI25=6,$AH25="S")</formula>
    </cfRule>
    <cfRule type="expression" dxfId="4565" priority="1505">
      <formula>AND($AI25=7,$AH25="S")</formula>
    </cfRule>
    <cfRule type="expression" dxfId="4564" priority="1506">
      <formula>AND($AI25=6,$AH25="S")</formula>
    </cfRule>
  </conditionalFormatting>
  <conditionalFormatting sqref="E25:E29">
    <cfRule type="expression" dxfId="4563" priority="1495">
      <formula>$AI25=7</formula>
    </cfRule>
    <cfRule type="expression" dxfId="4562" priority="1496">
      <formula>$AI25=6</formula>
    </cfRule>
  </conditionalFormatting>
  <conditionalFormatting sqref="E25:E29">
    <cfRule type="expression" dxfId="4561" priority="1491">
      <formula>AND($AI25=7,$AH25="RI")</formula>
    </cfRule>
    <cfRule type="expression" dxfId="4560" priority="1492">
      <formula>AND($AI25=6,$AH25="RI")</formula>
    </cfRule>
    <cfRule type="expression" dxfId="4559" priority="1493">
      <formula>AND($AI25=7,$AH25="S")</formula>
    </cfRule>
    <cfRule type="expression" dxfId="4558" priority="1494">
      <formula>AND($AI25=6,$AH25="S")</formula>
    </cfRule>
    <cfRule type="expression" dxfId="4557" priority="1497">
      <formula>AND($AI25=7,$AH25="S")</formula>
    </cfRule>
    <cfRule type="expression" dxfId="4556" priority="1498">
      <formula>AND($AI25=6,$AH25="S")</formula>
    </cfRule>
  </conditionalFormatting>
  <conditionalFormatting sqref="D25:D29">
    <cfRule type="expression" dxfId="4555" priority="1487">
      <formula>OR($AI25=7,$AI25=0)</formula>
    </cfRule>
    <cfRule type="expression" dxfId="4554" priority="1488">
      <formula>$AI25=6</formula>
    </cfRule>
  </conditionalFormatting>
  <conditionalFormatting sqref="D25:D29">
    <cfRule type="expression" dxfId="4553" priority="1483">
      <formula>AND($AI25=7,$AH25="RI")</formula>
    </cfRule>
    <cfRule type="expression" dxfId="4552" priority="1484">
      <formula>AND($AI25=6,$AH25="RI")</formula>
    </cfRule>
    <cfRule type="expression" dxfId="4551" priority="1485">
      <formula>AND($AI25=7,$AH25="S")</formula>
    </cfRule>
    <cfRule type="expression" dxfId="4550" priority="1486">
      <formula>AND($AI25=6,$AH25="S")</formula>
    </cfRule>
    <cfRule type="expression" dxfId="4549" priority="1489">
      <formula>AND($AI25=7,$AH25="S")</formula>
    </cfRule>
    <cfRule type="expression" dxfId="4548" priority="1490">
      <formula>AND($AI25=6,$AH25="S")</formula>
    </cfRule>
  </conditionalFormatting>
  <conditionalFormatting sqref="D25:I29">
    <cfRule type="expression" dxfId="4547" priority="1477">
      <formula>OR(AND($AI25=7,$AH25="R"),AND($AI25=6,$AH25="R"))</formula>
    </cfRule>
    <cfRule type="expression" dxfId="4546" priority="1478">
      <formula>OR(AND($AI25=7,$AH25="RI"),AND($AI25=6,$AH25="RI"))</formula>
    </cfRule>
    <cfRule type="expression" dxfId="4545" priority="1479">
      <formula>OR(AND($AI25=7,$AH25="S"),AND($AI25=6,$AH25="S"))</formula>
    </cfRule>
    <cfRule type="expression" dxfId="4544" priority="1480">
      <formula>OR(AND($AI25=7,$AH25="PZC"),AND($AI25=6,$AH25="PZC"))</formula>
    </cfRule>
    <cfRule type="expression" dxfId="4543" priority="1481">
      <formula>OR($AI25=7,$AI25=0)</formula>
    </cfRule>
    <cfRule type="expression" dxfId="4542" priority="1482">
      <formula>$AI25=6</formula>
    </cfRule>
  </conditionalFormatting>
  <conditionalFormatting sqref="I25:I29">
    <cfRule type="expression" dxfId="4541" priority="1473">
      <formula>OR($AI25=7,$AI25=0)</formula>
    </cfRule>
    <cfRule type="expression" dxfId="4540" priority="1474">
      <formula>$AI25=6</formula>
    </cfRule>
  </conditionalFormatting>
  <conditionalFormatting sqref="I25:I29">
    <cfRule type="expression" dxfId="4539" priority="1469">
      <formula>AND($AI25=7,$AH25="RI")</formula>
    </cfRule>
    <cfRule type="expression" dxfId="4538" priority="1470">
      <formula>AND($AI25=6,$AH25="RI")</formula>
    </cfRule>
    <cfRule type="expression" dxfId="4537" priority="1471">
      <formula>AND($AI25=7,$AH25="S")</formula>
    </cfRule>
    <cfRule type="expression" dxfId="4536" priority="1472">
      <formula>AND($AI25=6,$AH25="S")</formula>
    </cfRule>
    <cfRule type="expression" dxfId="4535" priority="1475">
      <formula>AND($AI25=7,$AH25="S")</formula>
    </cfRule>
    <cfRule type="expression" dxfId="4534" priority="1476">
      <formula>AND($AI25=6,$AH25="S")</formula>
    </cfRule>
  </conditionalFormatting>
  <conditionalFormatting sqref="H25:H29">
    <cfRule type="expression" dxfId="4533" priority="1465">
      <formula>OR($AI25=7,$AI25=0)</formula>
    </cfRule>
    <cfRule type="expression" dxfId="4532" priority="1466">
      <formula>$AI25=6</formula>
    </cfRule>
  </conditionalFormatting>
  <conditionalFormatting sqref="H25:H29">
    <cfRule type="expression" dxfId="4531" priority="1461">
      <formula>AND($AI25=7,$AH25="RI")</formula>
    </cfRule>
    <cfRule type="expression" dxfId="4530" priority="1462">
      <formula>AND($AI25=6,$AH25="RI")</formula>
    </cfRule>
    <cfRule type="expression" dxfId="4529" priority="1463">
      <formula>AND($AI25=7,$AH25="S")</formula>
    </cfRule>
    <cfRule type="expression" dxfId="4528" priority="1464">
      <formula>AND($AI25=6,$AH25="S")</formula>
    </cfRule>
    <cfRule type="expression" dxfId="4527" priority="1467">
      <formula>AND($AI25=7,$AH25="S")</formula>
    </cfRule>
    <cfRule type="expression" dxfId="4526" priority="1468">
      <formula>AND($AI25=6,$AH25="S")</formula>
    </cfRule>
  </conditionalFormatting>
  <conditionalFormatting sqref="F25:F29">
    <cfRule type="expression" dxfId="4525" priority="1457">
      <formula>OR($AI25=7,$AI25=0)</formula>
    </cfRule>
    <cfRule type="expression" dxfId="4524" priority="1458">
      <formula>$AI25=6</formula>
    </cfRule>
  </conditionalFormatting>
  <conditionalFormatting sqref="F25:F29">
    <cfRule type="expression" dxfId="4523" priority="1453">
      <formula>AND($AI25=7,$AH25="RI")</formula>
    </cfRule>
    <cfRule type="expression" dxfId="4522" priority="1454">
      <formula>AND($AI25=6,$AH25="RI")</formula>
    </cfRule>
    <cfRule type="expression" dxfId="4521" priority="1455">
      <formula>AND($AI25=7,$AH25="S")</formula>
    </cfRule>
    <cfRule type="expression" dxfId="4520" priority="1456">
      <formula>AND($AI25=6,$AH25="S")</formula>
    </cfRule>
    <cfRule type="expression" dxfId="4519" priority="1459">
      <formula>AND($AI25=7,$AH25="S")</formula>
    </cfRule>
    <cfRule type="expression" dxfId="4518" priority="1460">
      <formula>AND($AI25=6,$AH25="S")</formula>
    </cfRule>
  </conditionalFormatting>
  <conditionalFormatting sqref="G25:I29">
    <cfRule type="expression" dxfId="4517" priority="1449">
      <formula>OR($AI25=7,$AI25=0)</formula>
    </cfRule>
    <cfRule type="expression" dxfId="4516" priority="1450">
      <formula>$AI25=6</formula>
    </cfRule>
  </conditionalFormatting>
  <conditionalFormatting sqref="G25:I29">
    <cfRule type="expression" dxfId="4515" priority="1445">
      <formula>AND($AI25=7,$AH25="RI")</formula>
    </cfRule>
    <cfRule type="expression" dxfId="4514" priority="1446">
      <formula>AND($AI25=6,$AH25="RI")</formula>
    </cfRule>
    <cfRule type="expression" dxfId="4513" priority="1447">
      <formula>AND($AI25=7,$AH25="S")</formula>
    </cfRule>
    <cfRule type="expression" dxfId="4512" priority="1448">
      <formula>AND($AI25=6,$AH25="S")</formula>
    </cfRule>
    <cfRule type="expression" dxfId="4511" priority="1451">
      <formula>AND($AI25=7,$AH25="S")</formula>
    </cfRule>
    <cfRule type="expression" dxfId="4510" priority="1452">
      <formula>AND($AI25=6,$AH25="S")</formula>
    </cfRule>
  </conditionalFormatting>
  <conditionalFormatting sqref="E25:E29">
    <cfRule type="expression" dxfId="4509" priority="1441">
      <formula>$AI25=7</formula>
    </cfRule>
    <cfRule type="expression" dxfId="4508" priority="1442">
      <formula>$AI25=6</formula>
    </cfRule>
  </conditionalFormatting>
  <conditionalFormatting sqref="E25:E29">
    <cfRule type="expression" dxfId="4507" priority="1437">
      <formula>AND($AI25=7,$AH25="RI")</formula>
    </cfRule>
    <cfRule type="expression" dxfId="4506" priority="1438">
      <formula>AND($AI25=6,$AH25="RI")</formula>
    </cfRule>
    <cfRule type="expression" dxfId="4505" priority="1439">
      <formula>AND($AI25=7,$AH25="S")</formula>
    </cfRule>
    <cfRule type="expression" dxfId="4504" priority="1440">
      <formula>AND($AI25=6,$AH25="S")</formula>
    </cfRule>
    <cfRule type="expression" dxfId="4503" priority="1443">
      <formula>AND($AI25=7,$AH25="S")</formula>
    </cfRule>
    <cfRule type="expression" dxfId="4502" priority="1444">
      <formula>AND($AI25=6,$AH25="S")</formula>
    </cfRule>
  </conditionalFormatting>
  <conditionalFormatting sqref="D25:D29">
    <cfRule type="expression" dxfId="4501" priority="1433">
      <formula>OR($AI25=7,$AI25=0)</formula>
    </cfRule>
    <cfRule type="expression" dxfId="4500" priority="1434">
      <formula>$AI25=6</formula>
    </cfRule>
  </conditionalFormatting>
  <conditionalFormatting sqref="D25:D29">
    <cfRule type="expression" dxfId="4499" priority="1429">
      <formula>AND($AI25=7,$AH25="RI")</formula>
    </cfRule>
    <cfRule type="expression" dxfId="4498" priority="1430">
      <formula>AND($AI25=6,$AH25="RI")</formula>
    </cfRule>
    <cfRule type="expression" dxfId="4497" priority="1431">
      <formula>AND($AI25=7,$AH25="S")</formula>
    </cfRule>
    <cfRule type="expression" dxfId="4496" priority="1432">
      <formula>AND($AI25=6,$AH25="S")</formula>
    </cfRule>
    <cfRule type="expression" dxfId="4495" priority="1435">
      <formula>AND($AI25=7,$AH25="S")</formula>
    </cfRule>
    <cfRule type="expression" dxfId="4494" priority="1436">
      <formula>AND($AI25=6,$AH25="S")</formula>
    </cfRule>
  </conditionalFormatting>
  <conditionalFormatting sqref="D25:I29">
    <cfRule type="expression" dxfId="4493" priority="1423">
      <formula>OR(AND($AI25=7,$AH25="R"),AND($AI25=6,$AH25="R"))</formula>
    </cfRule>
    <cfRule type="expression" dxfId="4492" priority="1424">
      <formula>OR(AND($AI25=7,$AH25="RI"),AND($AI25=6,$AH25="RI"))</formula>
    </cfRule>
    <cfRule type="expression" dxfId="4491" priority="1425">
      <formula>OR(AND($AI25=7,$AH25="S"),AND($AI25=6,$AH25="S"))</formula>
    </cfRule>
    <cfRule type="expression" dxfId="4490" priority="1426">
      <formula>OR(AND($AI25=7,$AH25="PZC"),AND($AI25=6,$AH25="PZC"))</formula>
    </cfRule>
    <cfRule type="expression" dxfId="4489" priority="1427">
      <formula>OR($AI25=7,$AI25=0)</formula>
    </cfRule>
    <cfRule type="expression" dxfId="4488" priority="1428">
      <formula>$AI25=6</formula>
    </cfRule>
  </conditionalFormatting>
  <conditionalFormatting sqref="O18:O22">
    <cfRule type="expression" dxfId="4487" priority="1419">
      <formula>OR($AI18=7,$AI18=0)</formula>
    </cfRule>
    <cfRule type="expression" dxfId="4486" priority="1420">
      <formula>$AI18=6</formula>
    </cfRule>
  </conditionalFormatting>
  <conditionalFormatting sqref="O18:O22">
    <cfRule type="expression" dxfId="4485" priority="1415">
      <formula>AND($AI18=7,$AH18="RI")</formula>
    </cfRule>
    <cfRule type="expression" dxfId="4484" priority="1416">
      <formula>AND($AI18=6,$AH18="RI")</formula>
    </cfRule>
    <cfRule type="expression" dxfId="4483" priority="1417">
      <formula>AND($AI18=7,$AH18="S")</formula>
    </cfRule>
    <cfRule type="expression" dxfId="4482" priority="1418">
      <formula>AND($AI18=6,$AH18="S")</formula>
    </cfRule>
    <cfRule type="expression" dxfId="4481" priority="1421">
      <formula>AND($AI18=7,$AH18="S")</formula>
    </cfRule>
    <cfRule type="expression" dxfId="4480" priority="1422">
      <formula>AND($AI18=6,$AH18="S")</formula>
    </cfRule>
  </conditionalFormatting>
  <conditionalFormatting sqref="N18:N22">
    <cfRule type="expression" dxfId="4479" priority="1411">
      <formula>OR($AI18=7,$AI18=0)</formula>
    </cfRule>
    <cfRule type="expression" dxfId="4478" priority="1412">
      <formula>$AI18=6</formula>
    </cfRule>
  </conditionalFormatting>
  <conditionalFormatting sqref="N18:N22">
    <cfRule type="expression" dxfId="4477" priority="1407">
      <formula>AND($AI18=7,$AH18="RI")</formula>
    </cfRule>
    <cfRule type="expression" dxfId="4476" priority="1408">
      <formula>AND($AI18=6,$AH18="RI")</formula>
    </cfRule>
    <cfRule type="expression" dxfId="4475" priority="1409">
      <formula>AND($AI18=7,$AH18="S")</formula>
    </cfRule>
    <cfRule type="expression" dxfId="4474" priority="1410">
      <formula>AND($AI18=6,$AH18="S")</formula>
    </cfRule>
    <cfRule type="expression" dxfId="4473" priority="1413">
      <formula>AND($AI18=7,$AH18="S")</formula>
    </cfRule>
    <cfRule type="expression" dxfId="4472" priority="1414">
      <formula>AND($AI18=6,$AH18="S")</formula>
    </cfRule>
  </conditionalFormatting>
  <conditionalFormatting sqref="L18:L22">
    <cfRule type="expression" dxfId="4471" priority="1403">
      <formula>OR($AI18=7,$AI18=0)</formula>
    </cfRule>
    <cfRule type="expression" dxfId="4470" priority="1404">
      <formula>$AI18=6</formula>
    </cfRule>
  </conditionalFormatting>
  <conditionalFormatting sqref="L18:L22">
    <cfRule type="expression" dxfId="4469" priority="1399">
      <formula>AND($AI18=7,$AH18="RI")</formula>
    </cfRule>
    <cfRule type="expression" dxfId="4468" priority="1400">
      <formula>AND($AI18=6,$AH18="RI")</formula>
    </cfRule>
    <cfRule type="expression" dxfId="4467" priority="1401">
      <formula>AND($AI18=7,$AH18="S")</formula>
    </cfRule>
    <cfRule type="expression" dxfId="4466" priority="1402">
      <formula>AND($AI18=6,$AH18="S")</formula>
    </cfRule>
    <cfRule type="expression" dxfId="4465" priority="1405">
      <formula>AND($AI18=7,$AH18="S")</formula>
    </cfRule>
    <cfRule type="expression" dxfId="4464" priority="1406">
      <formula>AND($AI18=6,$AH18="S")</formula>
    </cfRule>
  </conditionalFormatting>
  <conditionalFormatting sqref="M18:O22">
    <cfRule type="expression" dxfId="4463" priority="1395">
      <formula>OR($AI18=7,$AI18=0)</formula>
    </cfRule>
    <cfRule type="expression" dxfId="4462" priority="1396">
      <formula>$AI18=6</formula>
    </cfRule>
  </conditionalFormatting>
  <conditionalFormatting sqref="M18:O22">
    <cfRule type="expression" dxfId="4461" priority="1391">
      <formula>AND($AI18=7,$AH18="RI")</formula>
    </cfRule>
    <cfRule type="expression" dxfId="4460" priority="1392">
      <formula>AND($AI18=6,$AH18="RI")</formula>
    </cfRule>
    <cfRule type="expression" dxfId="4459" priority="1393">
      <formula>AND($AI18=7,$AH18="S")</formula>
    </cfRule>
    <cfRule type="expression" dxfId="4458" priority="1394">
      <formula>AND($AI18=6,$AH18="S")</formula>
    </cfRule>
    <cfRule type="expression" dxfId="4457" priority="1397">
      <formula>AND($AI18=7,$AH18="S")</formula>
    </cfRule>
    <cfRule type="expression" dxfId="4456" priority="1398">
      <formula>AND($AI18=6,$AH18="S")</formula>
    </cfRule>
  </conditionalFormatting>
  <conditionalFormatting sqref="K18:K22">
    <cfRule type="expression" dxfId="4455" priority="1387">
      <formula>$AI18=7</formula>
    </cfRule>
    <cfRule type="expression" dxfId="4454" priority="1388">
      <formula>$AI18=6</formula>
    </cfRule>
  </conditionalFormatting>
  <conditionalFormatting sqref="K18:K22">
    <cfRule type="expression" dxfId="4453" priority="1383">
      <formula>AND($AI18=7,$AH18="RI")</formula>
    </cfRule>
    <cfRule type="expression" dxfId="4452" priority="1384">
      <formula>AND($AI18=6,$AH18="RI")</formula>
    </cfRule>
    <cfRule type="expression" dxfId="4451" priority="1385">
      <formula>AND($AI18=7,$AH18="S")</formula>
    </cfRule>
    <cfRule type="expression" dxfId="4450" priority="1386">
      <formula>AND($AI18=6,$AH18="S")</formula>
    </cfRule>
    <cfRule type="expression" dxfId="4449" priority="1389">
      <formula>AND($AI18=7,$AH18="S")</formula>
    </cfRule>
    <cfRule type="expression" dxfId="4448" priority="1390">
      <formula>AND($AI18=6,$AH18="S")</formula>
    </cfRule>
  </conditionalFormatting>
  <conditionalFormatting sqref="J18:J22">
    <cfRule type="expression" dxfId="4447" priority="1379">
      <formula>OR($AI18=7,$AI18=0)</formula>
    </cfRule>
    <cfRule type="expression" dxfId="4446" priority="1380">
      <formula>$AI18=6</formula>
    </cfRule>
  </conditionalFormatting>
  <conditionalFormatting sqref="J18:J22">
    <cfRule type="expression" dxfId="4445" priority="1375">
      <formula>AND($AI18=7,$AH18="RI")</formula>
    </cfRule>
    <cfRule type="expression" dxfId="4444" priority="1376">
      <formula>AND($AI18=6,$AH18="RI")</formula>
    </cfRule>
    <cfRule type="expression" dxfId="4443" priority="1377">
      <formula>AND($AI18=7,$AH18="S")</formula>
    </cfRule>
    <cfRule type="expression" dxfId="4442" priority="1378">
      <formula>AND($AI18=6,$AH18="S")</formula>
    </cfRule>
    <cfRule type="expression" dxfId="4441" priority="1381">
      <formula>AND($AI18=7,$AH18="S")</formula>
    </cfRule>
    <cfRule type="expression" dxfId="4440" priority="1382">
      <formula>AND($AI18=6,$AH18="S")</formula>
    </cfRule>
  </conditionalFormatting>
  <conditionalFormatting sqref="J18:O22">
    <cfRule type="expression" dxfId="4439" priority="1369">
      <formula>OR(AND($AI18=7,$AH18="R"),AND($AI18=6,$AH18="R"))</formula>
    </cfRule>
    <cfRule type="expression" dxfId="4438" priority="1370">
      <formula>OR(AND($AI18=7,$AH18="RI"),AND($AI18=6,$AH18="RI"))</formula>
    </cfRule>
    <cfRule type="expression" dxfId="4437" priority="1371">
      <formula>OR(AND($AI18=7,$AH18="S"),AND($AI18=6,$AH18="S"))</formula>
    </cfRule>
    <cfRule type="expression" dxfId="4436" priority="1372">
      <formula>OR(AND($AI18=7,$AH18="PZC"),AND($AI18=6,$AH18="PZC"))</formula>
    </cfRule>
    <cfRule type="expression" dxfId="4435" priority="1373">
      <formula>OR($AI18=7,$AI18=0)</formula>
    </cfRule>
    <cfRule type="expression" dxfId="4434" priority="1374">
      <formula>$AI18=6</formula>
    </cfRule>
  </conditionalFormatting>
  <conditionalFormatting sqref="O18:O22">
    <cfRule type="expression" dxfId="4433" priority="1365">
      <formula>OR($AI18=7,$AI18=0)</formula>
    </cfRule>
    <cfRule type="expression" dxfId="4432" priority="1366">
      <formula>$AI18=6</formula>
    </cfRule>
  </conditionalFormatting>
  <conditionalFormatting sqref="O18:O22">
    <cfRule type="expression" dxfId="4431" priority="1361">
      <formula>AND($AI18=7,$AH18="RI")</formula>
    </cfRule>
    <cfRule type="expression" dxfId="4430" priority="1362">
      <formula>AND($AI18=6,$AH18="RI")</formula>
    </cfRule>
    <cfRule type="expression" dxfId="4429" priority="1363">
      <formula>AND($AI18=7,$AH18="S")</formula>
    </cfRule>
    <cfRule type="expression" dxfId="4428" priority="1364">
      <formula>AND($AI18=6,$AH18="S")</formula>
    </cfRule>
    <cfRule type="expression" dxfId="4427" priority="1367">
      <formula>AND($AI18=7,$AH18="S")</formula>
    </cfRule>
    <cfRule type="expression" dxfId="4426" priority="1368">
      <formula>AND($AI18=6,$AH18="S")</formula>
    </cfRule>
  </conditionalFormatting>
  <conditionalFormatting sqref="N18:N22">
    <cfRule type="expression" dxfId="4425" priority="1357">
      <formula>OR($AI18=7,$AI18=0)</formula>
    </cfRule>
    <cfRule type="expression" dxfId="4424" priority="1358">
      <formula>$AI18=6</formula>
    </cfRule>
  </conditionalFormatting>
  <conditionalFormatting sqref="N18:N22">
    <cfRule type="expression" dxfId="4423" priority="1353">
      <formula>AND($AI18=7,$AH18="RI")</formula>
    </cfRule>
    <cfRule type="expression" dxfId="4422" priority="1354">
      <formula>AND($AI18=6,$AH18="RI")</formula>
    </cfRule>
    <cfRule type="expression" dxfId="4421" priority="1355">
      <formula>AND($AI18=7,$AH18="S")</formula>
    </cfRule>
    <cfRule type="expression" dxfId="4420" priority="1356">
      <formula>AND($AI18=6,$AH18="S")</formula>
    </cfRule>
    <cfRule type="expression" dxfId="4419" priority="1359">
      <formula>AND($AI18=7,$AH18="S")</formula>
    </cfRule>
    <cfRule type="expression" dxfId="4418" priority="1360">
      <formula>AND($AI18=6,$AH18="S")</formula>
    </cfRule>
  </conditionalFormatting>
  <conditionalFormatting sqref="L18:L22">
    <cfRule type="expression" dxfId="4417" priority="1349">
      <formula>OR($AI18=7,$AI18=0)</formula>
    </cfRule>
    <cfRule type="expression" dxfId="4416" priority="1350">
      <formula>$AI18=6</formula>
    </cfRule>
  </conditionalFormatting>
  <conditionalFormatting sqref="L18:L22">
    <cfRule type="expression" dxfId="4415" priority="1345">
      <formula>AND($AI18=7,$AH18="RI")</formula>
    </cfRule>
    <cfRule type="expression" dxfId="4414" priority="1346">
      <formula>AND($AI18=6,$AH18="RI")</formula>
    </cfRule>
    <cfRule type="expression" dxfId="4413" priority="1347">
      <formula>AND($AI18=7,$AH18="S")</formula>
    </cfRule>
    <cfRule type="expression" dxfId="4412" priority="1348">
      <formula>AND($AI18=6,$AH18="S")</formula>
    </cfRule>
    <cfRule type="expression" dxfId="4411" priority="1351">
      <formula>AND($AI18=7,$AH18="S")</formula>
    </cfRule>
    <cfRule type="expression" dxfId="4410" priority="1352">
      <formula>AND($AI18=6,$AH18="S")</formula>
    </cfRule>
  </conditionalFormatting>
  <conditionalFormatting sqref="M18:O22">
    <cfRule type="expression" dxfId="4409" priority="1341">
      <formula>OR($AI18=7,$AI18=0)</formula>
    </cfRule>
    <cfRule type="expression" dxfId="4408" priority="1342">
      <formula>$AI18=6</formula>
    </cfRule>
  </conditionalFormatting>
  <conditionalFormatting sqref="M18:O22">
    <cfRule type="expression" dxfId="4407" priority="1337">
      <formula>AND($AI18=7,$AH18="RI")</formula>
    </cfRule>
    <cfRule type="expression" dxfId="4406" priority="1338">
      <formula>AND($AI18=6,$AH18="RI")</formula>
    </cfRule>
    <cfRule type="expression" dxfId="4405" priority="1339">
      <formula>AND($AI18=7,$AH18="S")</formula>
    </cfRule>
    <cfRule type="expression" dxfId="4404" priority="1340">
      <formula>AND($AI18=6,$AH18="S")</formula>
    </cfRule>
    <cfRule type="expression" dxfId="4403" priority="1343">
      <formula>AND($AI18=7,$AH18="S")</formula>
    </cfRule>
    <cfRule type="expression" dxfId="4402" priority="1344">
      <formula>AND($AI18=6,$AH18="S")</formula>
    </cfRule>
  </conditionalFormatting>
  <conditionalFormatting sqref="K18:K22">
    <cfRule type="expression" dxfId="4401" priority="1333">
      <formula>$AI18=7</formula>
    </cfRule>
    <cfRule type="expression" dxfId="4400" priority="1334">
      <formula>$AI18=6</formula>
    </cfRule>
  </conditionalFormatting>
  <conditionalFormatting sqref="K18:K22">
    <cfRule type="expression" dxfId="4399" priority="1329">
      <formula>AND($AI18=7,$AH18="RI")</formula>
    </cfRule>
    <cfRule type="expression" dxfId="4398" priority="1330">
      <formula>AND($AI18=6,$AH18="RI")</formula>
    </cfRule>
    <cfRule type="expression" dxfId="4397" priority="1331">
      <formula>AND($AI18=7,$AH18="S")</formula>
    </cfRule>
    <cfRule type="expression" dxfId="4396" priority="1332">
      <formula>AND($AI18=6,$AH18="S")</formula>
    </cfRule>
    <cfRule type="expression" dxfId="4395" priority="1335">
      <formula>AND($AI18=7,$AH18="S")</formula>
    </cfRule>
    <cfRule type="expression" dxfId="4394" priority="1336">
      <formula>AND($AI18=6,$AH18="S")</formula>
    </cfRule>
  </conditionalFormatting>
  <conditionalFormatting sqref="J18:J22">
    <cfRule type="expression" dxfId="4393" priority="1325">
      <formula>OR($AI18=7,$AI18=0)</formula>
    </cfRule>
    <cfRule type="expression" dxfId="4392" priority="1326">
      <formula>$AI18=6</formula>
    </cfRule>
  </conditionalFormatting>
  <conditionalFormatting sqref="J18:J22">
    <cfRule type="expression" dxfId="4391" priority="1321">
      <formula>AND($AI18=7,$AH18="RI")</formula>
    </cfRule>
    <cfRule type="expression" dxfId="4390" priority="1322">
      <formula>AND($AI18=6,$AH18="RI")</formula>
    </cfRule>
    <cfRule type="expression" dxfId="4389" priority="1323">
      <formula>AND($AI18=7,$AH18="S")</formula>
    </cfRule>
    <cfRule type="expression" dxfId="4388" priority="1324">
      <formula>AND($AI18=6,$AH18="S")</formula>
    </cfRule>
    <cfRule type="expression" dxfId="4387" priority="1327">
      <formula>AND($AI18=7,$AH18="S")</formula>
    </cfRule>
    <cfRule type="expression" dxfId="4386" priority="1328">
      <formula>AND($AI18=6,$AH18="S")</formula>
    </cfRule>
  </conditionalFormatting>
  <conditionalFormatting sqref="J18:O22">
    <cfRule type="expression" dxfId="4385" priority="1315">
      <formula>OR(AND($AI18=7,$AH18="R"),AND($AI18=6,$AH18="R"))</formula>
    </cfRule>
    <cfRule type="expression" dxfId="4384" priority="1316">
      <formula>OR(AND($AI18=7,$AH18="RI"),AND($AI18=6,$AH18="RI"))</formula>
    </cfRule>
    <cfRule type="expression" dxfId="4383" priority="1317">
      <formula>OR(AND($AI18=7,$AH18="S"),AND($AI18=6,$AH18="S"))</formula>
    </cfRule>
    <cfRule type="expression" dxfId="4382" priority="1318">
      <formula>OR(AND($AI18=7,$AH18="PZC"),AND($AI18=6,$AH18="PZC"))</formula>
    </cfRule>
    <cfRule type="expression" dxfId="4381" priority="1319">
      <formula>OR($AI18=7,$AI18=0)</formula>
    </cfRule>
    <cfRule type="expression" dxfId="4380" priority="1320">
      <formula>$AI18=6</formula>
    </cfRule>
  </conditionalFormatting>
  <conditionalFormatting sqref="E18">
    <cfRule type="expression" dxfId="4379" priority="1313">
      <formula>$AI18=7</formula>
    </cfRule>
    <cfRule type="expression" dxfId="4378" priority="1314">
      <formula>$AI18=6</formula>
    </cfRule>
  </conditionalFormatting>
  <conditionalFormatting sqref="G19:G22">
    <cfRule type="expression" dxfId="4377" priority="1307">
      <formula>$AI19=7</formula>
    </cfRule>
    <cfRule type="expression" dxfId="4376" priority="1308">
      <formula>$AI19=6</formula>
    </cfRule>
  </conditionalFormatting>
  <conditionalFormatting sqref="G20">
    <cfRule type="expression" dxfId="4375" priority="1305">
      <formula>$AI20=7</formula>
    </cfRule>
    <cfRule type="expression" dxfId="4374" priority="1306">
      <formula>$AI20=6</formula>
    </cfRule>
  </conditionalFormatting>
  <conditionalFormatting sqref="G19:G22">
    <cfRule type="expression" dxfId="4373" priority="1303">
      <formula>$AI19=7</formula>
    </cfRule>
    <cfRule type="expression" dxfId="4372" priority="1304">
      <formula>$AI19=6</formula>
    </cfRule>
  </conditionalFormatting>
  <conditionalFormatting sqref="G19:G22">
    <cfRule type="expression" dxfId="4371" priority="1301">
      <formula>$AI19=7</formula>
    </cfRule>
    <cfRule type="expression" dxfId="4370" priority="1302">
      <formula>$AI19=6</formula>
    </cfRule>
  </conditionalFormatting>
  <conditionalFormatting sqref="D19:I22">
    <cfRule type="expression" dxfId="4369" priority="1309">
      <formula>AND($AI19=6,$AH19="RI")</formula>
    </cfRule>
    <cfRule type="expression" dxfId="4368" priority="1310">
      <formula>AND($AI19=7,$AH19="RI")</formula>
    </cfRule>
    <cfRule type="expression" dxfId="4367" priority="1311">
      <formula>OR($AI19=7,$AI19=8)</formula>
    </cfRule>
    <cfRule type="expression" dxfId="4366" priority="1312">
      <formula>$AI19=6</formula>
    </cfRule>
  </conditionalFormatting>
  <conditionalFormatting sqref="D18:I22">
    <cfRule type="expression" dxfId="4365" priority="1295">
      <formula>OR(AND($AI18=7,$AH18="R"),AND($AI18=6,$AH18="R"))</formula>
    </cfRule>
    <cfRule type="expression" dxfId="4364" priority="1296">
      <formula>OR(AND($AI18=7,$AH18="RI"),AND($AI18=6,$AH18="RI"))</formula>
    </cfRule>
    <cfRule type="expression" dxfId="4363" priority="1297">
      <formula>OR(AND($AI18=7,$AH18="S"),AND($AI18=6,$AH18="S"))</formula>
    </cfRule>
    <cfRule type="expression" dxfId="4362" priority="1298">
      <formula>OR(AND($AI18=7,$AH18="PZC"),AND($AI18=6,$AH18="PZC"))</formula>
    </cfRule>
    <cfRule type="expression" dxfId="4361" priority="1299">
      <formula>OR($AI18=7,$AI18=0)</formula>
    </cfRule>
    <cfRule type="expression" dxfId="4360" priority="1300">
      <formula>$AI18=6</formula>
    </cfRule>
  </conditionalFormatting>
  <conditionalFormatting sqref="E18">
    <cfRule type="expression" dxfId="4359" priority="1293">
      <formula>$AI18=7</formula>
    </cfRule>
    <cfRule type="expression" dxfId="4358" priority="1294">
      <formula>$AI18=6</formula>
    </cfRule>
  </conditionalFormatting>
  <conditionalFormatting sqref="G19:G22">
    <cfRule type="expression" dxfId="4357" priority="1287">
      <formula>$AI19=7</formula>
    </cfRule>
    <cfRule type="expression" dxfId="4356" priority="1288">
      <formula>$AI19=6</formula>
    </cfRule>
  </conditionalFormatting>
  <conditionalFormatting sqref="G20">
    <cfRule type="expression" dxfId="4355" priority="1285">
      <formula>$AI20=7</formula>
    </cfRule>
    <cfRule type="expression" dxfId="4354" priority="1286">
      <formula>$AI20=6</formula>
    </cfRule>
  </conditionalFormatting>
  <conditionalFormatting sqref="G19:G22">
    <cfRule type="expression" dxfId="4353" priority="1283">
      <formula>$AI19=7</formula>
    </cfRule>
    <cfRule type="expression" dxfId="4352" priority="1284">
      <formula>$AI19=6</formula>
    </cfRule>
  </conditionalFormatting>
  <conditionalFormatting sqref="G19:G22">
    <cfRule type="expression" dxfId="4351" priority="1281">
      <formula>$AI19=7</formula>
    </cfRule>
    <cfRule type="expression" dxfId="4350" priority="1282">
      <formula>$AI19=6</formula>
    </cfRule>
  </conditionalFormatting>
  <conditionalFormatting sqref="D19:I22">
    <cfRule type="expression" dxfId="4349" priority="1289">
      <formula>AND($AI19=6,$AH19="RI")</formula>
    </cfRule>
    <cfRule type="expression" dxfId="4348" priority="1290">
      <formula>AND($AI19=7,$AH19="RI")</formula>
    </cfRule>
    <cfRule type="expression" dxfId="4347" priority="1291">
      <formula>OR($AI19=7,$AI19=8)</formula>
    </cfRule>
    <cfRule type="expression" dxfId="4346" priority="1292">
      <formula>$AI19=6</formula>
    </cfRule>
  </conditionalFormatting>
  <conditionalFormatting sqref="D18:I22">
    <cfRule type="expression" dxfId="4345" priority="1275">
      <formula>OR(AND($AI18=7,$AH18="R"),AND($AI18=6,$AH18="R"))</formula>
    </cfRule>
    <cfRule type="expression" dxfId="4344" priority="1276">
      <formula>OR(AND($AI18=7,$AH18="RI"),AND($AI18=6,$AH18="RI"))</formula>
    </cfRule>
    <cfRule type="expression" dxfId="4343" priority="1277">
      <formula>OR(AND($AI18=7,$AH18="S"),AND($AI18=6,$AH18="S"))</formula>
    </cfRule>
    <cfRule type="expression" dxfId="4342" priority="1278">
      <formula>OR(AND($AI18=7,$AH18="PZC"),AND($AI18=6,$AH18="PZC"))</formula>
    </cfRule>
    <cfRule type="expression" dxfId="4341" priority="1279">
      <formula>OR($AI18=7,$AI18=0)</formula>
    </cfRule>
    <cfRule type="expression" dxfId="4340" priority="1280">
      <formula>$AI18=6</formula>
    </cfRule>
  </conditionalFormatting>
  <conditionalFormatting sqref="I11">
    <cfRule type="expression" dxfId="4339" priority="1271">
      <formula>OR($AI11=7,$AI11=0)</formula>
    </cfRule>
    <cfRule type="expression" dxfId="4338" priority="1272">
      <formula>$AI11=6</formula>
    </cfRule>
  </conditionalFormatting>
  <conditionalFormatting sqref="I11">
    <cfRule type="expression" dxfId="4337" priority="1265">
      <formula>AND($AI11=7,$AH11="RI")</formula>
    </cfRule>
    <cfRule type="expression" dxfId="4336" priority="1266">
      <formula>AND($AI11=6,$AH11="RI")</formula>
    </cfRule>
    <cfRule type="expression" dxfId="4335" priority="1269">
      <formula>AND($AI11=7,$AH11="S")</formula>
    </cfRule>
    <cfRule type="expression" dxfId="4334" priority="1270">
      <formula>AND($AI11=6,$AH11="S")</formula>
    </cfRule>
    <cfRule type="expression" dxfId="4333" priority="1273">
      <formula>AND($AI11=7,$AH11="S")</formula>
    </cfRule>
    <cfRule type="expression" dxfId="4332" priority="1274">
      <formula>AND($AI11=6,$AH11="S")</formula>
    </cfRule>
  </conditionalFormatting>
  <conditionalFormatting sqref="I11">
    <cfRule type="expression" dxfId="4331" priority="1267">
      <formula>$AI11=7</formula>
    </cfRule>
    <cfRule type="expression" dxfId="4330" priority="1268">
      <formula>$AI11=6</formula>
    </cfRule>
  </conditionalFormatting>
  <conditionalFormatting sqref="H11">
    <cfRule type="expression" dxfId="4329" priority="1261">
      <formula>OR($AI11=7,$AI11=0)</formula>
    </cfRule>
    <cfRule type="expression" dxfId="4328" priority="1262">
      <formula>$AI11=6</formula>
    </cfRule>
  </conditionalFormatting>
  <conditionalFormatting sqref="H11">
    <cfRule type="expression" dxfId="4327" priority="1255">
      <formula>AND($AI11=7,$AH11="RI")</formula>
    </cfRule>
    <cfRule type="expression" dxfId="4326" priority="1256">
      <formula>AND($AI11=6,$AH11="RI")</formula>
    </cfRule>
    <cfRule type="expression" dxfId="4325" priority="1259">
      <formula>AND($AI11=7,$AH11="S")</formula>
    </cfRule>
    <cfRule type="expression" dxfId="4324" priority="1260">
      <formula>AND($AI11=6,$AH11="S")</formula>
    </cfRule>
    <cfRule type="expression" dxfId="4323" priority="1263">
      <formula>AND($AI11=7,$AH11="S")</formula>
    </cfRule>
    <cfRule type="expression" dxfId="4322" priority="1264">
      <formula>AND($AI11=6,$AH11="S")</formula>
    </cfRule>
  </conditionalFormatting>
  <conditionalFormatting sqref="H11">
    <cfRule type="expression" dxfId="4321" priority="1257">
      <formula>$AI11=7</formula>
    </cfRule>
    <cfRule type="expression" dxfId="4320" priority="1258">
      <formula>$AI11=6</formula>
    </cfRule>
  </conditionalFormatting>
  <conditionalFormatting sqref="F11">
    <cfRule type="expression" dxfId="4319" priority="1249">
      <formula>$AI11=7</formula>
    </cfRule>
    <cfRule type="expression" dxfId="4318" priority="1250">
      <formula>$AI11=6</formula>
    </cfRule>
  </conditionalFormatting>
  <conditionalFormatting sqref="F11">
    <cfRule type="expression" dxfId="4317" priority="1251">
      <formula>OR($AI11=7,$AI11=0)</formula>
    </cfRule>
    <cfRule type="expression" dxfId="4316" priority="1252">
      <formula>$AI11=6</formula>
    </cfRule>
  </conditionalFormatting>
  <conditionalFormatting sqref="F11">
    <cfRule type="expression" dxfId="4315" priority="1245">
      <formula>AND($AI11=7,$AH11="RI")</formula>
    </cfRule>
    <cfRule type="expression" dxfId="4314" priority="1246">
      <formula>AND($AI11=6,$AH11="RI")</formula>
    </cfRule>
    <cfRule type="expression" dxfId="4313" priority="1247">
      <formula>AND($AI11=7,$AH11="S")</formula>
    </cfRule>
    <cfRule type="expression" dxfId="4312" priority="1248">
      <formula>AND($AI11=6,$AH11="S")</formula>
    </cfRule>
    <cfRule type="expression" dxfId="4311" priority="1253">
      <formula>AND($AI11=7,$AH11="S")</formula>
    </cfRule>
    <cfRule type="expression" dxfId="4310" priority="1254">
      <formula>AND($AI11=6,$AH11="S")</formula>
    </cfRule>
  </conditionalFormatting>
  <conditionalFormatting sqref="G11">
    <cfRule type="expression" dxfId="4309" priority="1241">
      <formula>OR($AI11=7,$AI11=0)</formula>
    </cfRule>
    <cfRule type="expression" dxfId="4308" priority="1242">
      <formula>$AI11=6</formula>
    </cfRule>
  </conditionalFormatting>
  <conditionalFormatting sqref="G11">
    <cfRule type="expression" dxfId="4307" priority="1237">
      <formula>AND($AI11=7,$AH11="RI")</formula>
    </cfRule>
    <cfRule type="expression" dxfId="4306" priority="1238">
      <formula>AND($AI11=6,$AH11="RI")</formula>
    </cfRule>
    <cfRule type="expression" dxfId="4305" priority="1239">
      <formula>AND($AI11=7,$AH11="S")</formula>
    </cfRule>
    <cfRule type="expression" dxfId="4304" priority="1240">
      <formula>AND($AI11=6,$AH11="S")</formula>
    </cfRule>
    <cfRule type="expression" dxfId="4303" priority="1243">
      <formula>AND($AI11=7,$AH11="S")</formula>
    </cfRule>
    <cfRule type="expression" dxfId="4302" priority="1244">
      <formula>AND($AI11=6,$AH11="S")</formula>
    </cfRule>
  </conditionalFormatting>
  <conditionalFormatting sqref="E11">
    <cfRule type="expression" dxfId="4301" priority="1233">
      <formula>$AI11=7</formula>
    </cfRule>
    <cfRule type="expression" dxfId="4300" priority="1234">
      <formula>$AI11=6</formula>
    </cfRule>
  </conditionalFormatting>
  <conditionalFormatting sqref="E11">
    <cfRule type="expression" dxfId="4299" priority="1229">
      <formula>AND($AI11=7,$AH11="RI")</formula>
    </cfRule>
    <cfRule type="expression" dxfId="4298" priority="1230">
      <formula>AND($AI11=6,$AH11="RI")</formula>
    </cfRule>
    <cfRule type="expression" dxfId="4297" priority="1231">
      <formula>AND($AI11=7,$AH11="S")</formula>
    </cfRule>
    <cfRule type="expression" dxfId="4296" priority="1232">
      <formula>AND($AI11=6,$AH11="S")</formula>
    </cfRule>
    <cfRule type="expression" dxfId="4295" priority="1235">
      <formula>AND($AI11=7,$AH11="S")</formula>
    </cfRule>
    <cfRule type="expression" dxfId="4294" priority="1236">
      <formula>AND($AI11=6,$AH11="S")</formula>
    </cfRule>
  </conditionalFormatting>
  <conditionalFormatting sqref="D11:F11">
    <cfRule type="expression" dxfId="4293" priority="1225">
      <formula>OR($AI11=7,$AI11=0)</formula>
    </cfRule>
    <cfRule type="expression" dxfId="4292" priority="1226">
      <formula>$AI11=6</formula>
    </cfRule>
  </conditionalFormatting>
  <conditionalFormatting sqref="D11:F11">
    <cfRule type="expression" dxfId="4291" priority="1221">
      <formula>AND($AI11=7,$AH11="RI")</formula>
    </cfRule>
    <cfRule type="expression" dxfId="4290" priority="1222">
      <formula>AND($AI11=6,$AH11="RI")</formula>
    </cfRule>
    <cfRule type="expression" dxfId="4289" priority="1223">
      <formula>AND($AI11=7,$AH11="S")</formula>
    </cfRule>
    <cfRule type="expression" dxfId="4288" priority="1224">
      <formula>AND($AI11=6,$AH11="S")</formula>
    </cfRule>
    <cfRule type="expression" dxfId="4287" priority="1227">
      <formula>AND($AI11=7,$AH11="S")</formula>
    </cfRule>
    <cfRule type="expression" dxfId="4286" priority="1228">
      <formula>AND($AI11=6,$AH11="S")</formula>
    </cfRule>
  </conditionalFormatting>
  <conditionalFormatting sqref="D12:I15">
    <cfRule type="expression" dxfId="4285" priority="1217">
      <formula>AND($AI12=6,$AH12="RI")</formula>
    </cfRule>
    <cfRule type="expression" dxfId="4284" priority="1218">
      <formula>AND($AI12=7,$AH12="RI")</formula>
    </cfRule>
    <cfRule type="expression" dxfId="4283" priority="1219">
      <formula>OR($AI12=7,$AI12=8)</formula>
    </cfRule>
    <cfRule type="expression" dxfId="4282" priority="1220">
      <formula>$AI12=6</formula>
    </cfRule>
  </conditionalFormatting>
  <conditionalFormatting sqref="D11:I15">
    <cfRule type="expression" dxfId="4281" priority="1211">
      <formula>OR(AND($AI11=7,$AH11="R"),AND($AI11=6,$AH11="R"))</formula>
    </cfRule>
    <cfRule type="expression" dxfId="4280" priority="1212">
      <formula>OR(AND($AI11=7,$AH11="RI"),AND($AI11=6,$AH11="RI"))</formula>
    </cfRule>
    <cfRule type="expression" dxfId="4279" priority="1213">
      <formula>OR(AND($AI11=7,$AH11="S"),AND($AI11=6,$AH11="S"))</formula>
    </cfRule>
    <cfRule type="expression" dxfId="4278" priority="1214">
      <formula>OR(AND($AI11=7,$AH11="PZC"),AND($AI11=6,$AH11="PZC"))</formula>
    </cfRule>
    <cfRule type="expression" dxfId="4277" priority="1215">
      <formula>OR($AI11=7,$AI11=0)</formula>
    </cfRule>
    <cfRule type="expression" dxfId="4276" priority="1216">
      <formula>$AI11=6</formula>
    </cfRule>
  </conditionalFormatting>
  <conditionalFormatting sqref="I11">
    <cfRule type="expression" dxfId="4275" priority="1207">
      <formula>OR($AI11=7,$AI11=0)</formula>
    </cfRule>
    <cfRule type="expression" dxfId="4274" priority="1208">
      <formula>$AI11=6</formula>
    </cfRule>
  </conditionalFormatting>
  <conditionalFormatting sqref="I11">
    <cfRule type="expression" dxfId="4273" priority="1201">
      <formula>AND($AI11=7,$AH11="RI")</formula>
    </cfRule>
    <cfRule type="expression" dxfId="4272" priority="1202">
      <formula>AND($AI11=6,$AH11="RI")</formula>
    </cfRule>
    <cfRule type="expression" dxfId="4271" priority="1205">
      <formula>AND($AI11=7,$AH11="S")</formula>
    </cfRule>
    <cfRule type="expression" dxfId="4270" priority="1206">
      <formula>AND($AI11=6,$AH11="S")</formula>
    </cfRule>
    <cfRule type="expression" dxfId="4269" priority="1209">
      <formula>AND($AI11=7,$AH11="S")</formula>
    </cfRule>
    <cfRule type="expression" dxfId="4268" priority="1210">
      <formula>AND($AI11=6,$AH11="S")</formula>
    </cfRule>
  </conditionalFormatting>
  <conditionalFormatting sqref="I11">
    <cfRule type="expression" dxfId="4267" priority="1203">
      <formula>$AI11=7</formula>
    </cfRule>
    <cfRule type="expression" dxfId="4266" priority="1204">
      <formula>$AI11=6</formula>
    </cfRule>
  </conditionalFormatting>
  <conditionalFormatting sqref="H11">
    <cfRule type="expression" dxfId="4265" priority="1197">
      <formula>OR($AI11=7,$AI11=0)</formula>
    </cfRule>
    <cfRule type="expression" dxfId="4264" priority="1198">
      <formula>$AI11=6</formula>
    </cfRule>
  </conditionalFormatting>
  <conditionalFormatting sqref="H11">
    <cfRule type="expression" dxfId="4263" priority="1191">
      <formula>AND($AI11=7,$AH11="RI")</formula>
    </cfRule>
    <cfRule type="expression" dxfId="4262" priority="1192">
      <formula>AND($AI11=6,$AH11="RI")</formula>
    </cfRule>
    <cfRule type="expression" dxfId="4261" priority="1195">
      <formula>AND($AI11=7,$AH11="S")</formula>
    </cfRule>
    <cfRule type="expression" dxfId="4260" priority="1196">
      <formula>AND($AI11=6,$AH11="S")</formula>
    </cfRule>
    <cfRule type="expression" dxfId="4259" priority="1199">
      <formula>AND($AI11=7,$AH11="S")</formula>
    </cfRule>
    <cfRule type="expression" dxfId="4258" priority="1200">
      <formula>AND($AI11=6,$AH11="S")</formula>
    </cfRule>
  </conditionalFormatting>
  <conditionalFormatting sqref="H11">
    <cfRule type="expression" dxfId="4257" priority="1193">
      <formula>$AI11=7</formula>
    </cfRule>
    <cfRule type="expression" dxfId="4256" priority="1194">
      <formula>$AI11=6</formula>
    </cfRule>
  </conditionalFormatting>
  <conditionalFormatting sqref="F11">
    <cfRule type="expression" dxfId="4255" priority="1185">
      <formula>$AI11=7</formula>
    </cfRule>
    <cfRule type="expression" dxfId="4254" priority="1186">
      <formula>$AI11=6</formula>
    </cfRule>
  </conditionalFormatting>
  <conditionalFormatting sqref="F11">
    <cfRule type="expression" dxfId="4253" priority="1187">
      <formula>OR($AI11=7,$AI11=0)</formula>
    </cfRule>
    <cfRule type="expression" dxfId="4252" priority="1188">
      <formula>$AI11=6</formula>
    </cfRule>
  </conditionalFormatting>
  <conditionalFormatting sqref="F11">
    <cfRule type="expression" dxfId="4251" priority="1181">
      <formula>AND($AI11=7,$AH11="RI")</formula>
    </cfRule>
    <cfRule type="expression" dxfId="4250" priority="1182">
      <formula>AND($AI11=6,$AH11="RI")</formula>
    </cfRule>
    <cfRule type="expression" dxfId="4249" priority="1183">
      <formula>AND($AI11=7,$AH11="S")</formula>
    </cfRule>
    <cfRule type="expression" dxfId="4248" priority="1184">
      <formula>AND($AI11=6,$AH11="S")</formula>
    </cfRule>
    <cfRule type="expression" dxfId="4247" priority="1189">
      <formula>AND($AI11=7,$AH11="S")</formula>
    </cfRule>
    <cfRule type="expression" dxfId="4246" priority="1190">
      <formula>AND($AI11=6,$AH11="S")</formula>
    </cfRule>
  </conditionalFormatting>
  <conditionalFormatting sqref="G11">
    <cfRule type="expression" dxfId="4245" priority="1177">
      <formula>OR($AI11=7,$AI11=0)</formula>
    </cfRule>
    <cfRule type="expression" dxfId="4244" priority="1178">
      <formula>$AI11=6</formula>
    </cfRule>
  </conditionalFormatting>
  <conditionalFormatting sqref="G11">
    <cfRule type="expression" dxfId="4243" priority="1173">
      <formula>AND($AI11=7,$AH11="RI")</formula>
    </cfRule>
    <cfRule type="expression" dxfId="4242" priority="1174">
      <formula>AND($AI11=6,$AH11="RI")</formula>
    </cfRule>
    <cfRule type="expression" dxfId="4241" priority="1175">
      <formula>AND($AI11=7,$AH11="S")</formula>
    </cfRule>
    <cfRule type="expression" dxfId="4240" priority="1176">
      <formula>AND($AI11=6,$AH11="S")</formula>
    </cfRule>
    <cfRule type="expression" dxfId="4239" priority="1179">
      <formula>AND($AI11=7,$AH11="S")</formula>
    </cfRule>
    <cfRule type="expression" dxfId="4238" priority="1180">
      <formula>AND($AI11=6,$AH11="S")</formula>
    </cfRule>
  </conditionalFormatting>
  <conditionalFormatting sqref="E11">
    <cfRule type="expression" dxfId="4237" priority="1169">
      <formula>$AI11=7</formula>
    </cfRule>
    <cfRule type="expression" dxfId="4236" priority="1170">
      <formula>$AI11=6</formula>
    </cfRule>
  </conditionalFormatting>
  <conditionalFormatting sqref="E11">
    <cfRule type="expression" dxfId="4235" priority="1165">
      <formula>AND($AI11=7,$AH11="RI")</formula>
    </cfRule>
    <cfRule type="expression" dxfId="4234" priority="1166">
      <formula>AND($AI11=6,$AH11="RI")</formula>
    </cfRule>
    <cfRule type="expression" dxfId="4233" priority="1167">
      <formula>AND($AI11=7,$AH11="S")</formula>
    </cfRule>
    <cfRule type="expression" dxfId="4232" priority="1168">
      <formula>AND($AI11=6,$AH11="S")</formula>
    </cfRule>
    <cfRule type="expression" dxfId="4231" priority="1171">
      <formula>AND($AI11=7,$AH11="S")</formula>
    </cfRule>
    <cfRule type="expression" dxfId="4230" priority="1172">
      <formula>AND($AI11=6,$AH11="S")</formula>
    </cfRule>
  </conditionalFormatting>
  <conditionalFormatting sqref="D11:F11">
    <cfRule type="expression" dxfId="4229" priority="1161">
      <formula>OR($AI11=7,$AI11=0)</formula>
    </cfRule>
    <cfRule type="expression" dxfId="4228" priority="1162">
      <formula>$AI11=6</formula>
    </cfRule>
  </conditionalFormatting>
  <conditionalFormatting sqref="D11:F11">
    <cfRule type="expression" dxfId="4227" priority="1157">
      <formula>AND($AI11=7,$AH11="RI")</formula>
    </cfRule>
    <cfRule type="expression" dxfId="4226" priority="1158">
      <formula>AND($AI11=6,$AH11="RI")</formula>
    </cfRule>
    <cfRule type="expression" dxfId="4225" priority="1159">
      <formula>AND($AI11=7,$AH11="S")</formula>
    </cfRule>
    <cfRule type="expression" dxfId="4224" priority="1160">
      <formula>AND($AI11=6,$AH11="S")</formula>
    </cfRule>
    <cfRule type="expression" dxfId="4223" priority="1163">
      <formula>AND($AI11=7,$AH11="S")</formula>
    </cfRule>
    <cfRule type="expression" dxfId="4222" priority="1164">
      <formula>AND($AI11=6,$AH11="S")</formula>
    </cfRule>
  </conditionalFormatting>
  <conditionalFormatting sqref="D12:I15">
    <cfRule type="expression" dxfId="4221" priority="1153">
      <formula>AND($AI12=6,$AH12="RI")</formula>
    </cfRule>
    <cfRule type="expression" dxfId="4220" priority="1154">
      <formula>AND($AI12=7,$AH12="RI")</formula>
    </cfRule>
    <cfRule type="expression" dxfId="4219" priority="1155">
      <formula>OR($AI12=7,$AI12=8)</formula>
    </cfRule>
    <cfRule type="expression" dxfId="4218" priority="1156">
      <formula>$AI12=6</formula>
    </cfRule>
  </conditionalFormatting>
  <conditionalFormatting sqref="D11:I15">
    <cfRule type="expression" dxfId="4217" priority="1147">
      <formula>OR(AND($AI11=7,$AH11="R"),AND($AI11=6,$AH11="R"))</formula>
    </cfRule>
    <cfRule type="expression" dxfId="4216" priority="1148">
      <formula>OR(AND($AI11=7,$AH11="RI"),AND($AI11=6,$AH11="RI"))</formula>
    </cfRule>
    <cfRule type="expression" dxfId="4215" priority="1149">
      <formula>OR(AND($AI11=7,$AH11="S"),AND($AI11=6,$AH11="S"))</formula>
    </cfRule>
    <cfRule type="expression" dxfId="4214" priority="1150">
      <formula>OR(AND($AI11=7,$AH11="PZC"),AND($AI11=6,$AH11="PZC"))</formula>
    </cfRule>
    <cfRule type="expression" dxfId="4213" priority="1151">
      <formula>OR($AI11=7,$AI11=0)</formula>
    </cfRule>
    <cfRule type="expression" dxfId="4212" priority="1152">
      <formula>$AI11=6</formula>
    </cfRule>
  </conditionalFormatting>
  <conditionalFormatting sqref="O25">
    <cfRule type="expression" dxfId="4211" priority="1143">
      <formula>OR($AI25=7,$AI25=0)</formula>
    </cfRule>
    <cfRule type="expression" dxfId="4210" priority="1144">
      <formula>$AI25=6</formula>
    </cfRule>
  </conditionalFormatting>
  <conditionalFormatting sqref="O25">
    <cfRule type="expression" dxfId="4209" priority="1137">
      <formula>AND($AI25=7,$AH25="RI")</formula>
    </cfRule>
    <cfRule type="expression" dxfId="4208" priority="1138">
      <formula>AND($AI25=6,$AH25="RI")</formula>
    </cfRule>
    <cfRule type="expression" dxfId="4207" priority="1141">
      <formula>AND($AI25=7,$AH25="S")</formula>
    </cfRule>
    <cfRule type="expression" dxfId="4206" priority="1142">
      <formula>AND($AI25=6,$AH25="S")</formula>
    </cfRule>
    <cfRule type="expression" dxfId="4205" priority="1145">
      <formula>AND($AI25=7,$AH25="S")</formula>
    </cfRule>
    <cfRule type="expression" dxfId="4204" priority="1146">
      <formula>AND($AI25=6,$AH25="S")</formula>
    </cfRule>
  </conditionalFormatting>
  <conditionalFormatting sqref="O25">
    <cfRule type="expression" dxfId="4203" priority="1139">
      <formula>$AI25=7</formula>
    </cfRule>
    <cfRule type="expression" dxfId="4202" priority="1140">
      <formula>$AI25=6</formula>
    </cfRule>
  </conditionalFormatting>
  <conditionalFormatting sqref="N25">
    <cfRule type="expression" dxfId="4201" priority="1133">
      <formula>OR($AI25=7,$AI25=0)</formula>
    </cfRule>
    <cfRule type="expression" dxfId="4200" priority="1134">
      <formula>$AI25=6</formula>
    </cfRule>
  </conditionalFormatting>
  <conditionalFormatting sqref="N25">
    <cfRule type="expression" dxfId="4199" priority="1127">
      <formula>AND($AI25=7,$AH25="RI")</formula>
    </cfRule>
    <cfRule type="expression" dxfId="4198" priority="1128">
      <formula>AND($AI25=6,$AH25="RI")</formula>
    </cfRule>
    <cfRule type="expression" dxfId="4197" priority="1131">
      <formula>AND($AI25=7,$AH25="S")</formula>
    </cfRule>
    <cfRule type="expression" dxfId="4196" priority="1132">
      <formula>AND($AI25=6,$AH25="S")</formula>
    </cfRule>
    <cfRule type="expression" dxfId="4195" priority="1135">
      <formula>AND($AI25=7,$AH25="S")</formula>
    </cfRule>
    <cfRule type="expression" dxfId="4194" priority="1136">
      <formula>AND($AI25=6,$AH25="S")</formula>
    </cfRule>
  </conditionalFormatting>
  <conditionalFormatting sqref="N25">
    <cfRule type="expression" dxfId="4193" priority="1129">
      <formula>$AI25=7</formula>
    </cfRule>
    <cfRule type="expression" dxfId="4192" priority="1130">
      <formula>$AI25=6</formula>
    </cfRule>
  </conditionalFormatting>
  <conditionalFormatting sqref="L25">
    <cfRule type="expression" dxfId="4191" priority="1121">
      <formula>$AI25=7</formula>
    </cfRule>
    <cfRule type="expression" dxfId="4190" priority="1122">
      <formula>$AI25=6</formula>
    </cfRule>
  </conditionalFormatting>
  <conditionalFormatting sqref="L25">
    <cfRule type="expression" dxfId="4189" priority="1123">
      <formula>OR($AI25=7,$AI25=0)</formula>
    </cfRule>
    <cfRule type="expression" dxfId="4188" priority="1124">
      <formula>$AI25=6</formula>
    </cfRule>
  </conditionalFormatting>
  <conditionalFormatting sqref="L25">
    <cfRule type="expression" dxfId="4187" priority="1117">
      <formula>AND($AI25=7,$AH25="RI")</formula>
    </cfRule>
    <cfRule type="expression" dxfId="4186" priority="1118">
      <formula>AND($AI25=6,$AH25="RI")</formula>
    </cfRule>
    <cfRule type="expression" dxfId="4185" priority="1119">
      <formula>AND($AI25=7,$AH25="S")</formula>
    </cfRule>
    <cfRule type="expression" dxfId="4184" priority="1120">
      <formula>AND($AI25=6,$AH25="S")</formula>
    </cfRule>
    <cfRule type="expression" dxfId="4183" priority="1125">
      <formula>AND($AI25=7,$AH25="S")</formula>
    </cfRule>
    <cfRule type="expression" dxfId="4182" priority="1126">
      <formula>AND($AI25=6,$AH25="S")</formula>
    </cfRule>
  </conditionalFormatting>
  <conditionalFormatting sqref="M25">
    <cfRule type="expression" dxfId="4181" priority="1113">
      <formula>OR($AI25=7,$AI25=0)</formula>
    </cfRule>
    <cfRule type="expression" dxfId="4180" priority="1114">
      <formula>$AI25=6</formula>
    </cfRule>
  </conditionalFormatting>
  <conditionalFormatting sqref="M25">
    <cfRule type="expression" dxfId="4179" priority="1109">
      <formula>AND($AI25=7,$AH25="RI")</formula>
    </cfRule>
    <cfRule type="expression" dxfId="4178" priority="1110">
      <formula>AND($AI25=6,$AH25="RI")</formula>
    </cfRule>
    <cfRule type="expression" dxfId="4177" priority="1111">
      <formula>AND($AI25=7,$AH25="S")</formula>
    </cfRule>
    <cfRule type="expression" dxfId="4176" priority="1112">
      <formula>AND($AI25=6,$AH25="S")</formula>
    </cfRule>
    <cfRule type="expression" dxfId="4175" priority="1115">
      <formula>AND($AI25=7,$AH25="S")</formula>
    </cfRule>
    <cfRule type="expression" dxfId="4174" priority="1116">
      <formula>AND($AI25=6,$AH25="S")</formula>
    </cfRule>
  </conditionalFormatting>
  <conditionalFormatting sqref="K25">
    <cfRule type="expression" dxfId="4173" priority="1105">
      <formula>$AI25=7</formula>
    </cfRule>
    <cfRule type="expression" dxfId="4172" priority="1106">
      <formula>$AI25=6</formula>
    </cfRule>
  </conditionalFormatting>
  <conditionalFormatting sqref="K25">
    <cfRule type="expression" dxfId="4171" priority="1101">
      <formula>AND($AI25=7,$AH25="RI")</formula>
    </cfRule>
    <cfRule type="expression" dxfId="4170" priority="1102">
      <formula>AND($AI25=6,$AH25="RI")</formula>
    </cfRule>
    <cfRule type="expression" dxfId="4169" priority="1103">
      <formula>AND($AI25=7,$AH25="S")</formula>
    </cfRule>
    <cfRule type="expression" dxfId="4168" priority="1104">
      <formula>AND($AI25=6,$AH25="S")</formula>
    </cfRule>
    <cfRule type="expression" dxfId="4167" priority="1107">
      <formula>AND($AI25=7,$AH25="S")</formula>
    </cfRule>
    <cfRule type="expression" dxfId="4166" priority="1108">
      <formula>AND($AI25=6,$AH25="S")</formula>
    </cfRule>
  </conditionalFormatting>
  <conditionalFormatting sqref="J25:L25">
    <cfRule type="expression" dxfId="4165" priority="1097">
      <formula>OR($AI25=7,$AI25=0)</formula>
    </cfRule>
    <cfRule type="expression" dxfId="4164" priority="1098">
      <formula>$AI25=6</formula>
    </cfRule>
  </conditionalFormatting>
  <conditionalFormatting sqref="J25:L25">
    <cfRule type="expression" dxfId="4163" priority="1093">
      <formula>AND($AI25=7,$AH25="RI")</formula>
    </cfRule>
    <cfRule type="expression" dxfId="4162" priority="1094">
      <formula>AND($AI25=6,$AH25="RI")</formula>
    </cfRule>
    <cfRule type="expression" dxfId="4161" priority="1095">
      <formula>AND($AI25=7,$AH25="S")</formula>
    </cfRule>
    <cfRule type="expression" dxfId="4160" priority="1096">
      <formula>AND($AI25=6,$AH25="S")</formula>
    </cfRule>
    <cfRule type="expression" dxfId="4159" priority="1099">
      <formula>AND($AI25=7,$AH25="S")</formula>
    </cfRule>
    <cfRule type="expression" dxfId="4158" priority="1100">
      <formula>AND($AI25=6,$AH25="S")</formula>
    </cfRule>
  </conditionalFormatting>
  <conditionalFormatting sqref="J26:O29">
    <cfRule type="expression" dxfId="4157" priority="1089">
      <formula>AND($AI26=6,$AH26="RI")</formula>
    </cfRule>
    <cfRule type="expression" dxfId="4156" priority="1090">
      <formula>AND($AI26=7,$AH26="RI")</formula>
    </cfRule>
    <cfRule type="expression" dxfId="4155" priority="1091">
      <formula>OR($AI26=7,$AI26=8)</formula>
    </cfRule>
    <cfRule type="expression" dxfId="4154" priority="1092">
      <formula>$AI26=6</formula>
    </cfRule>
  </conditionalFormatting>
  <conditionalFormatting sqref="J25:O29">
    <cfRule type="expression" dxfId="4153" priority="1083">
      <formula>OR(AND($AI25=7,$AH25="R"),AND($AI25=6,$AH25="R"))</formula>
    </cfRule>
    <cfRule type="expression" dxfId="4152" priority="1084">
      <formula>OR(AND($AI25=7,$AH25="RI"),AND($AI25=6,$AH25="RI"))</formula>
    </cfRule>
    <cfRule type="expression" dxfId="4151" priority="1085">
      <formula>OR(AND($AI25=7,$AH25="S"),AND($AI25=6,$AH25="S"))</formula>
    </cfRule>
    <cfRule type="expression" dxfId="4150" priority="1086">
      <formula>OR(AND($AI25=7,$AH25="PZC"),AND($AI25=6,$AH25="PZC"))</formula>
    </cfRule>
    <cfRule type="expression" dxfId="4149" priority="1087">
      <formula>OR($AI25=7,$AI25=0)</formula>
    </cfRule>
    <cfRule type="expression" dxfId="4148" priority="1088">
      <formula>$AI25=6</formula>
    </cfRule>
  </conditionalFormatting>
  <conditionalFormatting sqref="O25">
    <cfRule type="expression" dxfId="4147" priority="1079">
      <formula>OR($AI25=7,$AI25=0)</formula>
    </cfRule>
    <cfRule type="expression" dxfId="4146" priority="1080">
      <formula>$AI25=6</formula>
    </cfRule>
  </conditionalFormatting>
  <conditionalFormatting sqref="O25">
    <cfRule type="expression" dxfId="4145" priority="1073">
      <formula>AND($AI25=7,$AH25="RI")</formula>
    </cfRule>
    <cfRule type="expression" dxfId="4144" priority="1074">
      <formula>AND($AI25=6,$AH25="RI")</formula>
    </cfRule>
    <cfRule type="expression" dxfId="4143" priority="1077">
      <formula>AND($AI25=7,$AH25="S")</formula>
    </cfRule>
    <cfRule type="expression" dxfId="4142" priority="1078">
      <formula>AND($AI25=6,$AH25="S")</formula>
    </cfRule>
    <cfRule type="expression" dxfId="4141" priority="1081">
      <formula>AND($AI25=7,$AH25="S")</formula>
    </cfRule>
    <cfRule type="expression" dxfId="4140" priority="1082">
      <formula>AND($AI25=6,$AH25="S")</formula>
    </cfRule>
  </conditionalFormatting>
  <conditionalFormatting sqref="O25">
    <cfRule type="expression" dxfId="4139" priority="1075">
      <formula>$AI25=7</formula>
    </cfRule>
    <cfRule type="expression" dxfId="4138" priority="1076">
      <formula>$AI25=6</formula>
    </cfRule>
  </conditionalFormatting>
  <conditionalFormatting sqref="N25">
    <cfRule type="expression" dxfId="4137" priority="1069">
      <formula>OR($AI25=7,$AI25=0)</formula>
    </cfRule>
    <cfRule type="expression" dxfId="4136" priority="1070">
      <formula>$AI25=6</formula>
    </cfRule>
  </conditionalFormatting>
  <conditionalFormatting sqref="N25">
    <cfRule type="expression" dxfId="4135" priority="1063">
      <formula>AND($AI25=7,$AH25="RI")</formula>
    </cfRule>
    <cfRule type="expression" dxfId="4134" priority="1064">
      <formula>AND($AI25=6,$AH25="RI")</formula>
    </cfRule>
    <cfRule type="expression" dxfId="4133" priority="1067">
      <formula>AND($AI25=7,$AH25="S")</formula>
    </cfRule>
    <cfRule type="expression" dxfId="4132" priority="1068">
      <formula>AND($AI25=6,$AH25="S")</formula>
    </cfRule>
    <cfRule type="expression" dxfId="4131" priority="1071">
      <formula>AND($AI25=7,$AH25="S")</formula>
    </cfRule>
    <cfRule type="expression" dxfId="4130" priority="1072">
      <formula>AND($AI25=6,$AH25="S")</formula>
    </cfRule>
  </conditionalFormatting>
  <conditionalFormatting sqref="N25">
    <cfRule type="expression" dxfId="4129" priority="1065">
      <formula>$AI25=7</formula>
    </cfRule>
    <cfRule type="expression" dxfId="4128" priority="1066">
      <formula>$AI25=6</formula>
    </cfRule>
  </conditionalFormatting>
  <conditionalFormatting sqref="L25">
    <cfRule type="expression" dxfId="4127" priority="1057">
      <formula>$AI25=7</formula>
    </cfRule>
    <cfRule type="expression" dxfId="4126" priority="1058">
      <formula>$AI25=6</formula>
    </cfRule>
  </conditionalFormatting>
  <conditionalFormatting sqref="L25">
    <cfRule type="expression" dxfId="4125" priority="1059">
      <formula>OR($AI25=7,$AI25=0)</formula>
    </cfRule>
    <cfRule type="expression" dxfId="4124" priority="1060">
      <formula>$AI25=6</formula>
    </cfRule>
  </conditionalFormatting>
  <conditionalFormatting sqref="L25">
    <cfRule type="expression" dxfId="4123" priority="1053">
      <formula>AND($AI25=7,$AH25="RI")</formula>
    </cfRule>
    <cfRule type="expression" dxfId="4122" priority="1054">
      <formula>AND($AI25=6,$AH25="RI")</formula>
    </cfRule>
    <cfRule type="expression" dxfId="4121" priority="1055">
      <formula>AND($AI25=7,$AH25="S")</formula>
    </cfRule>
    <cfRule type="expression" dxfId="4120" priority="1056">
      <formula>AND($AI25=6,$AH25="S")</formula>
    </cfRule>
    <cfRule type="expression" dxfId="4119" priority="1061">
      <formula>AND($AI25=7,$AH25="S")</formula>
    </cfRule>
    <cfRule type="expression" dxfId="4118" priority="1062">
      <formula>AND($AI25=6,$AH25="S")</formula>
    </cfRule>
  </conditionalFormatting>
  <conditionalFormatting sqref="M25">
    <cfRule type="expression" dxfId="4117" priority="1049">
      <formula>OR($AI25=7,$AI25=0)</formula>
    </cfRule>
    <cfRule type="expression" dxfId="4116" priority="1050">
      <formula>$AI25=6</formula>
    </cfRule>
  </conditionalFormatting>
  <conditionalFormatting sqref="M25">
    <cfRule type="expression" dxfId="4115" priority="1045">
      <formula>AND($AI25=7,$AH25="RI")</formula>
    </cfRule>
    <cfRule type="expression" dxfId="4114" priority="1046">
      <formula>AND($AI25=6,$AH25="RI")</formula>
    </cfRule>
    <cfRule type="expression" dxfId="4113" priority="1047">
      <formula>AND($AI25=7,$AH25="S")</formula>
    </cfRule>
    <cfRule type="expression" dxfId="4112" priority="1048">
      <formula>AND($AI25=6,$AH25="S")</formula>
    </cfRule>
    <cfRule type="expression" dxfId="4111" priority="1051">
      <formula>AND($AI25=7,$AH25="S")</formula>
    </cfRule>
    <cfRule type="expression" dxfId="4110" priority="1052">
      <formula>AND($AI25=6,$AH25="S")</formula>
    </cfRule>
  </conditionalFormatting>
  <conditionalFormatting sqref="K25">
    <cfRule type="expression" dxfId="4109" priority="1041">
      <formula>$AI25=7</formula>
    </cfRule>
    <cfRule type="expression" dxfId="4108" priority="1042">
      <formula>$AI25=6</formula>
    </cfRule>
  </conditionalFormatting>
  <conditionalFormatting sqref="K25">
    <cfRule type="expression" dxfId="4107" priority="1037">
      <formula>AND($AI25=7,$AH25="RI")</formula>
    </cfRule>
    <cfRule type="expression" dxfId="4106" priority="1038">
      <formula>AND($AI25=6,$AH25="RI")</formula>
    </cfRule>
    <cfRule type="expression" dxfId="4105" priority="1039">
      <formula>AND($AI25=7,$AH25="S")</formula>
    </cfRule>
    <cfRule type="expression" dxfId="4104" priority="1040">
      <formula>AND($AI25=6,$AH25="S")</formula>
    </cfRule>
    <cfRule type="expression" dxfId="4103" priority="1043">
      <formula>AND($AI25=7,$AH25="S")</formula>
    </cfRule>
    <cfRule type="expression" dxfId="4102" priority="1044">
      <formula>AND($AI25=6,$AH25="S")</formula>
    </cfRule>
  </conditionalFormatting>
  <conditionalFormatting sqref="J25:L25">
    <cfRule type="expression" dxfId="4101" priority="1033">
      <formula>OR($AI25=7,$AI25=0)</formula>
    </cfRule>
    <cfRule type="expression" dxfId="4100" priority="1034">
      <formula>$AI25=6</formula>
    </cfRule>
  </conditionalFormatting>
  <conditionalFormatting sqref="J25:L25">
    <cfRule type="expression" dxfId="4099" priority="1029">
      <formula>AND($AI25=7,$AH25="RI")</formula>
    </cfRule>
    <cfRule type="expression" dxfId="4098" priority="1030">
      <formula>AND($AI25=6,$AH25="RI")</formula>
    </cfRule>
    <cfRule type="expression" dxfId="4097" priority="1031">
      <formula>AND($AI25=7,$AH25="S")</formula>
    </cfRule>
    <cfRule type="expression" dxfId="4096" priority="1032">
      <formula>AND($AI25=6,$AH25="S")</formula>
    </cfRule>
    <cfRule type="expression" dxfId="4095" priority="1035">
      <formula>AND($AI25=7,$AH25="S")</formula>
    </cfRule>
    <cfRule type="expression" dxfId="4094" priority="1036">
      <formula>AND($AI25=6,$AH25="S")</formula>
    </cfRule>
  </conditionalFormatting>
  <conditionalFormatting sqref="J26:O29">
    <cfRule type="expression" dxfId="4093" priority="1025">
      <formula>AND($AI26=6,$AH26="RI")</formula>
    </cfRule>
    <cfRule type="expression" dxfId="4092" priority="1026">
      <formula>AND($AI26=7,$AH26="RI")</formula>
    </cfRule>
    <cfRule type="expression" dxfId="4091" priority="1027">
      <formula>OR($AI26=7,$AI26=8)</formula>
    </cfRule>
    <cfRule type="expression" dxfId="4090" priority="1028">
      <formula>$AI26=6</formula>
    </cfRule>
  </conditionalFormatting>
  <conditionalFormatting sqref="J25:O29">
    <cfRule type="expression" dxfId="4089" priority="1019">
      <formula>OR(AND($AI25=7,$AH25="R"),AND($AI25=6,$AH25="R"))</formula>
    </cfRule>
    <cfRule type="expression" dxfId="4088" priority="1020">
      <formula>OR(AND($AI25=7,$AH25="RI"),AND($AI25=6,$AH25="RI"))</formula>
    </cfRule>
    <cfRule type="expression" dxfId="4087" priority="1021">
      <formula>OR(AND($AI25=7,$AH25="S"),AND($AI25=6,$AH25="S"))</formula>
    </cfRule>
    <cfRule type="expression" dxfId="4086" priority="1022">
      <formula>OR(AND($AI25=7,$AH25="PZC"),AND($AI25=6,$AH25="PZC"))</formula>
    </cfRule>
    <cfRule type="expression" dxfId="4085" priority="1023">
      <formula>OR($AI25=7,$AI25=0)</formula>
    </cfRule>
    <cfRule type="expression" dxfId="4084" priority="1024">
      <formula>$AI25=6</formula>
    </cfRule>
  </conditionalFormatting>
  <conditionalFormatting sqref="U18">
    <cfRule type="expression" dxfId="4083" priority="1015">
      <formula>OR($AI18=7,$AI18=0)</formula>
    </cfRule>
    <cfRule type="expression" dxfId="4082" priority="1016">
      <formula>$AI18=6</formula>
    </cfRule>
  </conditionalFormatting>
  <conditionalFormatting sqref="U18">
    <cfRule type="expression" dxfId="4081" priority="1009">
      <formula>AND($AI18=7,$AH18="RI")</formula>
    </cfRule>
    <cfRule type="expression" dxfId="4080" priority="1010">
      <formula>AND($AI18=6,$AH18="RI")</formula>
    </cfRule>
    <cfRule type="expression" dxfId="4079" priority="1013">
      <formula>AND($AI18=7,$AH18="S")</formula>
    </cfRule>
    <cfRule type="expression" dxfId="4078" priority="1014">
      <formula>AND($AI18=6,$AH18="S")</formula>
    </cfRule>
    <cfRule type="expression" dxfId="4077" priority="1017">
      <formula>AND($AI18=7,$AH18="S")</formula>
    </cfRule>
    <cfRule type="expression" dxfId="4076" priority="1018">
      <formula>AND($AI18=6,$AH18="S")</formula>
    </cfRule>
  </conditionalFormatting>
  <conditionalFormatting sqref="U18">
    <cfRule type="expression" dxfId="4075" priority="1011">
      <formula>$AI18=7</formula>
    </cfRule>
    <cfRule type="expression" dxfId="4074" priority="1012">
      <formula>$AI18=6</formula>
    </cfRule>
  </conditionalFormatting>
  <conditionalFormatting sqref="T18">
    <cfRule type="expression" dxfId="4073" priority="1005">
      <formula>OR($AI18=7,$AI18=0)</formula>
    </cfRule>
    <cfRule type="expression" dxfId="4072" priority="1006">
      <formula>$AI18=6</formula>
    </cfRule>
  </conditionalFormatting>
  <conditionalFormatting sqref="T18">
    <cfRule type="expression" dxfId="4071" priority="999">
      <formula>AND($AI18=7,$AH18="RI")</formula>
    </cfRule>
    <cfRule type="expression" dxfId="4070" priority="1000">
      <formula>AND($AI18=6,$AH18="RI")</formula>
    </cfRule>
    <cfRule type="expression" dxfId="4069" priority="1003">
      <formula>AND($AI18=7,$AH18="S")</formula>
    </cfRule>
    <cfRule type="expression" dxfId="4068" priority="1004">
      <formula>AND($AI18=6,$AH18="S")</formula>
    </cfRule>
    <cfRule type="expression" dxfId="4067" priority="1007">
      <formula>AND($AI18=7,$AH18="S")</formula>
    </cfRule>
    <cfRule type="expression" dxfId="4066" priority="1008">
      <formula>AND($AI18=6,$AH18="S")</formula>
    </cfRule>
  </conditionalFormatting>
  <conditionalFormatting sqref="T18">
    <cfRule type="expression" dxfId="4065" priority="1001">
      <formula>$AI18=7</formula>
    </cfRule>
    <cfRule type="expression" dxfId="4064" priority="1002">
      <formula>$AI18=6</formula>
    </cfRule>
  </conditionalFormatting>
  <conditionalFormatting sqref="R18">
    <cfRule type="expression" dxfId="4063" priority="993">
      <formula>$AI18=7</formula>
    </cfRule>
    <cfRule type="expression" dxfId="4062" priority="994">
      <formula>$AI18=6</formula>
    </cfRule>
  </conditionalFormatting>
  <conditionalFormatting sqref="R18">
    <cfRule type="expression" dxfId="4061" priority="995">
      <formula>OR($AI18=7,$AI18=0)</formula>
    </cfRule>
    <cfRule type="expression" dxfId="4060" priority="996">
      <formula>$AI18=6</formula>
    </cfRule>
  </conditionalFormatting>
  <conditionalFormatting sqref="R18">
    <cfRule type="expression" dxfId="4059" priority="989">
      <formula>AND($AI18=7,$AH18="RI")</formula>
    </cfRule>
    <cfRule type="expression" dxfId="4058" priority="990">
      <formula>AND($AI18=6,$AH18="RI")</formula>
    </cfRule>
    <cfRule type="expression" dxfId="4057" priority="991">
      <formula>AND($AI18=7,$AH18="S")</formula>
    </cfRule>
    <cfRule type="expression" dxfId="4056" priority="992">
      <formula>AND($AI18=6,$AH18="S")</formula>
    </cfRule>
    <cfRule type="expression" dxfId="4055" priority="997">
      <formula>AND($AI18=7,$AH18="S")</formula>
    </cfRule>
    <cfRule type="expression" dxfId="4054" priority="998">
      <formula>AND($AI18=6,$AH18="S")</formula>
    </cfRule>
  </conditionalFormatting>
  <conditionalFormatting sqref="S18">
    <cfRule type="expression" dxfId="4053" priority="985">
      <formula>OR($AI18=7,$AI18=0)</formula>
    </cfRule>
    <cfRule type="expression" dxfId="4052" priority="986">
      <formula>$AI18=6</formula>
    </cfRule>
  </conditionalFormatting>
  <conditionalFormatting sqref="S18">
    <cfRule type="expression" dxfId="4051" priority="981">
      <formula>AND($AI18=7,$AH18="RI")</formula>
    </cfRule>
    <cfRule type="expression" dxfId="4050" priority="982">
      <formula>AND($AI18=6,$AH18="RI")</formula>
    </cfRule>
    <cfRule type="expression" dxfId="4049" priority="983">
      <formula>AND($AI18=7,$AH18="S")</formula>
    </cfRule>
    <cfRule type="expression" dxfId="4048" priority="984">
      <formula>AND($AI18=6,$AH18="S")</formula>
    </cfRule>
    <cfRule type="expression" dxfId="4047" priority="987">
      <formula>AND($AI18=7,$AH18="S")</formula>
    </cfRule>
    <cfRule type="expression" dxfId="4046" priority="988">
      <formula>AND($AI18=6,$AH18="S")</formula>
    </cfRule>
  </conditionalFormatting>
  <conditionalFormatting sqref="Q18">
    <cfRule type="expression" dxfId="4045" priority="977">
      <formula>$AI18=7</formula>
    </cfRule>
    <cfRule type="expression" dxfId="4044" priority="978">
      <formula>$AI18=6</formula>
    </cfRule>
  </conditionalFormatting>
  <conditionalFormatting sqref="Q18">
    <cfRule type="expression" dxfId="4043" priority="973">
      <formula>AND($AI18=7,$AH18="RI")</formula>
    </cfRule>
    <cfRule type="expression" dxfId="4042" priority="974">
      <formula>AND($AI18=6,$AH18="RI")</formula>
    </cfRule>
    <cfRule type="expression" dxfId="4041" priority="975">
      <formula>AND($AI18=7,$AH18="S")</formula>
    </cfRule>
    <cfRule type="expression" dxfId="4040" priority="976">
      <formula>AND($AI18=6,$AH18="S")</formula>
    </cfRule>
    <cfRule type="expression" dxfId="4039" priority="979">
      <formula>AND($AI18=7,$AH18="S")</formula>
    </cfRule>
    <cfRule type="expression" dxfId="4038" priority="980">
      <formula>AND($AI18=6,$AH18="S")</formula>
    </cfRule>
  </conditionalFormatting>
  <conditionalFormatting sqref="P18:R18">
    <cfRule type="expression" dxfId="4037" priority="969">
      <formula>OR($AI18=7,$AI18=0)</formula>
    </cfRule>
    <cfRule type="expression" dxfId="4036" priority="970">
      <formula>$AI18=6</formula>
    </cfRule>
  </conditionalFormatting>
  <conditionalFormatting sqref="P18:R18">
    <cfRule type="expression" dxfId="4035" priority="965">
      <formula>AND($AI18=7,$AH18="RI")</formula>
    </cfRule>
    <cfRule type="expression" dxfId="4034" priority="966">
      <formula>AND($AI18=6,$AH18="RI")</formula>
    </cfRule>
    <cfRule type="expression" dxfId="4033" priority="967">
      <formula>AND($AI18=7,$AH18="S")</formula>
    </cfRule>
    <cfRule type="expression" dxfId="4032" priority="968">
      <formula>AND($AI18=6,$AH18="S")</formula>
    </cfRule>
    <cfRule type="expression" dxfId="4031" priority="971">
      <formula>AND($AI18=7,$AH18="S")</formula>
    </cfRule>
    <cfRule type="expression" dxfId="4030" priority="972">
      <formula>AND($AI18=6,$AH18="S")</formula>
    </cfRule>
  </conditionalFormatting>
  <conditionalFormatting sqref="P19:U22">
    <cfRule type="expression" dxfId="4029" priority="961">
      <formula>AND($AI19=6,$AH19="RI")</formula>
    </cfRule>
    <cfRule type="expression" dxfId="4028" priority="962">
      <formula>AND($AI19=7,$AH19="RI")</formula>
    </cfRule>
    <cfRule type="expression" dxfId="4027" priority="963">
      <formula>OR($AI19=7,$AI19=8)</formula>
    </cfRule>
    <cfRule type="expression" dxfId="4026" priority="964">
      <formula>$AI19=6</formula>
    </cfRule>
  </conditionalFormatting>
  <conditionalFormatting sqref="P18:U22">
    <cfRule type="expression" dxfId="4025" priority="955">
      <formula>OR(AND($AI18=7,$AH18="R"),AND($AI18=6,$AH18="R"))</formula>
    </cfRule>
    <cfRule type="expression" dxfId="4024" priority="956">
      <formula>OR(AND($AI18=7,$AH18="RI"),AND($AI18=6,$AH18="RI"))</formula>
    </cfRule>
    <cfRule type="expression" dxfId="4023" priority="957">
      <formula>OR(AND($AI18=7,$AH18="S"),AND($AI18=6,$AH18="S"))</formula>
    </cfRule>
    <cfRule type="expression" dxfId="4022" priority="958">
      <formula>OR(AND($AI18=7,$AH18="PZC"),AND($AI18=6,$AH18="PZC"))</formula>
    </cfRule>
    <cfRule type="expression" dxfId="4021" priority="959">
      <formula>OR($AI18=7,$AI18=0)</formula>
    </cfRule>
    <cfRule type="expression" dxfId="4020" priority="960">
      <formula>$AI18=6</formula>
    </cfRule>
  </conditionalFormatting>
  <conditionalFormatting sqref="U18">
    <cfRule type="expression" dxfId="4019" priority="951">
      <formula>OR($AI18=7,$AI18=0)</formula>
    </cfRule>
    <cfRule type="expression" dxfId="4018" priority="952">
      <formula>$AI18=6</formula>
    </cfRule>
  </conditionalFormatting>
  <conditionalFormatting sqref="U18">
    <cfRule type="expression" dxfId="4017" priority="945">
      <formula>AND($AI18=7,$AH18="RI")</formula>
    </cfRule>
    <cfRule type="expression" dxfId="4016" priority="946">
      <formula>AND($AI18=6,$AH18="RI")</formula>
    </cfRule>
    <cfRule type="expression" dxfId="4015" priority="949">
      <formula>AND($AI18=7,$AH18="S")</formula>
    </cfRule>
    <cfRule type="expression" dxfId="4014" priority="950">
      <formula>AND($AI18=6,$AH18="S")</formula>
    </cfRule>
    <cfRule type="expression" dxfId="4013" priority="953">
      <formula>AND($AI18=7,$AH18="S")</formula>
    </cfRule>
    <cfRule type="expression" dxfId="4012" priority="954">
      <formula>AND($AI18=6,$AH18="S")</formula>
    </cfRule>
  </conditionalFormatting>
  <conditionalFormatting sqref="U18">
    <cfRule type="expression" dxfId="4011" priority="947">
      <formula>$AI18=7</formula>
    </cfRule>
    <cfRule type="expression" dxfId="4010" priority="948">
      <formula>$AI18=6</formula>
    </cfRule>
  </conditionalFormatting>
  <conditionalFormatting sqref="T18">
    <cfRule type="expression" dxfId="4009" priority="941">
      <formula>OR($AI18=7,$AI18=0)</formula>
    </cfRule>
    <cfRule type="expression" dxfId="4008" priority="942">
      <formula>$AI18=6</formula>
    </cfRule>
  </conditionalFormatting>
  <conditionalFormatting sqref="T18">
    <cfRule type="expression" dxfId="4007" priority="935">
      <formula>AND($AI18=7,$AH18="RI")</formula>
    </cfRule>
    <cfRule type="expression" dxfId="4006" priority="936">
      <formula>AND($AI18=6,$AH18="RI")</formula>
    </cfRule>
    <cfRule type="expression" dxfId="4005" priority="939">
      <formula>AND($AI18=7,$AH18="S")</formula>
    </cfRule>
    <cfRule type="expression" dxfId="4004" priority="940">
      <formula>AND($AI18=6,$AH18="S")</formula>
    </cfRule>
    <cfRule type="expression" dxfId="4003" priority="943">
      <formula>AND($AI18=7,$AH18="S")</formula>
    </cfRule>
    <cfRule type="expression" dxfId="4002" priority="944">
      <formula>AND($AI18=6,$AH18="S")</formula>
    </cfRule>
  </conditionalFormatting>
  <conditionalFormatting sqref="T18">
    <cfRule type="expression" dxfId="4001" priority="937">
      <formula>$AI18=7</formula>
    </cfRule>
    <cfRule type="expression" dxfId="4000" priority="938">
      <formula>$AI18=6</formula>
    </cfRule>
  </conditionalFormatting>
  <conditionalFormatting sqref="R18">
    <cfRule type="expression" dxfId="3999" priority="929">
      <formula>$AI18=7</formula>
    </cfRule>
    <cfRule type="expression" dxfId="3998" priority="930">
      <formula>$AI18=6</formula>
    </cfRule>
  </conditionalFormatting>
  <conditionalFormatting sqref="R18">
    <cfRule type="expression" dxfId="3997" priority="931">
      <formula>OR($AI18=7,$AI18=0)</formula>
    </cfRule>
    <cfRule type="expression" dxfId="3996" priority="932">
      <formula>$AI18=6</formula>
    </cfRule>
  </conditionalFormatting>
  <conditionalFormatting sqref="R18">
    <cfRule type="expression" dxfId="3995" priority="925">
      <formula>AND($AI18=7,$AH18="RI")</formula>
    </cfRule>
    <cfRule type="expression" dxfId="3994" priority="926">
      <formula>AND($AI18=6,$AH18="RI")</formula>
    </cfRule>
    <cfRule type="expression" dxfId="3993" priority="927">
      <formula>AND($AI18=7,$AH18="S")</formula>
    </cfRule>
    <cfRule type="expression" dxfId="3992" priority="928">
      <formula>AND($AI18=6,$AH18="S")</formula>
    </cfRule>
    <cfRule type="expression" dxfId="3991" priority="933">
      <formula>AND($AI18=7,$AH18="S")</formula>
    </cfRule>
    <cfRule type="expression" dxfId="3990" priority="934">
      <formula>AND($AI18=6,$AH18="S")</formula>
    </cfRule>
  </conditionalFormatting>
  <conditionalFormatting sqref="S18">
    <cfRule type="expression" dxfId="3989" priority="921">
      <formula>OR($AI18=7,$AI18=0)</formula>
    </cfRule>
    <cfRule type="expression" dxfId="3988" priority="922">
      <formula>$AI18=6</formula>
    </cfRule>
  </conditionalFormatting>
  <conditionalFormatting sqref="S18">
    <cfRule type="expression" dxfId="3987" priority="917">
      <formula>AND($AI18=7,$AH18="RI")</formula>
    </cfRule>
    <cfRule type="expression" dxfId="3986" priority="918">
      <formula>AND($AI18=6,$AH18="RI")</formula>
    </cfRule>
    <cfRule type="expression" dxfId="3985" priority="919">
      <formula>AND($AI18=7,$AH18="S")</formula>
    </cfRule>
    <cfRule type="expression" dxfId="3984" priority="920">
      <formula>AND($AI18=6,$AH18="S")</formula>
    </cfRule>
    <cfRule type="expression" dxfId="3983" priority="923">
      <formula>AND($AI18=7,$AH18="S")</formula>
    </cfRule>
    <cfRule type="expression" dxfId="3982" priority="924">
      <formula>AND($AI18=6,$AH18="S")</formula>
    </cfRule>
  </conditionalFormatting>
  <conditionalFormatting sqref="Q18">
    <cfRule type="expression" dxfId="3981" priority="913">
      <formula>$AI18=7</formula>
    </cfRule>
    <cfRule type="expression" dxfId="3980" priority="914">
      <formula>$AI18=6</formula>
    </cfRule>
  </conditionalFormatting>
  <conditionalFormatting sqref="Q18">
    <cfRule type="expression" dxfId="3979" priority="909">
      <formula>AND($AI18=7,$AH18="RI")</formula>
    </cfRule>
    <cfRule type="expression" dxfId="3978" priority="910">
      <formula>AND($AI18=6,$AH18="RI")</formula>
    </cfRule>
    <cfRule type="expression" dxfId="3977" priority="911">
      <formula>AND($AI18=7,$AH18="S")</formula>
    </cfRule>
    <cfRule type="expression" dxfId="3976" priority="912">
      <formula>AND($AI18=6,$AH18="S")</formula>
    </cfRule>
    <cfRule type="expression" dxfId="3975" priority="915">
      <formula>AND($AI18=7,$AH18="S")</formula>
    </cfRule>
    <cfRule type="expression" dxfId="3974" priority="916">
      <formula>AND($AI18=6,$AH18="S")</formula>
    </cfRule>
  </conditionalFormatting>
  <conditionalFormatting sqref="P18:R18">
    <cfRule type="expression" dxfId="3973" priority="905">
      <formula>OR($AI18=7,$AI18=0)</formula>
    </cfRule>
    <cfRule type="expression" dxfId="3972" priority="906">
      <formula>$AI18=6</formula>
    </cfRule>
  </conditionalFormatting>
  <conditionalFormatting sqref="P18:R18">
    <cfRule type="expression" dxfId="3971" priority="901">
      <formula>AND($AI18=7,$AH18="RI")</formula>
    </cfRule>
    <cfRule type="expression" dxfId="3970" priority="902">
      <formula>AND($AI18=6,$AH18="RI")</formula>
    </cfRule>
    <cfRule type="expression" dxfId="3969" priority="903">
      <formula>AND($AI18=7,$AH18="S")</formula>
    </cfRule>
    <cfRule type="expression" dxfId="3968" priority="904">
      <formula>AND($AI18=6,$AH18="S")</formula>
    </cfRule>
    <cfRule type="expression" dxfId="3967" priority="907">
      <formula>AND($AI18=7,$AH18="S")</formula>
    </cfRule>
    <cfRule type="expression" dxfId="3966" priority="908">
      <formula>AND($AI18=6,$AH18="S")</formula>
    </cfRule>
  </conditionalFormatting>
  <conditionalFormatting sqref="P19:U22">
    <cfRule type="expression" dxfId="3965" priority="897">
      <formula>AND($AI19=6,$AH19="RI")</formula>
    </cfRule>
    <cfRule type="expression" dxfId="3964" priority="898">
      <formula>AND($AI19=7,$AH19="RI")</formula>
    </cfRule>
    <cfRule type="expression" dxfId="3963" priority="899">
      <formula>OR($AI19=7,$AI19=8)</formula>
    </cfRule>
    <cfRule type="expression" dxfId="3962" priority="900">
      <formula>$AI19=6</formula>
    </cfRule>
  </conditionalFormatting>
  <conditionalFormatting sqref="P18:U22">
    <cfRule type="expression" dxfId="3961" priority="891">
      <formula>OR(AND($AI18=7,$AH18="R"),AND($AI18=6,$AH18="R"))</formula>
    </cfRule>
    <cfRule type="expression" dxfId="3960" priority="892">
      <formula>OR(AND($AI18=7,$AH18="RI"),AND($AI18=6,$AH18="RI"))</formula>
    </cfRule>
    <cfRule type="expression" dxfId="3959" priority="893">
      <formula>OR(AND($AI18=7,$AH18="S"),AND($AI18=6,$AH18="S"))</formula>
    </cfRule>
    <cfRule type="expression" dxfId="3958" priority="894">
      <formula>OR(AND($AI18=7,$AH18="PZC"),AND($AI18=6,$AH18="PZC"))</formula>
    </cfRule>
    <cfRule type="expression" dxfId="3957" priority="895">
      <formula>OR($AI18=7,$AI18=0)</formula>
    </cfRule>
    <cfRule type="expression" dxfId="3956" priority="896">
      <formula>$AI18=6</formula>
    </cfRule>
  </conditionalFormatting>
  <conditionalFormatting sqref="U32">
    <cfRule type="expression" dxfId="3955" priority="887">
      <formula>OR($AI32=7,$AI32=0)</formula>
    </cfRule>
    <cfRule type="expression" dxfId="3954" priority="888">
      <formula>$AI32=6</formula>
    </cfRule>
  </conditionalFormatting>
  <conditionalFormatting sqref="U32">
    <cfRule type="expression" dxfId="3953" priority="881">
      <formula>AND($AI32=7,$AH32="RI")</formula>
    </cfRule>
    <cfRule type="expression" dxfId="3952" priority="882">
      <formula>AND($AI32=6,$AH32="RI")</formula>
    </cfRule>
    <cfRule type="expression" dxfId="3951" priority="885">
      <formula>AND($AI32=7,$AH32="S")</formula>
    </cfRule>
    <cfRule type="expression" dxfId="3950" priority="886">
      <formula>AND($AI32=6,$AH32="S")</formula>
    </cfRule>
    <cfRule type="expression" dxfId="3949" priority="889">
      <formula>AND($AI32=7,$AH32="S")</formula>
    </cfRule>
    <cfRule type="expression" dxfId="3948" priority="890">
      <formula>AND($AI32=6,$AH32="S")</formula>
    </cfRule>
  </conditionalFormatting>
  <conditionalFormatting sqref="U32">
    <cfRule type="expression" dxfId="3947" priority="883">
      <formula>$AI32=7</formula>
    </cfRule>
    <cfRule type="expression" dxfId="3946" priority="884">
      <formula>$AI32=6</formula>
    </cfRule>
  </conditionalFormatting>
  <conditionalFormatting sqref="T32">
    <cfRule type="expression" dxfId="3945" priority="877">
      <formula>OR($AI32=7,$AI32=0)</formula>
    </cfRule>
    <cfRule type="expression" dxfId="3944" priority="878">
      <formula>$AI32=6</formula>
    </cfRule>
  </conditionalFormatting>
  <conditionalFormatting sqref="T32">
    <cfRule type="expression" dxfId="3943" priority="871">
      <formula>AND($AI32=7,$AH32="RI")</formula>
    </cfRule>
    <cfRule type="expression" dxfId="3942" priority="872">
      <formula>AND($AI32=6,$AH32="RI")</formula>
    </cfRule>
    <cfRule type="expression" dxfId="3941" priority="875">
      <formula>AND($AI32=7,$AH32="S")</formula>
    </cfRule>
    <cfRule type="expression" dxfId="3940" priority="876">
      <formula>AND($AI32=6,$AH32="S")</formula>
    </cfRule>
    <cfRule type="expression" dxfId="3939" priority="879">
      <formula>AND($AI32=7,$AH32="S")</formula>
    </cfRule>
    <cfRule type="expression" dxfId="3938" priority="880">
      <formula>AND($AI32=6,$AH32="S")</formula>
    </cfRule>
  </conditionalFormatting>
  <conditionalFormatting sqref="T32">
    <cfRule type="expression" dxfId="3937" priority="873">
      <formula>$AI32=7</formula>
    </cfRule>
    <cfRule type="expression" dxfId="3936" priority="874">
      <formula>$AI32=6</formula>
    </cfRule>
  </conditionalFormatting>
  <conditionalFormatting sqref="R32">
    <cfRule type="expression" dxfId="3935" priority="865">
      <formula>$AI32=7</formula>
    </cfRule>
    <cfRule type="expression" dxfId="3934" priority="866">
      <formula>$AI32=6</formula>
    </cfRule>
  </conditionalFormatting>
  <conditionalFormatting sqref="R32">
    <cfRule type="expression" dxfId="3933" priority="867">
      <formula>OR($AI32=7,$AI32=0)</formula>
    </cfRule>
    <cfRule type="expression" dxfId="3932" priority="868">
      <formula>$AI32=6</formula>
    </cfRule>
  </conditionalFormatting>
  <conditionalFormatting sqref="R32">
    <cfRule type="expression" dxfId="3931" priority="861">
      <formula>AND($AI32=7,$AH32="RI")</formula>
    </cfRule>
    <cfRule type="expression" dxfId="3930" priority="862">
      <formula>AND($AI32=6,$AH32="RI")</formula>
    </cfRule>
    <cfRule type="expression" dxfId="3929" priority="863">
      <formula>AND($AI32=7,$AH32="S")</formula>
    </cfRule>
    <cfRule type="expression" dxfId="3928" priority="864">
      <formula>AND($AI32=6,$AH32="S")</formula>
    </cfRule>
    <cfRule type="expression" dxfId="3927" priority="869">
      <formula>AND($AI32=7,$AH32="S")</formula>
    </cfRule>
    <cfRule type="expression" dxfId="3926" priority="870">
      <formula>AND($AI32=6,$AH32="S")</formula>
    </cfRule>
  </conditionalFormatting>
  <conditionalFormatting sqref="S32">
    <cfRule type="expression" dxfId="3925" priority="857">
      <formula>OR($AI32=7,$AI32=0)</formula>
    </cfRule>
    <cfRule type="expression" dxfId="3924" priority="858">
      <formula>$AI32=6</formula>
    </cfRule>
  </conditionalFormatting>
  <conditionalFormatting sqref="S32">
    <cfRule type="expression" dxfId="3923" priority="853">
      <formula>AND($AI32=7,$AH32="RI")</formula>
    </cfRule>
    <cfRule type="expression" dxfId="3922" priority="854">
      <formula>AND($AI32=6,$AH32="RI")</formula>
    </cfRule>
    <cfRule type="expression" dxfId="3921" priority="855">
      <formula>AND($AI32=7,$AH32="S")</formula>
    </cfRule>
    <cfRule type="expression" dxfId="3920" priority="856">
      <formula>AND($AI32=6,$AH32="S")</formula>
    </cfRule>
    <cfRule type="expression" dxfId="3919" priority="859">
      <formula>AND($AI32=7,$AH32="S")</formula>
    </cfRule>
    <cfRule type="expression" dxfId="3918" priority="860">
      <formula>AND($AI32=6,$AH32="S")</formula>
    </cfRule>
  </conditionalFormatting>
  <conditionalFormatting sqref="Q32">
    <cfRule type="expression" dxfId="3917" priority="849">
      <formula>$AI32=7</formula>
    </cfRule>
    <cfRule type="expression" dxfId="3916" priority="850">
      <formula>$AI32=6</formula>
    </cfRule>
  </conditionalFormatting>
  <conditionalFormatting sqref="Q32">
    <cfRule type="expression" dxfId="3915" priority="845">
      <formula>AND($AI32=7,$AH32="RI")</formula>
    </cfRule>
    <cfRule type="expression" dxfId="3914" priority="846">
      <formula>AND($AI32=6,$AH32="RI")</formula>
    </cfRule>
    <cfRule type="expression" dxfId="3913" priority="847">
      <formula>AND($AI32=7,$AH32="S")</formula>
    </cfRule>
    <cfRule type="expression" dxfId="3912" priority="848">
      <formula>AND($AI32=6,$AH32="S")</formula>
    </cfRule>
    <cfRule type="expression" dxfId="3911" priority="851">
      <formula>AND($AI32=7,$AH32="S")</formula>
    </cfRule>
    <cfRule type="expression" dxfId="3910" priority="852">
      <formula>AND($AI32=6,$AH32="S")</formula>
    </cfRule>
  </conditionalFormatting>
  <conditionalFormatting sqref="P32:R32">
    <cfRule type="expression" dxfId="3909" priority="841">
      <formula>OR($AI32=7,$AI32=0)</formula>
    </cfRule>
    <cfRule type="expression" dxfId="3908" priority="842">
      <formula>$AI32=6</formula>
    </cfRule>
  </conditionalFormatting>
  <conditionalFormatting sqref="P32:R32">
    <cfRule type="expression" dxfId="3907" priority="837">
      <formula>AND($AI32=7,$AH32="RI")</formula>
    </cfRule>
    <cfRule type="expression" dxfId="3906" priority="838">
      <formula>AND($AI32=6,$AH32="RI")</formula>
    </cfRule>
    <cfRule type="expression" dxfId="3905" priority="839">
      <formula>AND($AI32=7,$AH32="S")</formula>
    </cfRule>
    <cfRule type="expression" dxfId="3904" priority="840">
      <formula>AND($AI32=6,$AH32="S")</formula>
    </cfRule>
    <cfRule type="expression" dxfId="3903" priority="843">
      <formula>AND($AI32=7,$AH32="S")</formula>
    </cfRule>
    <cfRule type="expression" dxfId="3902" priority="844">
      <formula>AND($AI32=6,$AH32="S")</formula>
    </cfRule>
  </conditionalFormatting>
  <conditionalFormatting sqref="P33:U33">
    <cfRule type="expression" dxfId="3901" priority="833">
      <formula>AND($AI33=6,$AH33="RI")</formula>
    </cfRule>
    <cfRule type="expression" dxfId="3900" priority="834">
      <formula>AND($AI33=7,$AH33="RI")</formula>
    </cfRule>
    <cfRule type="expression" dxfId="3899" priority="835">
      <formula>OR($AI33=7,$AI33=8)</formula>
    </cfRule>
    <cfRule type="expression" dxfId="3898" priority="836">
      <formula>$AI33=6</formula>
    </cfRule>
  </conditionalFormatting>
  <conditionalFormatting sqref="P32:U33">
    <cfRule type="expression" dxfId="3897" priority="827">
      <formula>OR(AND($AI32=7,$AH32="R"),AND($AI32=6,$AH32="R"))</formula>
    </cfRule>
    <cfRule type="expression" dxfId="3896" priority="828">
      <formula>OR(AND($AI32=7,$AH32="RI"),AND($AI32=6,$AH32="RI"))</formula>
    </cfRule>
    <cfRule type="expression" dxfId="3895" priority="829">
      <formula>OR(AND($AI32=7,$AH32="S"),AND($AI32=6,$AH32="S"))</formula>
    </cfRule>
    <cfRule type="expression" dxfId="3894" priority="830">
      <formula>OR(AND($AI32=7,$AH32="PZC"),AND($AI32=6,$AH32="PZC"))</formula>
    </cfRule>
    <cfRule type="expression" dxfId="3893" priority="831">
      <formula>OR($AI32=7,$AI32=0)</formula>
    </cfRule>
    <cfRule type="expression" dxfId="3892" priority="832">
      <formula>$AI32=6</formula>
    </cfRule>
  </conditionalFormatting>
  <conditionalFormatting sqref="I18">
    <cfRule type="expression" dxfId="3891" priority="823">
      <formula>OR($AI18=7,$AI18=0)</formula>
    </cfRule>
    <cfRule type="expression" dxfId="3890" priority="824">
      <formula>$AI18=6</formula>
    </cfRule>
  </conditionalFormatting>
  <conditionalFormatting sqref="I18">
    <cfRule type="expression" dxfId="3889" priority="819">
      <formula>AND($AI18=7,$AH18="RI")</formula>
    </cfRule>
    <cfRule type="expression" dxfId="3888" priority="820">
      <formula>AND($AI18=6,$AH18="RI")</formula>
    </cfRule>
    <cfRule type="expression" dxfId="3887" priority="821">
      <formula>AND($AI18=7,$AH18="S")</formula>
    </cfRule>
    <cfRule type="expression" dxfId="3886" priority="822">
      <formula>AND($AI18=6,$AH18="S")</formula>
    </cfRule>
    <cfRule type="expression" dxfId="3885" priority="825">
      <formula>AND($AI18=7,$AH18="S")</formula>
    </cfRule>
    <cfRule type="expression" dxfId="3884" priority="826">
      <formula>AND($AI18=6,$AH18="S")</formula>
    </cfRule>
  </conditionalFormatting>
  <conditionalFormatting sqref="H18">
    <cfRule type="expression" dxfId="3883" priority="815">
      <formula>OR($AI18=7,$AI18=0)</formula>
    </cfRule>
    <cfRule type="expression" dxfId="3882" priority="816">
      <formula>$AI18=6</formula>
    </cfRule>
  </conditionalFormatting>
  <conditionalFormatting sqref="H18">
    <cfRule type="expression" dxfId="3881" priority="811">
      <formula>AND($AI18=7,$AH18="RI")</formula>
    </cfRule>
    <cfRule type="expression" dxfId="3880" priority="812">
      <formula>AND($AI18=6,$AH18="RI")</formula>
    </cfRule>
    <cfRule type="expression" dxfId="3879" priority="813">
      <formula>AND($AI18=7,$AH18="S")</formula>
    </cfRule>
    <cfRule type="expression" dxfId="3878" priority="814">
      <formula>AND($AI18=6,$AH18="S")</formula>
    </cfRule>
    <cfRule type="expression" dxfId="3877" priority="817">
      <formula>AND($AI18=7,$AH18="S")</formula>
    </cfRule>
    <cfRule type="expression" dxfId="3876" priority="818">
      <formula>AND($AI18=6,$AH18="S")</formula>
    </cfRule>
  </conditionalFormatting>
  <conditionalFormatting sqref="F18">
    <cfRule type="expression" dxfId="3875" priority="807">
      <formula>OR($AI18=7,$AI18=0)</formula>
    </cfRule>
    <cfRule type="expression" dxfId="3874" priority="808">
      <formula>$AI18=6</formula>
    </cfRule>
  </conditionalFormatting>
  <conditionalFormatting sqref="F18">
    <cfRule type="expression" dxfId="3873" priority="803">
      <formula>AND($AI18=7,$AH18="RI")</formula>
    </cfRule>
    <cfRule type="expression" dxfId="3872" priority="804">
      <formula>AND($AI18=6,$AH18="RI")</formula>
    </cfRule>
    <cfRule type="expression" dxfId="3871" priority="805">
      <formula>AND($AI18=7,$AH18="S")</formula>
    </cfRule>
    <cfRule type="expression" dxfId="3870" priority="806">
      <formula>AND($AI18=6,$AH18="S")</formula>
    </cfRule>
    <cfRule type="expression" dxfId="3869" priority="809">
      <formula>AND($AI18=7,$AH18="S")</formula>
    </cfRule>
    <cfRule type="expression" dxfId="3868" priority="810">
      <formula>AND($AI18=6,$AH18="S")</formula>
    </cfRule>
  </conditionalFormatting>
  <conditionalFormatting sqref="G18:I18">
    <cfRule type="expression" dxfId="3867" priority="799">
      <formula>OR($AI18=7,$AI18=0)</formula>
    </cfRule>
    <cfRule type="expression" dxfId="3866" priority="800">
      <formula>$AI18=6</formula>
    </cfRule>
  </conditionalFormatting>
  <conditionalFormatting sqref="G18:I18">
    <cfRule type="expression" dxfId="3865" priority="795">
      <formula>AND($AI18=7,$AH18="RI")</formula>
    </cfRule>
    <cfRule type="expression" dxfId="3864" priority="796">
      <formula>AND($AI18=6,$AH18="RI")</formula>
    </cfRule>
    <cfRule type="expression" dxfId="3863" priority="797">
      <formula>AND($AI18=7,$AH18="S")</formula>
    </cfRule>
    <cfRule type="expression" dxfId="3862" priority="798">
      <formula>AND($AI18=6,$AH18="S")</formula>
    </cfRule>
    <cfRule type="expression" dxfId="3861" priority="801">
      <formula>AND($AI18=7,$AH18="S")</formula>
    </cfRule>
    <cfRule type="expression" dxfId="3860" priority="802">
      <formula>AND($AI18=6,$AH18="S")</formula>
    </cfRule>
  </conditionalFormatting>
  <conditionalFormatting sqref="E18">
    <cfRule type="expression" dxfId="3859" priority="791">
      <formula>$AI18=7</formula>
    </cfRule>
    <cfRule type="expression" dxfId="3858" priority="792">
      <formula>$AI18=6</formula>
    </cfRule>
  </conditionalFormatting>
  <conditionalFormatting sqref="E18">
    <cfRule type="expression" dxfId="3857" priority="787">
      <formula>AND($AI18=7,$AH18="RI")</formula>
    </cfRule>
    <cfRule type="expression" dxfId="3856" priority="788">
      <formula>AND($AI18=6,$AH18="RI")</formula>
    </cfRule>
    <cfRule type="expression" dxfId="3855" priority="789">
      <formula>AND($AI18=7,$AH18="S")</formula>
    </cfRule>
    <cfRule type="expression" dxfId="3854" priority="790">
      <formula>AND($AI18=6,$AH18="S")</formula>
    </cfRule>
    <cfRule type="expression" dxfId="3853" priority="793">
      <formula>AND($AI18=7,$AH18="S")</formula>
    </cfRule>
    <cfRule type="expression" dxfId="3852" priority="794">
      <formula>AND($AI18=6,$AH18="S")</formula>
    </cfRule>
  </conditionalFormatting>
  <conditionalFormatting sqref="D18">
    <cfRule type="expression" dxfId="3851" priority="783">
      <formula>OR($AI18=7,$AI18=0)</formula>
    </cfRule>
    <cfRule type="expression" dxfId="3850" priority="784">
      <formula>$AI18=6</formula>
    </cfRule>
  </conditionalFormatting>
  <conditionalFormatting sqref="D18">
    <cfRule type="expression" dxfId="3849" priority="779">
      <formula>AND($AI18=7,$AH18="RI")</formula>
    </cfRule>
    <cfRule type="expression" dxfId="3848" priority="780">
      <formula>AND($AI18=6,$AH18="RI")</formula>
    </cfRule>
    <cfRule type="expression" dxfId="3847" priority="781">
      <formula>AND($AI18=7,$AH18="S")</formula>
    </cfRule>
    <cfRule type="expression" dxfId="3846" priority="782">
      <formula>AND($AI18=6,$AH18="S")</formula>
    </cfRule>
    <cfRule type="expression" dxfId="3845" priority="785">
      <formula>AND($AI18=7,$AH18="S")</formula>
    </cfRule>
    <cfRule type="expression" dxfId="3844" priority="786">
      <formula>AND($AI18=6,$AH18="S")</formula>
    </cfRule>
  </conditionalFormatting>
  <conditionalFormatting sqref="D18:I18">
    <cfRule type="expression" dxfId="3843" priority="773">
      <formula>OR(AND($AI18=7,$AH18="R"),AND($AI18=6,$AH18="R"))</formula>
    </cfRule>
    <cfRule type="expression" dxfId="3842" priority="774">
      <formula>OR(AND($AI18=7,$AH18="RI"),AND($AI18=6,$AH18="RI"))</formula>
    </cfRule>
    <cfRule type="expression" dxfId="3841" priority="775">
      <formula>OR(AND($AI18=7,$AH18="S"),AND($AI18=6,$AH18="S"))</formula>
    </cfRule>
    <cfRule type="expression" dxfId="3840" priority="776">
      <formula>OR(AND($AI18=7,$AH18="PZC"),AND($AI18=6,$AH18="PZC"))</formula>
    </cfRule>
    <cfRule type="expression" dxfId="3839" priority="777">
      <formula>OR($AI18=7,$AI18=0)</formula>
    </cfRule>
    <cfRule type="expression" dxfId="3838" priority="778">
      <formula>$AI18=6</formula>
    </cfRule>
  </conditionalFormatting>
  <conditionalFormatting sqref="I19:I22">
    <cfRule type="expression" dxfId="3837" priority="769">
      <formula>OR($AI19=7,$AI19=0)</formula>
    </cfRule>
    <cfRule type="expression" dxfId="3836" priority="770">
      <formula>$AI19=6</formula>
    </cfRule>
  </conditionalFormatting>
  <conditionalFormatting sqref="I19:I22">
    <cfRule type="expression" dxfId="3835" priority="765">
      <formula>AND($AI19=7,$AH19="RI")</formula>
    </cfRule>
    <cfRule type="expression" dxfId="3834" priority="766">
      <formula>AND($AI19=6,$AH19="RI")</formula>
    </cfRule>
    <cfRule type="expression" dxfId="3833" priority="767">
      <formula>AND($AI19=7,$AH19="S")</formula>
    </cfRule>
    <cfRule type="expression" dxfId="3832" priority="768">
      <formula>AND($AI19=6,$AH19="S")</formula>
    </cfRule>
    <cfRule type="expression" dxfId="3831" priority="771">
      <formula>AND($AI19=7,$AH19="S")</formula>
    </cfRule>
    <cfRule type="expression" dxfId="3830" priority="772">
      <formula>AND($AI19=6,$AH19="S")</formula>
    </cfRule>
  </conditionalFormatting>
  <conditionalFormatting sqref="H19:H22">
    <cfRule type="expression" dxfId="3829" priority="761">
      <formula>OR($AI19=7,$AI19=0)</formula>
    </cfRule>
    <cfRule type="expression" dxfId="3828" priority="762">
      <formula>$AI19=6</formula>
    </cfRule>
  </conditionalFormatting>
  <conditionalFormatting sqref="H19:H22">
    <cfRule type="expression" dxfId="3827" priority="757">
      <formula>AND($AI19=7,$AH19="RI")</formula>
    </cfRule>
    <cfRule type="expression" dxfId="3826" priority="758">
      <formula>AND($AI19=6,$AH19="RI")</formula>
    </cfRule>
    <cfRule type="expression" dxfId="3825" priority="759">
      <formula>AND($AI19=7,$AH19="S")</formula>
    </cfRule>
    <cfRule type="expression" dxfId="3824" priority="760">
      <formula>AND($AI19=6,$AH19="S")</formula>
    </cfRule>
    <cfRule type="expression" dxfId="3823" priority="763">
      <formula>AND($AI19=7,$AH19="S")</formula>
    </cfRule>
    <cfRule type="expression" dxfId="3822" priority="764">
      <formula>AND($AI19=6,$AH19="S")</formula>
    </cfRule>
  </conditionalFormatting>
  <conditionalFormatting sqref="F19:F22">
    <cfRule type="expression" dxfId="3821" priority="753">
      <formula>OR($AI19=7,$AI19=0)</formula>
    </cfRule>
    <cfRule type="expression" dxfId="3820" priority="754">
      <formula>$AI19=6</formula>
    </cfRule>
  </conditionalFormatting>
  <conditionalFormatting sqref="F19:F22">
    <cfRule type="expression" dxfId="3819" priority="749">
      <formula>AND($AI19=7,$AH19="RI")</formula>
    </cfRule>
    <cfRule type="expression" dxfId="3818" priority="750">
      <formula>AND($AI19=6,$AH19="RI")</formula>
    </cfRule>
    <cfRule type="expression" dxfId="3817" priority="751">
      <formula>AND($AI19=7,$AH19="S")</formula>
    </cfRule>
    <cfRule type="expression" dxfId="3816" priority="752">
      <formula>AND($AI19=6,$AH19="S")</formula>
    </cfRule>
    <cfRule type="expression" dxfId="3815" priority="755">
      <formula>AND($AI19=7,$AH19="S")</formula>
    </cfRule>
    <cfRule type="expression" dxfId="3814" priority="756">
      <formula>AND($AI19=6,$AH19="S")</formula>
    </cfRule>
  </conditionalFormatting>
  <conditionalFormatting sqref="G19:I22">
    <cfRule type="expression" dxfId="3813" priority="745">
      <formula>OR($AI19=7,$AI19=0)</formula>
    </cfRule>
    <cfRule type="expression" dxfId="3812" priority="746">
      <formula>$AI19=6</formula>
    </cfRule>
  </conditionalFormatting>
  <conditionalFormatting sqref="G19:I22">
    <cfRule type="expression" dxfId="3811" priority="741">
      <formula>AND($AI19=7,$AH19="RI")</formula>
    </cfRule>
    <cfRule type="expression" dxfId="3810" priority="742">
      <formula>AND($AI19=6,$AH19="RI")</formula>
    </cfRule>
    <cfRule type="expression" dxfId="3809" priority="743">
      <formula>AND($AI19=7,$AH19="S")</formula>
    </cfRule>
    <cfRule type="expression" dxfId="3808" priority="744">
      <formula>AND($AI19=6,$AH19="S")</formula>
    </cfRule>
    <cfRule type="expression" dxfId="3807" priority="747">
      <formula>AND($AI19=7,$AH19="S")</formula>
    </cfRule>
    <cfRule type="expression" dxfId="3806" priority="748">
      <formula>AND($AI19=6,$AH19="S")</formula>
    </cfRule>
  </conditionalFormatting>
  <conditionalFormatting sqref="E19:E22">
    <cfRule type="expression" dxfId="3805" priority="737">
      <formula>$AI19=7</formula>
    </cfRule>
    <cfRule type="expression" dxfId="3804" priority="738">
      <formula>$AI19=6</formula>
    </cfRule>
  </conditionalFormatting>
  <conditionalFormatting sqref="E19:E22">
    <cfRule type="expression" dxfId="3803" priority="733">
      <formula>AND($AI19=7,$AH19="RI")</formula>
    </cfRule>
    <cfRule type="expression" dxfId="3802" priority="734">
      <formula>AND($AI19=6,$AH19="RI")</formula>
    </cfRule>
    <cfRule type="expression" dxfId="3801" priority="735">
      <formula>AND($AI19=7,$AH19="S")</formula>
    </cfRule>
    <cfRule type="expression" dxfId="3800" priority="736">
      <formula>AND($AI19=6,$AH19="S")</formula>
    </cfRule>
    <cfRule type="expression" dxfId="3799" priority="739">
      <formula>AND($AI19=7,$AH19="S")</formula>
    </cfRule>
    <cfRule type="expression" dxfId="3798" priority="740">
      <formula>AND($AI19=6,$AH19="S")</formula>
    </cfRule>
  </conditionalFormatting>
  <conditionalFormatting sqref="D19:D22">
    <cfRule type="expression" dxfId="3797" priority="729">
      <formula>OR($AI19=7,$AI19=0)</formula>
    </cfRule>
    <cfRule type="expression" dxfId="3796" priority="730">
      <formula>$AI19=6</formula>
    </cfRule>
  </conditionalFormatting>
  <conditionalFormatting sqref="D19:D22">
    <cfRule type="expression" dxfId="3795" priority="725">
      <formula>AND($AI19=7,$AH19="RI")</formula>
    </cfRule>
    <cfRule type="expression" dxfId="3794" priority="726">
      <formula>AND($AI19=6,$AH19="RI")</formula>
    </cfRule>
    <cfRule type="expression" dxfId="3793" priority="727">
      <formula>AND($AI19=7,$AH19="S")</formula>
    </cfRule>
    <cfRule type="expression" dxfId="3792" priority="728">
      <formula>AND($AI19=6,$AH19="S")</formula>
    </cfRule>
    <cfRule type="expression" dxfId="3791" priority="731">
      <formula>AND($AI19=7,$AH19="S")</formula>
    </cfRule>
    <cfRule type="expression" dxfId="3790" priority="732">
      <formula>AND($AI19=6,$AH19="S")</formula>
    </cfRule>
  </conditionalFormatting>
  <conditionalFormatting sqref="D19:I22">
    <cfRule type="expression" dxfId="3789" priority="719">
      <formula>OR(AND($AI19=7,$AH19="R"),AND($AI19=6,$AH19="R"))</formula>
    </cfRule>
    <cfRule type="expression" dxfId="3788" priority="720">
      <formula>OR(AND($AI19=7,$AH19="RI"),AND($AI19=6,$AH19="RI"))</formula>
    </cfRule>
    <cfRule type="expression" dxfId="3787" priority="721">
      <formula>OR(AND($AI19=7,$AH19="S"),AND($AI19=6,$AH19="S"))</formula>
    </cfRule>
    <cfRule type="expression" dxfId="3786" priority="722">
      <formula>OR(AND($AI19=7,$AH19="PZC"),AND($AI19=6,$AH19="PZC"))</formula>
    </cfRule>
    <cfRule type="expression" dxfId="3785" priority="723">
      <formula>OR($AI19=7,$AI19=0)</formula>
    </cfRule>
    <cfRule type="expression" dxfId="3784" priority="724">
      <formula>$AI19=6</formula>
    </cfRule>
  </conditionalFormatting>
  <conditionalFormatting sqref="I18:I22">
    <cfRule type="expression" dxfId="3783" priority="715">
      <formula>OR($AI18=7,$AI18=0)</formula>
    </cfRule>
    <cfRule type="expression" dxfId="3782" priority="716">
      <formula>$AI18=6</formula>
    </cfRule>
  </conditionalFormatting>
  <conditionalFormatting sqref="I18:I22">
    <cfRule type="expression" dxfId="3781" priority="711">
      <formula>AND($AI18=7,$AH18="RI")</formula>
    </cfRule>
    <cfRule type="expression" dxfId="3780" priority="712">
      <formula>AND($AI18=6,$AH18="RI")</formula>
    </cfRule>
    <cfRule type="expression" dxfId="3779" priority="713">
      <formula>AND($AI18=7,$AH18="S")</formula>
    </cfRule>
    <cfRule type="expression" dxfId="3778" priority="714">
      <formula>AND($AI18=6,$AH18="S")</formula>
    </cfRule>
    <cfRule type="expression" dxfId="3777" priority="717">
      <formula>AND($AI18=7,$AH18="S")</formula>
    </cfRule>
    <cfRule type="expression" dxfId="3776" priority="718">
      <formula>AND($AI18=6,$AH18="S")</formula>
    </cfRule>
  </conditionalFormatting>
  <conditionalFormatting sqref="H18:H22">
    <cfRule type="expression" dxfId="3775" priority="707">
      <formula>OR($AI18=7,$AI18=0)</formula>
    </cfRule>
    <cfRule type="expression" dxfId="3774" priority="708">
      <formula>$AI18=6</formula>
    </cfRule>
  </conditionalFormatting>
  <conditionalFormatting sqref="H18:H22">
    <cfRule type="expression" dxfId="3773" priority="703">
      <formula>AND($AI18=7,$AH18="RI")</formula>
    </cfRule>
    <cfRule type="expression" dxfId="3772" priority="704">
      <formula>AND($AI18=6,$AH18="RI")</formula>
    </cfRule>
    <cfRule type="expression" dxfId="3771" priority="705">
      <formula>AND($AI18=7,$AH18="S")</formula>
    </cfRule>
    <cfRule type="expression" dxfId="3770" priority="706">
      <formula>AND($AI18=6,$AH18="S")</formula>
    </cfRule>
    <cfRule type="expression" dxfId="3769" priority="709">
      <formula>AND($AI18=7,$AH18="S")</formula>
    </cfRule>
    <cfRule type="expression" dxfId="3768" priority="710">
      <formula>AND($AI18=6,$AH18="S")</formula>
    </cfRule>
  </conditionalFormatting>
  <conditionalFormatting sqref="F18:F22">
    <cfRule type="expression" dxfId="3767" priority="699">
      <formula>OR($AI18=7,$AI18=0)</formula>
    </cfRule>
    <cfRule type="expression" dxfId="3766" priority="700">
      <formula>$AI18=6</formula>
    </cfRule>
  </conditionalFormatting>
  <conditionalFormatting sqref="F18:F22">
    <cfRule type="expression" dxfId="3765" priority="695">
      <formula>AND($AI18=7,$AH18="RI")</formula>
    </cfRule>
    <cfRule type="expression" dxfId="3764" priority="696">
      <formula>AND($AI18=6,$AH18="RI")</formula>
    </cfRule>
    <cfRule type="expression" dxfId="3763" priority="697">
      <formula>AND($AI18=7,$AH18="S")</formula>
    </cfRule>
    <cfRule type="expression" dxfId="3762" priority="698">
      <formula>AND($AI18=6,$AH18="S")</formula>
    </cfRule>
    <cfRule type="expression" dxfId="3761" priority="701">
      <formula>AND($AI18=7,$AH18="S")</formula>
    </cfRule>
    <cfRule type="expression" dxfId="3760" priority="702">
      <formula>AND($AI18=6,$AH18="S")</formula>
    </cfRule>
  </conditionalFormatting>
  <conditionalFormatting sqref="G18:I22">
    <cfRule type="expression" dxfId="3759" priority="691">
      <formula>OR($AI18=7,$AI18=0)</formula>
    </cfRule>
    <cfRule type="expression" dxfId="3758" priority="692">
      <formula>$AI18=6</formula>
    </cfRule>
  </conditionalFormatting>
  <conditionalFormatting sqref="G18:I22">
    <cfRule type="expression" dxfId="3757" priority="687">
      <formula>AND($AI18=7,$AH18="RI")</formula>
    </cfRule>
    <cfRule type="expression" dxfId="3756" priority="688">
      <formula>AND($AI18=6,$AH18="RI")</formula>
    </cfRule>
    <cfRule type="expression" dxfId="3755" priority="689">
      <formula>AND($AI18=7,$AH18="S")</formula>
    </cfRule>
    <cfRule type="expression" dxfId="3754" priority="690">
      <formula>AND($AI18=6,$AH18="S")</formula>
    </cfRule>
    <cfRule type="expression" dxfId="3753" priority="693">
      <formula>AND($AI18=7,$AH18="S")</formula>
    </cfRule>
    <cfRule type="expression" dxfId="3752" priority="694">
      <formula>AND($AI18=6,$AH18="S")</formula>
    </cfRule>
  </conditionalFormatting>
  <conditionalFormatting sqref="E18:E22">
    <cfRule type="expression" dxfId="3751" priority="683">
      <formula>$AI18=7</formula>
    </cfRule>
    <cfRule type="expression" dxfId="3750" priority="684">
      <formula>$AI18=6</formula>
    </cfRule>
  </conditionalFormatting>
  <conditionalFormatting sqref="E18:E22">
    <cfRule type="expression" dxfId="3749" priority="679">
      <formula>AND($AI18=7,$AH18="RI")</formula>
    </cfRule>
    <cfRule type="expression" dxfId="3748" priority="680">
      <formula>AND($AI18=6,$AH18="RI")</formula>
    </cfRule>
    <cfRule type="expression" dxfId="3747" priority="681">
      <formula>AND($AI18=7,$AH18="S")</formula>
    </cfRule>
    <cfRule type="expression" dxfId="3746" priority="682">
      <formula>AND($AI18=6,$AH18="S")</formula>
    </cfRule>
    <cfRule type="expression" dxfId="3745" priority="685">
      <formula>AND($AI18=7,$AH18="S")</formula>
    </cfRule>
    <cfRule type="expression" dxfId="3744" priority="686">
      <formula>AND($AI18=6,$AH18="S")</formula>
    </cfRule>
  </conditionalFormatting>
  <conditionalFormatting sqref="D18:D22">
    <cfRule type="expression" dxfId="3743" priority="675">
      <formula>OR($AI18=7,$AI18=0)</formula>
    </cfRule>
    <cfRule type="expression" dxfId="3742" priority="676">
      <formula>$AI18=6</formula>
    </cfRule>
  </conditionalFormatting>
  <conditionalFormatting sqref="D18:D22">
    <cfRule type="expression" dxfId="3741" priority="671">
      <formula>AND($AI18=7,$AH18="RI")</formula>
    </cfRule>
    <cfRule type="expression" dxfId="3740" priority="672">
      <formula>AND($AI18=6,$AH18="RI")</formula>
    </cfRule>
    <cfRule type="expression" dxfId="3739" priority="673">
      <formula>AND($AI18=7,$AH18="S")</formula>
    </cfRule>
    <cfRule type="expression" dxfId="3738" priority="674">
      <formula>AND($AI18=6,$AH18="S")</formula>
    </cfRule>
    <cfRule type="expression" dxfId="3737" priority="677">
      <formula>AND($AI18=7,$AH18="S")</formula>
    </cfRule>
    <cfRule type="expression" dxfId="3736" priority="678">
      <formula>AND($AI18=6,$AH18="S")</formula>
    </cfRule>
  </conditionalFormatting>
  <conditionalFormatting sqref="D18:I22">
    <cfRule type="expression" dxfId="3735" priority="665">
      <formula>OR(AND($AI18=7,$AH18="R"),AND($AI18=6,$AH18="R"))</formula>
    </cfRule>
    <cfRule type="expression" dxfId="3734" priority="666">
      <formula>OR(AND($AI18=7,$AH18="RI"),AND($AI18=6,$AH18="RI"))</formula>
    </cfRule>
    <cfRule type="expression" dxfId="3733" priority="667">
      <formula>OR(AND($AI18=7,$AH18="S"),AND($AI18=6,$AH18="S"))</formula>
    </cfRule>
    <cfRule type="expression" dxfId="3732" priority="668">
      <formula>OR(AND($AI18=7,$AH18="PZC"),AND($AI18=6,$AH18="PZC"))</formula>
    </cfRule>
    <cfRule type="expression" dxfId="3731" priority="669">
      <formula>OR($AI18=7,$AI18=0)</formula>
    </cfRule>
    <cfRule type="expression" dxfId="3730" priority="670">
      <formula>$AI18=6</formula>
    </cfRule>
  </conditionalFormatting>
  <conditionalFormatting sqref="I18:I22">
    <cfRule type="expression" dxfId="3729" priority="661">
      <formula>OR($AI18=7,$AI18=0)</formula>
    </cfRule>
    <cfRule type="expression" dxfId="3728" priority="662">
      <formula>$AI18=6</formula>
    </cfRule>
  </conditionalFormatting>
  <conditionalFormatting sqref="I18:I22">
    <cfRule type="expression" dxfId="3727" priority="657">
      <formula>AND($AI18=7,$AH18="RI")</formula>
    </cfRule>
    <cfRule type="expression" dxfId="3726" priority="658">
      <formula>AND($AI18=6,$AH18="RI")</formula>
    </cfRule>
    <cfRule type="expression" dxfId="3725" priority="659">
      <formula>AND($AI18=7,$AH18="S")</formula>
    </cfRule>
    <cfRule type="expression" dxfId="3724" priority="660">
      <formula>AND($AI18=6,$AH18="S")</formula>
    </cfRule>
    <cfRule type="expression" dxfId="3723" priority="663">
      <formula>AND($AI18=7,$AH18="S")</formula>
    </cfRule>
    <cfRule type="expression" dxfId="3722" priority="664">
      <formula>AND($AI18=6,$AH18="S")</formula>
    </cfRule>
  </conditionalFormatting>
  <conditionalFormatting sqref="H18:H22">
    <cfRule type="expression" dxfId="3721" priority="653">
      <formula>OR($AI18=7,$AI18=0)</formula>
    </cfRule>
    <cfRule type="expression" dxfId="3720" priority="654">
      <formula>$AI18=6</formula>
    </cfRule>
  </conditionalFormatting>
  <conditionalFormatting sqref="H18:H22">
    <cfRule type="expression" dxfId="3719" priority="649">
      <formula>AND($AI18=7,$AH18="RI")</formula>
    </cfRule>
    <cfRule type="expression" dxfId="3718" priority="650">
      <formula>AND($AI18=6,$AH18="RI")</formula>
    </cfRule>
    <cfRule type="expression" dxfId="3717" priority="651">
      <formula>AND($AI18=7,$AH18="S")</formula>
    </cfRule>
    <cfRule type="expression" dxfId="3716" priority="652">
      <formula>AND($AI18=6,$AH18="S")</formula>
    </cfRule>
    <cfRule type="expression" dxfId="3715" priority="655">
      <formula>AND($AI18=7,$AH18="S")</formula>
    </cfRule>
    <cfRule type="expression" dxfId="3714" priority="656">
      <formula>AND($AI18=6,$AH18="S")</formula>
    </cfRule>
  </conditionalFormatting>
  <conditionalFormatting sqref="F18:F22">
    <cfRule type="expression" dxfId="3713" priority="645">
      <formula>OR($AI18=7,$AI18=0)</formula>
    </cfRule>
    <cfRule type="expression" dxfId="3712" priority="646">
      <formula>$AI18=6</formula>
    </cfRule>
  </conditionalFormatting>
  <conditionalFormatting sqref="F18:F22">
    <cfRule type="expression" dxfId="3711" priority="641">
      <formula>AND($AI18=7,$AH18="RI")</formula>
    </cfRule>
    <cfRule type="expression" dxfId="3710" priority="642">
      <formula>AND($AI18=6,$AH18="RI")</formula>
    </cfRule>
    <cfRule type="expression" dxfId="3709" priority="643">
      <formula>AND($AI18=7,$AH18="S")</formula>
    </cfRule>
    <cfRule type="expression" dxfId="3708" priority="644">
      <formula>AND($AI18=6,$AH18="S")</formula>
    </cfRule>
    <cfRule type="expression" dxfId="3707" priority="647">
      <formula>AND($AI18=7,$AH18="S")</formula>
    </cfRule>
    <cfRule type="expression" dxfId="3706" priority="648">
      <formula>AND($AI18=6,$AH18="S")</formula>
    </cfRule>
  </conditionalFormatting>
  <conditionalFormatting sqref="G18:I22">
    <cfRule type="expression" dxfId="3705" priority="637">
      <formula>OR($AI18=7,$AI18=0)</formula>
    </cfRule>
    <cfRule type="expression" dxfId="3704" priority="638">
      <formula>$AI18=6</formula>
    </cfRule>
  </conditionalFormatting>
  <conditionalFormatting sqref="G18:I22">
    <cfRule type="expression" dxfId="3703" priority="633">
      <formula>AND($AI18=7,$AH18="RI")</formula>
    </cfRule>
    <cfRule type="expression" dxfId="3702" priority="634">
      <formula>AND($AI18=6,$AH18="RI")</formula>
    </cfRule>
    <cfRule type="expression" dxfId="3701" priority="635">
      <formula>AND($AI18=7,$AH18="S")</formula>
    </cfRule>
    <cfRule type="expression" dxfId="3700" priority="636">
      <formula>AND($AI18=6,$AH18="S")</formula>
    </cfRule>
    <cfRule type="expression" dxfId="3699" priority="639">
      <formula>AND($AI18=7,$AH18="S")</formula>
    </cfRule>
    <cfRule type="expression" dxfId="3698" priority="640">
      <formula>AND($AI18=6,$AH18="S")</formula>
    </cfRule>
  </conditionalFormatting>
  <conditionalFormatting sqref="E18:E22">
    <cfRule type="expression" dxfId="3697" priority="629">
      <formula>$AI18=7</formula>
    </cfRule>
    <cfRule type="expression" dxfId="3696" priority="630">
      <formula>$AI18=6</formula>
    </cfRule>
  </conditionalFormatting>
  <conditionalFormatting sqref="E18:E22">
    <cfRule type="expression" dxfId="3695" priority="625">
      <formula>AND($AI18=7,$AH18="RI")</formula>
    </cfRule>
    <cfRule type="expression" dxfId="3694" priority="626">
      <formula>AND($AI18=6,$AH18="RI")</formula>
    </cfRule>
    <cfRule type="expression" dxfId="3693" priority="627">
      <formula>AND($AI18=7,$AH18="S")</formula>
    </cfRule>
    <cfRule type="expression" dxfId="3692" priority="628">
      <formula>AND($AI18=6,$AH18="S")</formula>
    </cfRule>
    <cfRule type="expression" dxfId="3691" priority="631">
      <formula>AND($AI18=7,$AH18="S")</formula>
    </cfRule>
    <cfRule type="expression" dxfId="3690" priority="632">
      <formula>AND($AI18=6,$AH18="S")</formula>
    </cfRule>
  </conditionalFormatting>
  <conditionalFormatting sqref="D18:D22">
    <cfRule type="expression" dxfId="3689" priority="621">
      <formula>OR($AI18=7,$AI18=0)</formula>
    </cfRule>
    <cfRule type="expression" dxfId="3688" priority="622">
      <formula>$AI18=6</formula>
    </cfRule>
  </conditionalFormatting>
  <conditionalFormatting sqref="D18:D22">
    <cfRule type="expression" dxfId="3687" priority="617">
      <formula>AND($AI18=7,$AH18="RI")</formula>
    </cfRule>
    <cfRule type="expression" dxfId="3686" priority="618">
      <formula>AND($AI18=6,$AH18="RI")</formula>
    </cfRule>
    <cfRule type="expression" dxfId="3685" priority="619">
      <formula>AND($AI18=7,$AH18="S")</formula>
    </cfRule>
    <cfRule type="expression" dxfId="3684" priority="620">
      <formula>AND($AI18=6,$AH18="S")</formula>
    </cfRule>
    <cfRule type="expression" dxfId="3683" priority="623">
      <formula>AND($AI18=7,$AH18="S")</formula>
    </cfRule>
    <cfRule type="expression" dxfId="3682" priority="624">
      <formula>AND($AI18=6,$AH18="S")</formula>
    </cfRule>
  </conditionalFormatting>
  <conditionalFormatting sqref="D18:I22">
    <cfRule type="expression" dxfId="3681" priority="611">
      <formula>OR(AND($AI18=7,$AH18="R"),AND($AI18=6,$AH18="R"))</formula>
    </cfRule>
    <cfRule type="expression" dxfId="3680" priority="612">
      <formula>OR(AND($AI18=7,$AH18="RI"),AND($AI18=6,$AH18="RI"))</formula>
    </cfRule>
    <cfRule type="expression" dxfId="3679" priority="613">
      <formula>OR(AND($AI18=7,$AH18="S"),AND($AI18=6,$AH18="S"))</formula>
    </cfRule>
    <cfRule type="expression" dxfId="3678" priority="614">
      <formula>OR(AND($AI18=7,$AH18="PZC"),AND($AI18=6,$AH18="PZC"))</formula>
    </cfRule>
    <cfRule type="expression" dxfId="3677" priority="615">
      <formula>OR($AI18=7,$AI18=0)</formula>
    </cfRule>
    <cfRule type="expression" dxfId="3676" priority="616">
      <formula>$AI18=6</formula>
    </cfRule>
  </conditionalFormatting>
  <conditionalFormatting sqref="O11">
    <cfRule type="expression" dxfId="3675" priority="607">
      <formula>OR($AI11=7,$AI11=0)</formula>
    </cfRule>
    <cfRule type="expression" dxfId="3674" priority="608">
      <formula>$AI11=6</formula>
    </cfRule>
  </conditionalFormatting>
  <conditionalFormatting sqref="O11">
    <cfRule type="expression" dxfId="3673" priority="603">
      <formula>AND($AI11=7,$AH11="RI")</formula>
    </cfRule>
    <cfRule type="expression" dxfId="3672" priority="604">
      <formula>AND($AI11=6,$AH11="RI")</formula>
    </cfRule>
    <cfRule type="expression" dxfId="3671" priority="605">
      <formula>AND($AI11=7,$AH11="S")</formula>
    </cfRule>
    <cfRule type="expression" dxfId="3670" priority="606">
      <formula>AND($AI11=6,$AH11="S")</formula>
    </cfRule>
    <cfRule type="expression" dxfId="3669" priority="609">
      <formula>AND($AI11=7,$AH11="S")</formula>
    </cfRule>
    <cfRule type="expression" dxfId="3668" priority="610">
      <formula>AND($AI11=6,$AH11="S")</formula>
    </cfRule>
  </conditionalFormatting>
  <conditionalFormatting sqref="N11">
    <cfRule type="expression" dxfId="3667" priority="599">
      <formula>OR($AI11=7,$AI11=0)</formula>
    </cfRule>
    <cfRule type="expression" dxfId="3666" priority="600">
      <formula>$AI11=6</formula>
    </cfRule>
  </conditionalFormatting>
  <conditionalFormatting sqref="N11">
    <cfRule type="expression" dxfId="3665" priority="595">
      <formula>AND($AI11=7,$AH11="RI")</formula>
    </cfRule>
    <cfRule type="expression" dxfId="3664" priority="596">
      <formula>AND($AI11=6,$AH11="RI")</formula>
    </cfRule>
    <cfRule type="expression" dxfId="3663" priority="597">
      <formula>AND($AI11=7,$AH11="S")</formula>
    </cfRule>
    <cfRule type="expression" dxfId="3662" priority="598">
      <formula>AND($AI11=6,$AH11="S")</formula>
    </cfRule>
    <cfRule type="expression" dxfId="3661" priority="601">
      <formula>AND($AI11=7,$AH11="S")</formula>
    </cfRule>
    <cfRule type="expression" dxfId="3660" priority="602">
      <formula>AND($AI11=6,$AH11="S")</formula>
    </cfRule>
  </conditionalFormatting>
  <conditionalFormatting sqref="L11">
    <cfRule type="expression" dxfId="3659" priority="591">
      <formula>OR($AI11=7,$AI11=0)</formula>
    </cfRule>
    <cfRule type="expression" dxfId="3658" priority="592">
      <formula>$AI11=6</formula>
    </cfRule>
  </conditionalFormatting>
  <conditionalFormatting sqref="L11">
    <cfRule type="expression" dxfId="3657" priority="587">
      <formula>AND($AI11=7,$AH11="RI")</formula>
    </cfRule>
    <cfRule type="expression" dxfId="3656" priority="588">
      <formula>AND($AI11=6,$AH11="RI")</formula>
    </cfRule>
    <cfRule type="expression" dxfId="3655" priority="589">
      <formula>AND($AI11=7,$AH11="S")</formula>
    </cfRule>
    <cfRule type="expression" dxfId="3654" priority="590">
      <formula>AND($AI11=6,$AH11="S")</formula>
    </cfRule>
    <cfRule type="expression" dxfId="3653" priority="593">
      <formula>AND($AI11=7,$AH11="S")</formula>
    </cfRule>
    <cfRule type="expression" dxfId="3652" priority="594">
      <formula>AND($AI11=6,$AH11="S")</formula>
    </cfRule>
  </conditionalFormatting>
  <conditionalFormatting sqref="M11:O11">
    <cfRule type="expression" dxfId="3651" priority="583">
      <formula>OR($AI11=7,$AI11=0)</formula>
    </cfRule>
    <cfRule type="expression" dxfId="3650" priority="584">
      <formula>$AI11=6</formula>
    </cfRule>
  </conditionalFormatting>
  <conditionalFormatting sqref="M11:O11">
    <cfRule type="expression" dxfId="3649" priority="579">
      <formula>AND($AI11=7,$AH11="RI")</formula>
    </cfRule>
    <cfRule type="expression" dxfId="3648" priority="580">
      <formula>AND($AI11=6,$AH11="RI")</formula>
    </cfRule>
    <cfRule type="expression" dxfId="3647" priority="581">
      <formula>AND($AI11=7,$AH11="S")</formula>
    </cfRule>
    <cfRule type="expression" dxfId="3646" priority="582">
      <formula>AND($AI11=6,$AH11="S")</formula>
    </cfRule>
    <cfRule type="expression" dxfId="3645" priority="585">
      <formula>AND($AI11=7,$AH11="S")</formula>
    </cfRule>
    <cfRule type="expression" dxfId="3644" priority="586">
      <formula>AND($AI11=6,$AH11="S")</formula>
    </cfRule>
  </conditionalFormatting>
  <conditionalFormatting sqref="K11">
    <cfRule type="expression" dxfId="3643" priority="575">
      <formula>$AI11=7</formula>
    </cfRule>
    <cfRule type="expression" dxfId="3642" priority="576">
      <formula>$AI11=6</formula>
    </cfRule>
  </conditionalFormatting>
  <conditionalFormatting sqref="K11">
    <cfRule type="expression" dxfId="3641" priority="571">
      <formula>AND($AI11=7,$AH11="RI")</formula>
    </cfRule>
    <cfRule type="expression" dxfId="3640" priority="572">
      <formula>AND($AI11=6,$AH11="RI")</formula>
    </cfRule>
    <cfRule type="expression" dxfId="3639" priority="573">
      <formula>AND($AI11=7,$AH11="S")</formula>
    </cfRule>
    <cfRule type="expression" dxfId="3638" priority="574">
      <formula>AND($AI11=6,$AH11="S")</formula>
    </cfRule>
    <cfRule type="expression" dxfId="3637" priority="577">
      <formula>AND($AI11=7,$AH11="S")</formula>
    </cfRule>
    <cfRule type="expression" dxfId="3636" priority="578">
      <formula>AND($AI11=6,$AH11="S")</formula>
    </cfRule>
  </conditionalFormatting>
  <conditionalFormatting sqref="J11">
    <cfRule type="expression" dxfId="3635" priority="567">
      <formula>OR($AI11=7,$AI11=0)</formula>
    </cfRule>
    <cfRule type="expression" dxfId="3634" priority="568">
      <formula>$AI11=6</formula>
    </cfRule>
  </conditionalFormatting>
  <conditionalFormatting sqref="J11">
    <cfRule type="expression" dxfId="3633" priority="563">
      <formula>AND($AI11=7,$AH11="RI")</formula>
    </cfRule>
    <cfRule type="expression" dxfId="3632" priority="564">
      <formula>AND($AI11=6,$AH11="RI")</formula>
    </cfRule>
    <cfRule type="expression" dxfId="3631" priority="565">
      <formula>AND($AI11=7,$AH11="S")</formula>
    </cfRule>
    <cfRule type="expression" dxfId="3630" priority="566">
      <formula>AND($AI11=6,$AH11="S")</formula>
    </cfRule>
    <cfRule type="expression" dxfId="3629" priority="569">
      <formula>AND($AI11=7,$AH11="S")</formula>
    </cfRule>
    <cfRule type="expression" dxfId="3628" priority="570">
      <formula>AND($AI11=6,$AH11="S")</formula>
    </cfRule>
  </conditionalFormatting>
  <conditionalFormatting sqref="J11:O11">
    <cfRule type="expression" dxfId="3627" priority="557">
      <formula>OR(AND($AI11=7,$AH11="R"),AND($AI11=6,$AH11="R"))</formula>
    </cfRule>
    <cfRule type="expression" dxfId="3626" priority="558">
      <formula>OR(AND($AI11=7,$AH11="RI"),AND($AI11=6,$AH11="RI"))</formula>
    </cfRule>
    <cfRule type="expression" dxfId="3625" priority="559">
      <formula>OR(AND($AI11=7,$AH11="S"),AND($AI11=6,$AH11="S"))</formula>
    </cfRule>
    <cfRule type="expression" dxfId="3624" priority="560">
      <formula>OR(AND($AI11=7,$AH11="PZC"),AND($AI11=6,$AH11="PZC"))</formula>
    </cfRule>
    <cfRule type="expression" dxfId="3623" priority="561">
      <formula>OR($AI11=7,$AI11=0)</formula>
    </cfRule>
    <cfRule type="expression" dxfId="3622" priority="562">
      <formula>$AI11=6</formula>
    </cfRule>
  </conditionalFormatting>
  <conditionalFormatting sqref="O12:O15">
    <cfRule type="expression" dxfId="3621" priority="553">
      <formula>OR($AI12=7,$AI12=0)</formula>
    </cfRule>
    <cfRule type="expression" dxfId="3620" priority="554">
      <formula>$AI12=6</formula>
    </cfRule>
  </conditionalFormatting>
  <conditionalFormatting sqref="O12:O15">
    <cfRule type="expression" dxfId="3619" priority="549">
      <formula>AND($AI12=7,$AH12="RI")</formula>
    </cfRule>
    <cfRule type="expression" dxfId="3618" priority="550">
      <formula>AND($AI12=6,$AH12="RI")</formula>
    </cfRule>
    <cfRule type="expression" dxfId="3617" priority="551">
      <formula>AND($AI12=7,$AH12="S")</formula>
    </cfRule>
    <cfRule type="expression" dxfId="3616" priority="552">
      <formula>AND($AI12=6,$AH12="S")</formula>
    </cfRule>
    <cfRule type="expression" dxfId="3615" priority="555">
      <formula>AND($AI12=7,$AH12="S")</formula>
    </cfRule>
    <cfRule type="expression" dxfId="3614" priority="556">
      <formula>AND($AI12=6,$AH12="S")</formula>
    </cfRule>
  </conditionalFormatting>
  <conditionalFormatting sqref="N12:N15">
    <cfRule type="expression" dxfId="3613" priority="545">
      <formula>OR($AI12=7,$AI12=0)</formula>
    </cfRule>
    <cfRule type="expression" dxfId="3612" priority="546">
      <formula>$AI12=6</formula>
    </cfRule>
  </conditionalFormatting>
  <conditionalFormatting sqref="N12:N15">
    <cfRule type="expression" dxfId="3611" priority="541">
      <formula>AND($AI12=7,$AH12="RI")</formula>
    </cfRule>
    <cfRule type="expression" dxfId="3610" priority="542">
      <formula>AND($AI12=6,$AH12="RI")</formula>
    </cfRule>
    <cfRule type="expression" dxfId="3609" priority="543">
      <formula>AND($AI12=7,$AH12="S")</formula>
    </cfRule>
    <cfRule type="expression" dxfId="3608" priority="544">
      <formula>AND($AI12=6,$AH12="S")</formula>
    </cfRule>
    <cfRule type="expression" dxfId="3607" priority="547">
      <formula>AND($AI12=7,$AH12="S")</formula>
    </cfRule>
    <cfRule type="expression" dxfId="3606" priority="548">
      <formula>AND($AI12=6,$AH12="S")</formula>
    </cfRule>
  </conditionalFormatting>
  <conditionalFormatting sqref="L12:L15">
    <cfRule type="expression" dxfId="3605" priority="537">
      <formula>OR($AI12=7,$AI12=0)</formula>
    </cfRule>
    <cfRule type="expression" dxfId="3604" priority="538">
      <formula>$AI12=6</formula>
    </cfRule>
  </conditionalFormatting>
  <conditionalFormatting sqref="L12:L15">
    <cfRule type="expression" dxfId="3603" priority="533">
      <formula>AND($AI12=7,$AH12="RI")</formula>
    </cfRule>
    <cfRule type="expression" dxfId="3602" priority="534">
      <formula>AND($AI12=6,$AH12="RI")</formula>
    </cfRule>
    <cfRule type="expression" dxfId="3601" priority="535">
      <formula>AND($AI12=7,$AH12="S")</formula>
    </cfRule>
    <cfRule type="expression" dxfId="3600" priority="536">
      <formula>AND($AI12=6,$AH12="S")</formula>
    </cfRule>
    <cfRule type="expression" dxfId="3599" priority="539">
      <formula>AND($AI12=7,$AH12="S")</formula>
    </cfRule>
    <cfRule type="expression" dxfId="3598" priority="540">
      <formula>AND($AI12=6,$AH12="S")</formula>
    </cfRule>
  </conditionalFormatting>
  <conditionalFormatting sqref="M12:O15">
    <cfRule type="expression" dxfId="3597" priority="529">
      <formula>OR($AI12=7,$AI12=0)</formula>
    </cfRule>
    <cfRule type="expression" dxfId="3596" priority="530">
      <formula>$AI12=6</formula>
    </cfRule>
  </conditionalFormatting>
  <conditionalFormatting sqref="M12:O15">
    <cfRule type="expression" dxfId="3595" priority="525">
      <formula>AND($AI12=7,$AH12="RI")</formula>
    </cfRule>
    <cfRule type="expression" dxfId="3594" priority="526">
      <formula>AND($AI12=6,$AH12="RI")</formula>
    </cfRule>
    <cfRule type="expression" dxfId="3593" priority="527">
      <formula>AND($AI12=7,$AH12="S")</formula>
    </cfRule>
    <cfRule type="expression" dxfId="3592" priority="528">
      <formula>AND($AI12=6,$AH12="S")</formula>
    </cfRule>
    <cfRule type="expression" dxfId="3591" priority="531">
      <formula>AND($AI12=7,$AH12="S")</formula>
    </cfRule>
    <cfRule type="expression" dxfId="3590" priority="532">
      <formula>AND($AI12=6,$AH12="S")</formula>
    </cfRule>
  </conditionalFormatting>
  <conditionalFormatting sqref="K12:K15">
    <cfRule type="expression" dxfId="3589" priority="521">
      <formula>$AI12=7</formula>
    </cfRule>
    <cfRule type="expression" dxfId="3588" priority="522">
      <formula>$AI12=6</formula>
    </cfRule>
  </conditionalFormatting>
  <conditionalFormatting sqref="K12:K15">
    <cfRule type="expression" dxfId="3587" priority="517">
      <formula>AND($AI12=7,$AH12="RI")</formula>
    </cfRule>
    <cfRule type="expression" dxfId="3586" priority="518">
      <formula>AND($AI12=6,$AH12="RI")</formula>
    </cfRule>
    <cfRule type="expression" dxfId="3585" priority="519">
      <formula>AND($AI12=7,$AH12="S")</formula>
    </cfRule>
    <cfRule type="expression" dxfId="3584" priority="520">
      <formula>AND($AI12=6,$AH12="S")</formula>
    </cfRule>
    <cfRule type="expression" dxfId="3583" priority="523">
      <formula>AND($AI12=7,$AH12="S")</formula>
    </cfRule>
    <cfRule type="expression" dxfId="3582" priority="524">
      <formula>AND($AI12=6,$AH12="S")</formula>
    </cfRule>
  </conditionalFormatting>
  <conditionalFormatting sqref="J12:J15">
    <cfRule type="expression" dxfId="3581" priority="513">
      <formula>OR($AI12=7,$AI12=0)</formula>
    </cfRule>
    <cfRule type="expression" dxfId="3580" priority="514">
      <formula>$AI12=6</formula>
    </cfRule>
  </conditionalFormatting>
  <conditionalFormatting sqref="J12:J15">
    <cfRule type="expression" dxfId="3579" priority="509">
      <formula>AND($AI12=7,$AH12="RI")</formula>
    </cfRule>
    <cfRule type="expression" dxfId="3578" priority="510">
      <formula>AND($AI12=6,$AH12="RI")</formula>
    </cfRule>
    <cfRule type="expression" dxfId="3577" priority="511">
      <formula>AND($AI12=7,$AH12="S")</formula>
    </cfRule>
    <cfRule type="expression" dxfId="3576" priority="512">
      <formula>AND($AI12=6,$AH12="S")</formula>
    </cfRule>
    <cfRule type="expression" dxfId="3575" priority="515">
      <formula>AND($AI12=7,$AH12="S")</formula>
    </cfRule>
    <cfRule type="expression" dxfId="3574" priority="516">
      <formula>AND($AI12=6,$AH12="S")</formula>
    </cfRule>
  </conditionalFormatting>
  <conditionalFormatting sqref="J12:O15">
    <cfRule type="expression" dxfId="3573" priority="503">
      <formula>OR(AND($AI12=7,$AH12="R"),AND($AI12=6,$AH12="R"))</formula>
    </cfRule>
    <cfRule type="expression" dxfId="3572" priority="504">
      <formula>OR(AND($AI12=7,$AH12="RI"),AND($AI12=6,$AH12="RI"))</formula>
    </cfRule>
    <cfRule type="expression" dxfId="3571" priority="505">
      <formula>OR(AND($AI12=7,$AH12="S"),AND($AI12=6,$AH12="S"))</formula>
    </cfRule>
    <cfRule type="expression" dxfId="3570" priority="506">
      <formula>OR(AND($AI12=7,$AH12="PZC"),AND($AI12=6,$AH12="PZC"))</formula>
    </cfRule>
    <cfRule type="expression" dxfId="3569" priority="507">
      <formula>OR($AI12=7,$AI12=0)</formula>
    </cfRule>
    <cfRule type="expression" dxfId="3568" priority="508">
      <formula>$AI12=6</formula>
    </cfRule>
  </conditionalFormatting>
  <conditionalFormatting sqref="O11:O15">
    <cfRule type="expression" dxfId="3567" priority="499">
      <formula>OR($AI11=7,$AI11=0)</formula>
    </cfRule>
    <cfRule type="expression" dxfId="3566" priority="500">
      <formula>$AI11=6</formula>
    </cfRule>
  </conditionalFormatting>
  <conditionalFormatting sqref="O11:O15">
    <cfRule type="expression" dxfId="3565" priority="495">
      <formula>AND($AI11=7,$AH11="RI")</formula>
    </cfRule>
    <cfRule type="expression" dxfId="3564" priority="496">
      <formula>AND($AI11=6,$AH11="RI")</formula>
    </cfRule>
    <cfRule type="expression" dxfId="3563" priority="497">
      <formula>AND($AI11=7,$AH11="S")</formula>
    </cfRule>
    <cfRule type="expression" dxfId="3562" priority="498">
      <formula>AND($AI11=6,$AH11="S")</formula>
    </cfRule>
    <cfRule type="expression" dxfId="3561" priority="501">
      <formula>AND($AI11=7,$AH11="S")</formula>
    </cfRule>
    <cfRule type="expression" dxfId="3560" priority="502">
      <formula>AND($AI11=6,$AH11="S")</formula>
    </cfRule>
  </conditionalFormatting>
  <conditionalFormatting sqref="N11:N15">
    <cfRule type="expression" dxfId="3559" priority="491">
      <formula>OR($AI11=7,$AI11=0)</formula>
    </cfRule>
    <cfRule type="expression" dxfId="3558" priority="492">
      <formula>$AI11=6</formula>
    </cfRule>
  </conditionalFormatting>
  <conditionalFormatting sqref="N11:N15">
    <cfRule type="expression" dxfId="3557" priority="487">
      <formula>AND($AI11=7,$AH11="RI")</formula>
    </cfRule>
    <cfRule type="expression" dxfId="3556" priority="488">
      <formula>AND($AI11=6,$AH11="RI")</formula>
    </cfRule>
    <cfRule type="expression" dxfId="3555" priority="489">
      <formula>AND($AI11=7,$AH11="S")</formula>
    </cfRule>
    <cfRule type="expression" dxfId="3554" priority="490">
      <formula>AND($AI11=6,$AH11="S")</formula>
    </cfRule>
    <cfRule type="expression" dxfId="3553" priority="493">
      <formula>AND($AI11=7,$AH11="S")</formula>
    </cfRule>
    <cfRule type="expression" dxfId="3552" priority="494">
      <formula>AND($AI11=6,$AH11="S")</formula>
    </cfRule>
  </conditionalFormatting>
  <conditionalFormatting sqref="L11:L15">
    <cfRule type="expression" dxfId="3551" priority="483">
      <formula>OR($AI11=7,$AI11=0)</formula>
    </cfRule>
    <cfRule type="expression" dxfId="3550" priority="484">
      <formula>$AI11=6</formula>
    </cfRule>
  </conditionalFormatting>
  <conditionalFormatting sqref="L11:L15">
    <cfRule type="expression" dxfId="3549" priority="479">
      <formula>AND($AI11=7,$AH11="RI")</formula>
    </cfRule>
    <cfRule type="expression" dxfId="3548" priority="480">
      <formula>AND($AI11=6,$AH11="RI")</formula>
    </cfRule>
    <cfRule type="expression" dxfId="3547" priority="481">
      <formula>AND($AI11=7,$AH11="S")</formula>
    </cfRule>
    <cfRule type="expression" dxfId="3546" priority="482">
      <formula>AND($AI11=6,$AH11="S")</formula>
    </cfRule>
    <cfRule type="expression" dxfId="3545" priority="485">
      <formula>AND($AI11=7,$AH11="S")</formula>
    </cfRule>
    <cfRule type="expression" dxfId="3544" priority="486">
      <formula>AND($AI11=6,$AH11="S")</formula>
    </cfRule>
  </conditionalFormatting>
  <conditionalFormatting sqref="M11:O15">
    <cfRule type="expression" dxfId="3543" priority="475">
      <formula>OR($AI11=7,$AI11=0)</formula>
    </cfRule>
    <cfRule type="expression" dxfId="3542" priority="476">
      <formula>$AI11=6</formula>
    </cfRule>
  </conditionalFormatting>
  <conditionalFormatting sqref="M11:O15">
    <cfRule type="expression" dxfId="3541" priority="471">
      <formula>AND($AI11=7,$AH11="RI")</formula>
    </cfRule>
    <cfRule type="expression" dxfId="3540" priority="472">
      <formula>AND($AI11=6,$AH11="RI")</formula>
    </cfRule>
    <cfRule type="expression" dxfId="3539" priority="473">
      <formula>AND($AI11=7,$AH11="S")</formula>
    </cfRule>
    <cfRule type="expression" dxfId="3538" priority="474">
      <formula>AND($AI11=6,$AH11="S")</formula>
    </cfRule>
    <cfRule type="expression" dxfId="3537" priority="477">
      <formula>AND($AI11=7,$AH11="S")</formula>
    </cfRule>
    <cfRule type="expression" dxfId="3536" priority="478">
      <formula>AND($AI11=6,$AH11="S")</formula>
    </cfRule>
  </conditionalFormatting>
  <conditionalFormatting sqref="K11:K15">
    <cfRule type="expression" dxfId="3535" priority="467">
      <formula>$AI11=7</formula>
    </cfRule>
    <cfRule type="expression" dxfId="3534" priority="468">
      <formula>$AI11=6</formula>
    </cfRule>
  </conditionalFormatting>
  <conditionalFormatting sqref="K11:K15">
    <cfRule type="expression" dxfId="3533" priority="463">
      <formula>AND($AI11=7,$AH11="RI")</formula>
    </cfRule>
    <cfRule type="expression" dxfId="3532" priority="464">
      <formula>AND($AI11=6,$AH11="RI")</formula>
    </cfRule>
    <cfRule type="expression" dxfId="3531" priority="465">
      <formula>AND($AI11=7,$AH11="S")</formula>
    </cfRule>
    <cfRule type="expression" dxfId="3530" priority="466">
      <formula>AND($AI11=6,$AH11="S")</formula>
    </cfRule>
    <cfRule type="expression" dxfId="3529" priority="469">
      <formula>AND($AI11=7,$AH11="S")</formula>
    </cfRule>
    <cfRule type="expression" dxfId="3528" priority="470">
      <formula>AND($AI11=6,$AH11="S")</formula>
    </cfRule>
  </conditionalFormatting>
  <conditionalFormatting sqref="J11:J15">
    <cfRule type="expression" dxfId="3527" priority="459">
      <formula>OR($AI11=7,$AI11=0)</formula>
    </cfRule>
    <cfRule type="expression" dxfId="3526" priority="460">
      <formula>$AI11=6</formula>
    </cfRule>
  </conditionalFormatting>
  <conditionalFormatting sqref="J11:J15">
    <cfRule type="expression" dxfId="3525" priority="455">
      <formula>AND($AI11=7,$AH11="RI")</formula>
    </cfRule>
    <cfRule type="expression" dxfId="3524" priority="456">
      <formula>AND($AI11=6,$AH11="RI")</formula>
    </cfRule>
    <cfRule type="expression" dxfId="3523" priority="457">
      <formula>AND($AI11=7,$AH11="S")</formula>
    </cfRule>
    <cfRule type="expression" dxfId="3522" priority="458">
      <formula>AND($AI11=6,$AH11="S")</formula>
    </cfRule>
    <cfRule type="expression" dxfId="3521" priority="461">
      <formula>AND($AI11=7,$AH11="S")</formula>
    </cfRule>
    <cfRule type="expression" dxfId="3520" priority="462">
      <formula>AND($AI11=6,$AH11="S")</formula>
    </cfRule>
  </conditionalFormatting>
  <conditionalFormatting sqref="J11:O15">
    <cfRule type="expression" dxfId="3519" priority="449">
      <formula>OR(AND($AI11=7,$AH11="R"),AND($AI11=6,$AH11="R"))</formula>
    </cfRule>
    <cfRule type="expression" dxfId="3518" priority="450">
      <formula>OR(AND($AI11=7,$AH11="RI"),AND($AI11=6,$AH11="RI"))</formula>
    </cfRule>
    <cfRule type="expression" dxfId="3517" priority="451">
      <formula>OR(AND($AI11=7,$AH11="S"),AND($AI11=6,$AH11="S"))</formula>
    </cfRule>
    <cfRule type="expression" dxfId="3516" priority="452">
      <formula>OR(AND($AI11=7,$AH11="PZC"),AND($AI11=6,$AH11="PZC"))</formula>
    </cfRule>
    <cfRule type="expression" dxfId="3515" priority="453">
      <formula>OR($AI11=7,$AI11=0)</formula>
    </cfRule>
    <cfRule type="expression" dxfId="3514" priority="454">
      <formula>$AI11=6</formula>
    </cfRule>
  </conditionalFormatting>
  <conditionalFormatting sqref="O11:O15">
    <cfRule type="expression" dxfId="3513" priority="445">
      <formula>OR($AI11=7,$AI11=0)</formula>
    </cfRule>
    <cfRule type="expression" dxfId="3512" priority="446">
      <formula>$AI11=6</formula>
    </cfRule>
  </conditionalFormatting>
  <conditionalFormatting sqref="O11:O15">
    <cfRule type="expression" dxfId="3511" priority="441">
      <formula>AND($AI11=7,$AH11="RI")</formula>
    </cfRule>
    <cfRule type="expression" dxfId="3510" priority="442">
      <formula>AND($AI11=6,$AH11="RI")</formula>
    </cfRule>
    <cfRule type="expression" dxfId="3509" priority="443">
      <formula>AND($AI11=7,$AH11="S")</formula>
    </cfRule>
    <cfRule type="expression" dxfId="3508" priority="444">
      <formula>AND($AI11=6,$AH11="S")</formula>
    </cfRule>
    <cfRule type="expression" dxfId="3507" priority="447">
      <formula>AND($AI11=7,$AH11="S")</formula>
    </cfRule>
    <cfRule type="expression" dxfId="3506" priority="448">
      <formula>AND($AI11=6,$AH11="S")</formula>
    </cfRule>
  </conditionalFormatting>
  <conditionalFormatting sqref="N11:N15">
    <cfRule type="expression" dxfId="3505" priority="437">
      <formula>OR($AI11=7,$AI11=0)</formula>
    </cfRule>
    <cfRule type="expression" dxfId="3504" priority="438">
      <formula>$AI11=6</formula>
    </cfRule>
  </conditionalFormatting>
  <conditionalFormatting sqref="N11:N15">
    <cfRule type="expression" dxfId="3503" priority="433">
      <formula>AND($AI11=7,$AH11="RI")</formula>
    </cfRule>
    <cfRule type="expression" dxfId="3502" priority="434">
      <formula>AND($AI11=6,$AH11="RI")</formula>
    </cfRule>
    <cfRule type="expression" dxfId="3501" priority="435">
      <formula>AND($AI11=7,$AH11="S")</formula>
    </cfRule>
    <cfRule type="expression" dxfId="3500" priority="436">
      <formula>AND($AI11=6,$AH11="S")</formula>
    </cfRule>
    <cfRule type="expression" dxfId="3499" priority="439">
      <formula>AND($AI11=7,$AH11="S")</formula>
    </cfRule>
    <cfRule type="expression" dxfId="3498" priority="440">
      <formula>AND($AI11=6,$AH11="S")</formula>
    </cfRule>
  </conditionalFormatting>
  <conditionalFormatting sqref="L11:L15">
    <cfRule type="expression" dxfId="3497" priority="429">
      <formula>OR($AI11=7,$AI11=0)</formula>
    </cfRule>
    <cfRule type="expression" dxfId="3496" priority="430">
      <formula>$AI11=6</formula>
    </cfRule>
  </conditionalFormatting>
  <conditionalFormatting sqref="L11:L15">
    <cfRule type="expression" dxfId="3495" priority="425">
      <formula>AND($AI11=7,$AH11="RI")</formula>
    </cfRule>
    <cfRule type="expression" dxfId="3494" priority="426">
      <formula>AND($AI11=6,$AH11="RI")</formula>
    </cfRule>
    <cfRule type="expression" dxfId="3493" priority="427">
      <formula>AND($AI11=7,$AH11="S")</formula>
    </cfRule>
    <cfRule type="expression" dxfId="3492" priority="428">
      <formula>AND($AI11=6,$AH11="S")</formula>
    </cfRule>
    <cfRule type="expression" dxfId="3491" priority="431">
      <formula>AND($AI11=7,$AH11="S")</formula>
    </cfRule>
    <cfRule type="expression" dxfId="3490" priority="432">
      <formula>AND($AI11=6,$AH11="S")</formula>
    </cfRule>
  </conditionalFormatting>
  <conditionalFormatting sqref="M11:O15">
    <cfRule type="expression" dxfId="3489" priority="421">
      <formula>OR($AI11=7,$AI11=0)</formula>
    </cfRule>
    <cfRule type="expression" dxfId="3488" priority="422">
      <formula>$AI11=6</formula>
    </cfRule>
  </conditionalFormatting>
  <conditionalFormatting sqref="M11:O15">
    <cfRule type="expression" dxfId="3487" priority="417">
      <formula>AND($AI11=7,$AH11="RI")</formula>
    </cfRule>
    <cfRule type="expression" dxfId="3486" priority="418">
      <formula>AND($AI11=6,$AH11="RI")</formula>
    </cfRule>
    <cfRule type="expression" dxfId="3485" priority="419">
      <formula>AND($AI11=7,$AH11="S")</formula>
    </cfRule>
    <cfRule type="expression" dxfId="3484" priority="420">
      <formula>AND($AI11=6,$AH11="S")</formula>
    </cfRule>
    <cfRule type="expression" dxfId="3483" priority="423">
      <formula>AND($AI11=7,$AH11="S")</formula>
    </cfRule>
    <cfRule type="expression" dxfId="3482" priority="424">
      <formula>AND($AI11=6,$AH11="S")</formula>
    </cfRule>
  </conditionalFormatting>
  <conditionalFormatting sqref="K11:K15">
    <cfRule type="expression" dxfId="3481" priority="413">
      <formula>$AI11=7</formula>
    </cfRule>
    <cfRule type="expression" dxfId="3480" priority="414">
      <formula>$AI11=6</formula>
    </cfRule>
  </conditionalFormatting>
  <conditionalFormatting sqref="K11:K15">
    <cfRule type="expression" dxfId="3479" priority="409">
      <formula>AND($AI11=7,$AH11="RI")</formula>
    </cfRule>
    <cfRule type="expression" dxfId="3478" priority="410">
      <formula>AND($AI11=6,$AH11="RI")</formula>
    </cfRule>
    <cfRule type="expression" dxfId="3477" priority="411">
      <formula>AND($AI11=7,$AH11="S")</formula>
    </cfRule>
    <cfRule type="expression" dxfId="3476" priority="412">
      <formula>AND($AI11=6,$AH11="S")</formula>
    </cfRule>
    <cfRule type="expression" dxfId="3475" priority="415">
      <formula>AND($AI11=7,$AH11="S")</formula>
    </cfRule>
    <cfRule type="expression" dxfId="3474" priority="416">
      <formula>AND($AI11=6,$AH11="S")</formula>
    </cfRule>
  </conditionalFormatting>
  <conditionalFormatting sqref="J11:J15">
    <cfRule type="expression" dxfId="3473" priority="405">
      <formula>OR($AI11=7,$AI11=0)</formula>
    </cfRule>
    <cfRule type="expression" dxfId="3472" priority="406">
      <formula>$AI11=6</formula>
    </cfRule>
  </conditionalFormatting>
  <conditionalFormatting sqref="J11:J15">
    <cfRule type="expression" dxfId="3471" priority="401">
      <formula>AND($AI11=7,$AH11="RI")</formula>
    </cfRule>
    <cfRule type="expression" dxfId="3470" priority="402">
      <formula>AND($AI11=6,$AH11="RI")</formula>
    </cfRule>
    <cfRule type="expression" dxfId="3469" priority="403">
      <formula>AND($AI11=7,$AH11="S")</formula>
    </cfRule>
    <cfRule type="expression" dxfId="3468" priority="404">
      <formula>AND($AI11=6,$AH11="S")</formula>
    </cfRule>
    <cfRule type="expression" dxfId="3467" priority="407">
      <formula>AND($AI11=7,$AH11="S")</formula>
    </cfRule>
    <cfRule type="expression" dxfId="3466" priority="408">
      <formula>AND($AI11=6,$AH11="S")</formula>
    </cfRule>
  </conditionalFormatting>
  <conditionalFormatting sqref="J11:O15">
    <cfRule type="expression" dxfId="3465" priority="395">
      <formula>OR(AND($AI11=7,$AH11="R"),AND($AI11=6,$AH11="R"))</formula>
    </cfRule>
    <cfRule type="expression" dxfId="3464" priority="396">
      <formula>OR(AND($AI11=7,$AH11="RI"),AND($AI11=6,$AH11="RI"))</formula>
    </cfRule>
    <cfRule type="expression" dxfId="3463" priority="397">
      <formula>OR(AND($AI11=7,$AH11="S"),AND($AI11=6,$AH11="S"))</formula>
    </cfRule>
    <cfRule type="expression" dxfId="3462" priority="398">
      <formula>OR(AND($AI11=7,$AH11="PZC"),AND($AI11=6,$AH11="PZC"))</formula>
    </cfRule>
    <cfRule type="expression" dxfId="3461" priority="399">
      <formula>OR($AI11=7,$AI11=0)</formula>
    </cfRule>
    <cfRule type="expression" dxfId="3460" priority="400">
      <formula>$AI11=6</formula>
    </cfRule>
  </conditionalFormatting>
  <conditionalFormatting sqref="U25">
    <cfRule type="expression" dxfId="3459" priority="391">
      <formula>OR($AI25=7,$AI25=0)</formula>
    </cfRule>
    <cfRule type="expression" dxfId="3458" priority="392">
      <formula>$AI25=6</formula>
    </cfRule>
  </conditionalFormatting>
  <conditionalFormatting sqref="U25">
    <cfRule type="expression" dxfId="3457" priority="387">
      <formula>AND($AI25=7,$AH25="RI")</formula>
    </cfRule>
    <cfRule type="expression" dxfId="3456" priority="388">
      <formula>AND($AI25=6,$AH25="RI")</formula>
    </cfRule>
    <cfRule type="expression" dxfId="3455" priority="389">
      <formula>AND($AI25=7,$AH25="S")</formula>
    </cfRule>
    <cfRule type="expression" dxfId="3454" priority="390">
      <formula>AND($AI25=6,$AH25="S")</formula>
    </cfRule>
    <cfRule type="expression" dxfId="3453" priority="393">
      <formula>AND($AI25=7,$AH25="S")</formula>
    </cfRule>
    <cfRule type="expression" dxfId="3452" priority="394">
      <formula>AND($AI25=6,$AH25="S")</formula>
    </cfRule>
  </conditionalFormatting>
  <conditionalFormatting sqref="T25">
    <cfRule type="expression" dxfId="3451" priority="383">
      <formula>OR($AI25=7,$AI25=0)</formula>
    </cfRule>
    <cfRule type="expression" dxfId="3450" priority="384">
      <formula>$AI25=6</formula>
    </cfRule>
  </conditionalFormatting>
  <conditionalFormatting sqref="T25">
    <cfRule type="expression" dxfId="3449" priority="379">
      <formula>AND($AI25=7,$AH25="RI")</formula>
    </cfRule>
    <cfRule type="expression" dxfId="3448" priority="380">
      <formula>AND($AI25=6,$AH25="RI")</formula>
    </cfRule>
    <cfRule type="expression" dxfId="3447" priority="381">
      <formula>AND($AI25=7,$AH25="S")</formula>
    </cfRule>
    <cfRule type="expression" dxfId="3446" priority="382">
      <formula>AND($AI25=6,$AH25="S")</formula>
    </cfRule>
    <cfRule type="expression" dxfId="3445" priority="385">
      <formula>AND($AI25=7,$AH25="S")</formula>
    </cfRule>
    <cfRule type="expression" dxfId="3444" priority="386">
      <formula>AND($AI25=6,$AH25="S")</formula>
    </cfRule>
  </conditionalFormatting>
  <conditionalFormatting sqref="R25">
    <cfRule type="expression" dxfId="3443" priority="375">
      <formula>OR($AI25=7,$AI25=0)</formula>
    </cfRule>
    <cfRule type="expression" dxfId="3442" priority="376">
      <formula>$AI25=6</formula>
    </cfRule>
  </conditionalFormatting>
  <conditionalFormatting sqref="R25">
    <cfRule type="expression" dxfId="3441" priority="371">
      <formula>AND($AI25=7,$AH25="RI")</formula>
    </cfRule>
    <cfRule type="expression" dxfId="3440" priority="372">
      <formula>AND($AI25=6,$AH25="RI")</formula>
    </cfRule>
    <cfRule type="expression" dxfId="3439" priority="373">
      <formula>AND($AI25=7,$AH25="S")</formula>
    </cfRule>
    <cfRule type="expression" dxfId="3438" priority="374">
      <formula>AND($AI25=6,$AH25="S")</formula>
    </cfRule>
    <cfRule type="expression" dxfId="3437" priority="377">
      <formula>AND($AI25=7,$AH25="S")</formula>
    </cfRule>
    <cfRule type="expression" dxfId="3436" priority="378">
      <formula>AND($AI25=6,$AH25="S")</formula>
    </cfRule>
  </conditionalFormatting>
  <conditionalFormatting sqref="S25:U25">
    <cfRule type="expression" dxfId="3435" priority="367">
      <formula>OR($AI25=7,$AI25=0)</formula>
    </cfRule>
    <cfRule type="expression" dxfId="3434" priority="368">
      <formula>$AI25=6</formula>
    </cfRule>
  </conditionalFormatting>
  <conditionalFormatting sqref="S25:U25">
    <cfRule type="expression" dxfId="3433" priority="363">
      <formula>AND($AI25=7,$AH25="RI")</formula>
    </cfRule>
    <cfRule type="expression" dxfId="3432" priority="364">
      <formula>AND($AI25=6,$AH25="RI")</formula>
    </cfRule>
    <cfRule type="expression" dxfId="3431" priority="365">
      <formula>AND($AI25=7,$AH25="S")</formula>
    </cfRule>
    <cfRule type="expression" dxfId="3430" priority="366">
      <formula>AND($AI25=6,$AH25="S")</formula>
    </cfRule>
    <cfRule type="expression" dxfId="3429" priority="369">
      <formula>AND($AI25=7,$AH25="S")</formula>
    </cfRule>
    <cfRule type="expression" dxfId="3428" priority="370">
      <formula>AND($AI25=6,$AH25="S")</formula>
    </cfRule>
  </conditionalFormatting>
  <conditionalFormatting sqref="Q25">
    <cfRule type="expression" dxfId="3427" priority="359">
      <formula>$AI25=7</formula>
    </cfRule>
    <cfRule type="expression" dxfId="3426" priority="360">
      <formula>$AI25=6</formula>
    </cfRule>
  </conditionalFormatting>
  <conditionalFormatting sqref="Q25">
    <cfRule type="expression" dxfId="3425" priority="355">
      <formula>AND($AI25=7,$AH25="RI")</formula>
    </cfRule>
    <cfRule type="expression" dxfId="3424" priority="356">
      <formula>AND($AI25=6,$AH25="RI")</formula>
    </cfRule>
    <cfRule type="expression" dxfId="3423" priority="357">
      <formula>AND($AI25=7,$AH25="S")</formula>
    </cfRule>
    <cfRule type="expression" dxfId="3422" priority="358">
      <formula>AND($AI25=6,$AH25="S")</formula>
    </cfRule>
    <cfRule type="expression" dxfId="3421" priority="361">
      <formula>AND($AI25=7,$AH25="S")</formula>
    </cfRule>
    <cfRule type="expression" dxfId="3420" priority="362">
      <formula>AND($AI25=6,$AH25="S")</formula>
    </cfRule>
  </conditionalFormatting>
  <conditionalFormatting sqref="P25">
    <cfRule type="expression" dxfId="3419" priority="351">
      <formula>OR($AI25=7,$AI25=0)</formula>
    </cfRule>
    <cfRule type="expression" dxfId="3418" priority="352">
      <formula>$AI25=6</formula>
    </cfRule>
  </conditionalFormatting>
  <conditionalFormatting sqref="P25">
    <cfRule type="expression" dxfId="3417" priority="347">
      <formula>AND($AI25=7,$AH25="RI")</formula>
    </cfRule>
    <cfRule type="expression" dxfId="3416" priority="348">
      <formula>AND($AI25=6,$AH25="RI")</formula>
    </cfRule>
    <cfRule type="expression" dxfId="3415" priority="349">
      <formula>AND($AI25=7,$AH25="S")</formula>
    </cfRule>
    <cfRule type="expression" dxfId="3414" priority="350">
      <formula>AND($AI25=6,$AH25="S")</formula>
    </cfRule>
    <cfRule type="expression" dxfId="3413" priority="353">
      <formula>AND($AI25=7,$AH25="S")</formula>
    </cfRule>
    <cfRule type="expression" dxfId="3412" priority="354">
      <formula>AND($AI25=6,$AH25="S")</formula>
    </cfRule>
  </conditionalFormatting>
  <conditionalFormatting sqref="P25:U25">
    <cfRule type="expression" dxfId="3411" priority="341">
      <formula>OR(AND($AI25=7,$AH25="R"),AND($AI25=6,$AH25="R"))</formula>
    </cfRule>
    <cfRule type="expression" dxfId="3410" priority="342">
      <formula>OR(AND($AI25=7,$AH25="RI"),AND($AI25=6,$AH25="RI"))</formula>
    </cfRule>
    <cfRule type="expression" dxfId="3409" priority="343">
      <formula>OR(AND($AI25=7,$AH25="S"),AND($AI25=6,$AH25="S"))</formula>
    </cfRule>
    <cfRule type="expression" dxfId="3408" priority="344">
      <formula>OR(AND($AI25=7,$AH25="PZC"),AND($AI25=6,$AH25="PZC"))</formula>
    </cfRule>
    <cfRule type="expression" dxfId="3407" priority="345">
      <formula>OR($AI25=7,$AI25=0)</formula>
    </cfRule>
    <cfRule type="expression" dxfId="3406" priority="346">
      <formula>$AI25=6</formula>
    </cfRule>
  </conditionalFormatting>
  <conditionalFormatting sqref="U26:U29">
    <cfRule type="expression" dxfId="3405" priority="337">
      <formula>OR($AI26=7,$AI26=0)</formula>
    </cfRule>
    <cfRule type="expression" dxfId="3404" priority="338">
      <formula>$AI26=6</formula>
    </cfRule>
  </conditionalFormatting>
  <conditionalFormatting sqref="U26:U29">
    <cfRule type="expression" dxfId="3403" priority="333">
      <formula>AND($AI26=7,$AH26="RI")</formula>
    </cfRule>
    <cfRule type="expression" dxfId="3402" priority="334">
      <formula>AND($AI26=6,$AH26="RI")</formula>
    </cfRule>
    <cfRule type="expression" dxfId="3401" priority="335">
      <formula>AND($AI26=7,$AH26="S")</formula>
    </cfRule>
    <cfRule type="expression" dxfId="3400" priority="336">
      <formula>AND($AI26=6,$AH26="S")</formula>
    </cfRule>
    <cfRule type="expression" dxfId="3399" priority="339">
      <formula>AND($AI26=7,$AH26="S")</formula>
    </cfRule>
    <cfRule type="expression" dxfId="3398" priority="340">
      <formula>AND($AI26=6,$AH26="S")</formula>
    </cfRule>
  </conditionalFormatting>
  <conditionalFormatting sqref="T26:T29">
    <cfRule type="expression" dxfId="3397" priority="329">
      <formula>OR($AI26=7,$AI26=0)</formula>
    </cfRule>
    <cfRule type="expression" dxfId="3396" priority="330">
      <formula>$AI26=6</formula>
    </cfRule>
  </conditionalFormatting>
  <conditionalFormatting sqref="T26:T29">
    <cfRule type="expression" dxfId="3395" priority="325">
      <formula>AND($AI26=7,$AH26="RI")</formula>
    </cfRule>
    <cfRule type="expression" dxfId="3394" priority="326">
      <formula>AND($AI26=6,$AH26="RI")</formula>
    </cfRule>
    <cfRule type="expression" dxfId="3393" priority="327">
      <formula>AND($AI26=7,$AH26="S")</formula>
    </cfRule>
    <cfRule type="expression" dxfId="3392" priority="328">
      <formula>AND($AI26=6,$AH26="S")</formula>
    </cfRule>
    <cfRule type="expression" dxfId="3391" priority="331">
      <formula>AND($AI26=7,$AH26="S")</formula>
    </cfRule>
    <cfRule type="expression" dxfId="3390" priority="332">
      <formula>AND($AI26=6,$AH26="S")</formula>
    </cfRule>
  </conditionalFormatting>
  <conditionalFormatting sqref="R26:R29">
    <cfRule type="expression" dxfId="3389" priority="321">
      <formula>OR($AI26=7,$AI26=0)</formula>
    </cfRule>
    <cfRule type="expression" dxfId="3388" priority="322">
      <formula>$AI26=6</formula>
    </cfRule>
  </conditionalFormatting>
  <conditionalFormatting sqref="R26:R29">
    <cfRule type="expression" dxfId="3387" priority="317">
      <formula>AND($AI26=7,$AH26="RI")</formula>
    </cfRule>
    <cfRule type="expression" dxfId="3386" priority="318">
      <formula>AND($AI26=6,$AH26="RI")</formula>
    </cfRule>
    <cfRule type="expression" dxfId="3385" priority="319">
      <formula>AND($AI26=7,$AH26="S")</formula>
    </cfRule>
    <cfRule type="expression" dxfId="3384" priority="320">
      <formula>AND($AI26=6,$AH26="S")</formula>
    </cfRule>
    <cfRule type="expression" dxfId="3383" priority="323">
      <formula>AND($AI26=7,$AH26="S")</formula>
    </cfRule>
    <cfRule type="expression" dxfId="3382" priority="324">
      <formula>AND($AI26=6,$AH26="S")</formula>
    </cfRule>
  </conditionalFormatting>
  <conditionalFormatting sqref="S26:U29">
    <cfRule type="expression" dxfId="3381" priority="313">
      <formula>OR($AI26=7,$AI26=0)</formula>
    </cfRule>
    <cfRule type="expression" dxfId="3380" priority="314">
      <formula>$AI26=6</formula>
    </cfRule>
  </conditionalFormatting>
  <conditionalFormatting sqref="S26:U29">
    <cfRule type="expression" dxfId="3379" priority="309">
      <formula>AND($AI26=7,$AH26="RI")</formula>
    </cfRule>
    <cfRule type="expression" dxfId="3378" priority="310">
      <formula>AND($AI26=6,$AH26="RI")</formula>
    </cfRule>
    <cfRule type="expression" dxfId="3377" priority="311">
      <formula>AND($AI26=7,$AH26="S")</formula>
    </cfRule>
    <cfRule type="expression" dxfId="3376" priority="312">
      <formula>AND($AI26=6,$AH26="S")</formula>
    </cfRule>
    <cfRule type="expression" dxfId="3375" priority="315">
      <formula>AND($AI26=7,$AH26="S")</formula>
    </cfRule>
    <cfRule type="expression" dxfId="3374" priority="316">
      <formula>AND($AI26=6,$AH26="S")</formula>
    </cfRule>
  </conditionalFormatting>
  <conditionalFormatting sqref="Q26:Q29">
    <cfRule type="expression" dxfId="3373" priority="305">
      <formula>$AI26=7</formula>
    </cfRule>
    <cfRule type="expression" dxfId="3372" priority="306">
      <formula>$AI26=6</formula>
    </cfRule>
  </conditionalFormatting>
  <conditionalFormatting sqref="Q26:Q29">
    <cfRule type="expression" dxfId="3371" priority="301">
      <formula>AND($AI26=7,$AH26="RI")</formula>
    </cfRule>
    <cfRule type="expression" dxfId="3370" priority="302">
      <formula>AND($AI26=6,$AH26="RI")</formula>
    </cfRule>
    <cfRule type="expression" dxfId="3369" priority="303">
      <formula>AND($AI26=7,$AH26="S")</formula>
    </cfRule>
    <cfRule type="expression" dxfId="3368" priority="304">
      <formula>AND($AI26=6,$AH26="S")</formula>
    </cfRule>
    <cfRule type="expression" dxfId="3367" priority="307">
      <formula>AND($AI26=7,$AH26="S")</formula>
    </cfRule>
    <cfRule type="expression" dxfId="3366" priority="308">
      <formula>AND($AI26=6,$AH26="S")</formula>
    </cfRule>
  </conditionalFormatting>
  <conditionalFormatting sqref="P26:P29">
    <cfRule type="expression" dxfId="3365" priority="297">
      <formula>OR($AI26=7,$AI26=0)</formula>
    </cfRule>
    <cfRule type="expression" dxfId="3364" priority="298">
      <formula>$AI26=6</formula>
    </cfRule>
  </conditionalFormatting>
  <conditionalFormatting sqref="P26:P29">
    <cfRule type="expression" dxfId="3363" priority="293">
      <formula>AND($AI26=7,$AH26="RI")</formula>
    </cfRule>
    <cfRule type="expression" dxfId="3362" priority="294">
      <formula>AND($AI26=6,$AH26="RI")</formula>
    </cfRule>
    <cfRule type="expression" dxfId="3361" priority="295">
      <formula>AND($AI26=7,$AH26="S")</formula>
    </cfRule>
    <cfRule type="expression" dxfId="3360" priority="296">
      <formula>AND($AI26=6,$AH26="S")</formula>
    </cfRule>
    <cfRule type="expression" dxfId="3359" priority="299">
      <formula>AND($AI26=7,$AH26="S")</formula>
    </cfRule>
    <cfRule type="expression" dxfId="3358" priority="300">
      <formula>AND($AI26=6,$AH26="S")</formula>
    </cfRule>
  </conditionalFormatting>
  <conditionalFormatting sqref="P26:U29">
    <cfRule type="expression" dxfId="3357" priority="287">
      <formula>OR(AND($AI26=7,$AH26="R"),AND($AI26=6,$AH26="R"))</formula>
    </cfRule>
    <cfRule type="expression" dxfId="3356" priority="288">
      <formula>OR(AND($AI26=7,$AH26="RI"),AND($AI26=6,$AH26="RI"))</formula>
    </cfRule>
    <cfRule type="expression" dxfId="3355" priority="289">
      <formula>OR(AND($AI26=7,$AH26="S"),AND($AI26=6,$AH26="S"))</formula>
    </cfRule>
    <cfRule type="expression" dxfId="3354" priority="290">
      <formula>OR(AND($AI26=7,$AH26="PZC"),AND($AI26=6,$AH26="PZC"))</formula>
    </cfRule>
    <cfRule type="expression" dxfId="3353" priority="291">
      <formula>OR($AI26=7,$AI26=0)</formula>
    </cfRule>
    <cfRule type="expression" dxfId="3352" priority="292">
      <formula>$AI26=6</formula>
    </cfRule>
  </conditionalFormatting>
  <conditionalFormatting sqref="U25:U29">
    <cfRule type="expression" dxfId="3351" priority="283">
      <formula>OR($AI25=7,$AI25=0)</formula>
    </cfRule>
    <cfRule type="expression" dxfId="3350" priority="284">
      <formula>$AI25=6</formula>
    </cfRule>
  </conditionalFormatting>
  <conditionalFormatting sqref="U25:U29">
    <cfRule type="expression" dxfId="3349" priority="279">
      <formula>AND($AI25=7,$AH25="RI")</formula>
    </cfRule>
    <cfRule type="expression" dxfId="3348" priority="280">
      <formula>AND($AI25=6,$AH25="RI")</formula>
    </cfRule>
    <cfRule type="expression" dxfId="3347" priority="281">
      <formula>AND($AI25=7,$AH25="S")</formula>
    </cfRule>
    <cfRule type="expression" dxfId="3346" priority="282">
      <formula>AND($AI25=6,$AH25="S")</formula>
    </cfRule>
    <cfRule type="expression" dxfId="3345" priority="285">
      <formula>AND($AI25=7,$AH25="S")</formula>
    </cfRule>
    <cfRule type="expression" dxfId="3344" priority="286">
      <formula>AND($AI25=6,$AH25="S")</formula>
    </cfRule>
  </conditionalFormatting>
  <conditionalFormatting sqref="T25:T29">
    <cfRule type="expression" dxfId="3343" priority="275">
      <formula>OR($AI25=7,$AI25=0)</formula>
    </cfRule>
    <cfRule type="expression" dxfId="3342" priority="276">
      <formula>$AI25=6</formula>
    </cfRule>
  </conditionalFormatting>
  <conditionalFormatting sqref="T25:T29">
    <cfRule type="expression" dxfId="3341" priority="271">
      <formula>AND($AI25=7,$AH25="RI")</formula>
    </cfRule>
    <cfRule type="expression" dxfId="3340" priority="272">
      <formula>AND($AI25=6,$AH25="RI")</formula>
    </cfRule>
    <cfRule type="expression" dxfId="3339" priority="273">
      <formula>AND($AI25=7,$AH25="S")</formula>
    </cfRule>
    <cfRule type="expression" dxfId="3338" priority="274">
      <formula>AND($AI25=6,$AH25="S")</formula>
    </cfRule>
    <cfRule type="expression" dxfId="3337" priority="277">
      <formula>AND($AI25=7,$AH25="S")</formula>
    </cfRule>
    <cfRule type="expression" dxfId="3336" priority="278">
      <formula>AND($AI25=6,$AH25="S")</formula>
    </cfRule>
  </conditionalFormatting>
  <conditionalFormatting sqref="R25:R29">
    <cfRule type="expression" dxfId="3335" priority="267">
      <formula>OR($AI25=7,$AI25=0)</formula>
    </cfRule>
    <cfRule type="expression" dxfId="3334" priority="268">
      <formula>$AI25=6</formula>
    </cfRule>
  </conditionalFormatting>
  <conditionalFormatting sqref="R25:R29">
    <cfRule type="expression" dxfId="3333" priority="263">
      <formula>AND($AI25=7,$AH25="RI")</formula>
    </cfRule>
    <cfRule type="expression" dxfId="3332" priority="264">
      <formula>AND($AI25=6,$AH25="RI")</formula>
    </cfRule>
    <cfRule type="expression" dxfId="3331" priority="265">
      <formula>AND($AI25=7,$AH25="S")</formula>
    </cfRule>
    <cfRule type="expression" dxfId="3330" priority="266">
      <formula>AND($AI25=6,$AH25="S")</formula>
    </cfRule>
    <cfRule type="expression" dxfId="3329" priority="269">
      <formula>AND($AI25=7,$AH25="S")</formula>
    </cfRule>
    <cfRule type="expression" dxfId="3328" priority="270">
      <formula>AND($AI25=6,$AH25="S")</formula>
    </cfRule>
  </conditionalFormatting>
  <conditionalFormatting sqref="S25:U29">
    <cfRule type="expression" dxfId="3327" priority="259">
      <formula>OR($AI25=7,$AI25=0)</formula>
    </cfRule>
    <cfRule type="expression" dxfId="3326" priority="260">
      <formula>$AI25=6</formula>
    </cfRule>
  </conditionalFormatting>
  <conditionalFormatting sqref="S25:U29">
    <cfRule type="expression" dxfId="3325" priority="255">
      <formula>AND($AI25=7,$AH25="RI")</formula>
    </cfRule>
    <cfRule type="expression" dxfId="3324" priority="256">
      <formula>AND($AI25=6,$AH25="RI")</formula>
    </cfRule>
    <cfRule type="expression" dxfId="3323" priority="257">
      <formula>AND($AI25=7,$AH25="S")</formula>
    </cfRule>
    <cfRule type="expression" dxfId="3322" priority="258">
      <formula>AND($AI25=6,$AH25="S")</formula>
    </cfRule>
    <cfRule type="expression" dxfId="3321" priority="261">
      <formula>AND($AI25=7,$AH25="S")</formula>
    </cfRule>
    <cfRule type="expression" dxfId="3320" priority="262">
      <formula>AND($AI25=6,$AH25="S")</formula>
    </cfRule>
  </conditionalFormatting>
  <conditionalFormatting sqref="Q25:Q29">
    <cfRule type="expression" dxfId="3319" priority="251">
      <formula>$AI25=7</formula>
    </cfRule>
    <cfRule type="expression" dxfId="3318" priority="252">
      <formula>$AI25=6</formula>
    </cfRule>
  </conditionalFormatting>
  <conditionalFormatting sqref="Q25:Q29">
    <cfRule type="expression" dxfId="3317" priority="247">
      <formula>AND($AI25=7,$AH25="RI")</formula>
    </cfRule>
    <cfRule type="expression" dxfId="3316" priority="248">
      <formula>AND($AI25=6,$AH25="RI")</formula>
    </cfRule>
    <cfRule type="expression" dxfId="3315" priority="249">
      <formula>AND($AI25=7,$AH25="S")</formula>
    </cfRule>
    <cfRule type="expression" dxfId="3314" priority="250">
      <formula>AND($AI25=6,$AH25="S")</formula>
    </cfRule>
    <cfRule type="expression" dxfId="3313" priority="253">
      <formula>AND($AI25=7,$AH25="S")</formula>
    </cfRule>
    <cfRule type="expression" dxfId="3312" priority="254">
      <formula>AND($AI25=6,$AH25="S")</formula>
    </cfRule>
  </conditionalFormatting>
  <conditionalFormatting sqref="P25:P29">
    <cfRule type="expression" dxfId="3311" priority="243">
      <formula>OR($AI25=7,$AI25=0)</formula>
    </cfRule>
    <cfRule type="expression" dxfId="3310" priority="244">
      <formula>$AI25=6</formula>
    </cfRule>
  </conditionalFormatting>
  <conditionalFormatting sqref="P25:P29">
    <cfRule type="expression" dxfId="3309" priority="239">
      <formula>AND($AI25=7,$AH25="RI")</formula>
    </cfRule>
    <cfRule type="expression" dxfId="3308" priority="240">
      <formula>AND($AI25=6,$AH25="RI")</formula>
    </cfRule>
    <cfRule type="expression" dxfId="3307" priority="241">
      <formula>AND($AI25=7,$AH25="S")</formula>
    </cfRule>
    <cfRule type="expression" dxfId="3306" priority="242">
      <formula>AND($AI25=6,$AH25="S")</formula>
    </cfRule>
    <cfRule type="expression" dxfId="3305" priority="245">
      <formula>AND($AI25=7,$AH25="S")</formula>
    </cfRule>
    <cfRule type="expression" dxfId="3304" priority="246">
      <formula>AND($AI25=6,$AH25="S")</formula>
    </cfRule>
  </conditionalFormatting>
  <conditionalFormatting sqref="P25:U29">
    <cfRule type="expression" dxfId="3303" priority="233">
      <formula>OR(AND($AI25=7,$AH25="R"),AND($AI25=6,$AH25="R"))</formula>
    </cfRule>
    <cfRule type="expression" dxfId="3302" priority="234">
      <formula>OR(AND($AI25=7,$AH25="RI"),AND($AI25=6,$AH25="RI"))</formula>
    </cfRule>
    <cfRule type="expression" dxfId="3301" priority="235">
      <formula>OR(AND($AI25=7,$AH25="S"),AND($AI25=6,$AH25="S"))</formula>
    </cfRule>
    <cfRule type="expression" dxfId="3300" priority="236">
      <formula>OR(AND($AI25=7,$AH25="PZC"),AND($AI25=6,$AH25="PZC"))</formula>
    </cfRule>
    <cfRule type="expression" dxfId="3299" priority="237">
      <formula>OR($AI25=7,$AI25=0)</formula>
    </cfRule>
    <cfRule type="expression" dxfId="3298" priority="238">
      <formula>$AI25=6</formula>
    </cfRule>
  </conditionalFormatting>
  <conditionalFormatting sqref="U25:U29">
    <cfRule type="expression" dxfId="3297" priority="229">
      <formula>OR($AI25=7,$AI25=0)</formula>
    </cfRule>
    <cfRule type="expression" dxfId="3296" priority="230">
      <formula>$AI25=6</formula>
    </cfRule>
  </conditionalFormatting>
  <conditionalFormatting sqref="U25:U29">
    <cfRule type="expression" dxfId="3295" priority="225">
      <formula>AND($AI25=7,$AH25="RI")</formula>
    </cfRule>
    <cfRule type="expression" dxfId="3294" priority="226">
      <formula>AND($AI25=6,$AH25="RI")</formula>
    </cfRule>
    <cfRule type="expression" dxfId="3293" priority="227">
      <formula>AND($AI25=7,$AH25="S")</formula>
    </cfRule>
    <cfRule type="expression" dxfId="3292" priority="228">
      <formula>AND($AI25=6,$AH25="S")</formula>
    </cfRule>
    <cfRule type="expression" dxfId="3291" priority="231">
      <formula>AND($AI25=7,$AH25="S")</formula>
    </cfRule>
    <cfRule type="expression" dxfId="3290" priority="232">
      <formula>AND($AI25=6,$AH25="S")</formula>
    </cfRule>
  </conditionalFormatting>
  <conditionalFormatting sqref="T25:T29">
    <cfRule type="expression" dxfId="3289" priority="221">
      <formula>OR($AI25=7,$AI25=0)</formula>
    </cfRule>
    <cfRule type="expression" dxfId="3288" priority="222">
      <formula>$AI25=6</formula>
    </cfRule>
  </conditionalFormatting>
  <conditionalFormatting sqref="T25:T29">
    <cfRule type="expression" dxfId="3287" priority="217">
      <formula>AND($AI25=7,$AH25="RI")</formula>
    </cfRule>
    <cfRule type="expression" dxfId="3286" priority="218">
      <formula>AND($AI25=6,$AH25="RI")</formula>
    </cfRule>
    <cfRule type="expression" dxfId="3285" priority="219">
      <formula>AND($AI25=7,$AH25="S")</formula>
    </cfRule>
    <cfRule type="expression" dxfId="3284" priority="220">
      <formula>AND($AI25=6,$AH25="S")</formula>
    </cfRule>
    <cfRule type="expression" dxfId="3283" priority="223">
      <formula>AND($AI25=7,$AH25="S")</formula>
    </cfRule>
    <cfRule type="expression" dxfId="3282" priority="224">
      <formula>AND($AI25=6,$AH25="S")</formula>
    </cfRule>
  </conditionalFormatting>
  <conditionalFormatting sqref="R25:R29">
    <cfRule type="expression" dxfId="3281" priority="213">
      <formula>OR($AI25=7,$AI25=0)</formula>
    </cfRule>
    <cfRule type="expression" dxfId="3280" priority="214">
      <formula>$AI25=6</formula>
    </cfRule>
  </conditionalFormatting>
  <conditionalFormatting sqref="R25:R29">
    <cfRule type="expression" dxfId="3279" priority="209">
      <formula>AND($AI25=7,$AH25="RI")</formula>
    </cfRule>
    <cfRule type="expression" dxfId="3278" priority="210">
      <formula>AND($AI25=6,$AH25="RI")</formula>
    </cfRule>
    <cfRule type="expression" dxfId="3277" priority="211">
      <formula>AND($AI25=7,$AH25="S")</formula>
    </cfRule>
    <cfRule type="expression" dxfId="3276" priority="212">
      <formula>AND($AI25=6,$AH25="S")</formula>
    </cfRule>
    <cfRule type="expression" dxfId="3275" priority="215">
      <formula>AND($AI25=7,$AH25="S")</formula>
    </cfRule>
    <cfRule type="expression" dxfId="3274" priority="216">
      <formula>AND($AI25=6,$AH25="S")</formula>
    </cfRule>
  </conditionalFormatting>
  <conditionalFormatting sqref="S25:U29">
    <cfRule type="expression" dxfId="3273" priority="205">
      <formula>OR($AI25=7,$AI25=0)</formula>
    </cfRule>
    <cfRule type="expression" dxfId="3272" priority="206">
      <formula>$AI25=6</formula>
    </cfRule>
  </conditionalFormatting>
  <conditionalFormatting sqref="S25:U29">
    <cfRule type="expression" dxfId="3271" priority="201">
      <formula>AND($AI25=7,$AH25="RI")</formula>
    </cfRule>
    <cfRule type="expression" dxfId="3270" priority="202">
      <formula>AND($AI25=6,$AH25="RI")</formula>
    </cfRule>
    <cfRule type="expression" dxfId="3269" priority="203">
      <formula>AND($AI25=7,$AH25="S")</formula>
    </cfRule>
    <cfRule type="expression" dxfId="3268" priority="204">
      <formula>AND($AI25=6,$AH25="S")</formula>
    </cfRule>
    <cfRule type="expression" dxfId="3267" priority="207">
      <formula>AND($AI25=7,$AH25="S")</formula>
    </cfRule>
    <cfRule type="expression" dxfId="3266" priority="208">
      <formula>AND($AI25=6,$AH25="S")</formula>
    </cfRule>
  </conditionalFormatting>
  <conditionalFormatting sqref="Q25:Q29">
    <cfRule type="expression" dxfId="3265" priority="197">
      <formula>$AI25=7</formula>
    </cfRule>
    <cfRule type="expression" dxfId="3264" priority="198">
      <formula>$AI25=6</formula>
    </cfRule>
  </conditionalFormatting>
  <conditionalFormatting sqref="Q25:Q29">
    <cfRule type="expression" dxfId="3263" priority="193">
      <formula>AND($AI25=7,$AH25="RI")</formula>
    </cfRule>
    <cfRule type="expression" dxfId="3262" priority="194">
      <formula>AND($AI25=6,$AH25="RI")</formula>
    </cfRule>
    <cfRule type="expression" dxfId="3261" priority="195">
      <formula>AND($AI25=7,$AH25="S")</formula>
    </cfRule>
    <cfRule type="expression" dxfId="3260" priority="196">
      <formula>AND($AI25=6,$AH25="S")</formula>
    </cfRule>
    <cfRule type="expression" dxfId="3259" priority="199">
      <formula>AND($AI25=7,$AH25="S")</formula>
    </cfRule>
    <cfRule type="expression" dxfId="3258" priority="200">
      <formula>AND($AI25=6,$AH25="S")</formula>
    </cfRule>
  </conditionalFormatting>
  <conditionalFormatting sqref="P25:P29">
    <cfRule type="expression" dxfId="3257" priority="189">
      <formula>OR($AI25=7,$AI25=0)</formula>
    </cfRule>
    <cfRule type="expression" dxfId="3256" priority="190">
      <formula>$AI25=6</formula>
    </cfRule>
  </conditionalFormatting>
  <conditionalFormatting sqref="P25:P29">
    <cfRule type="expression" dxfId="3255" priority="185">
      <formula>AND($AI25=7,$AH25="RI")</formula>
    </cfRule>
    <cfRule type="expression" dxfId="3254" priority="186">
      <formula>AND($AI25=6,$AH25="RI")</formula>
    </cfRule>
    <cfRule type="expression" dxfId="3253" priority="187">
      <formula>AND($AI25=7,$AH25="S")</formula>
    </cfRule>
    <cfRule type="expression" dxfId="3252" priority="188">
      <formula>AND($AI25=6,$AH25="S")</formula>
    </cfRule>
    <cfRule type="expression" dxfId="3251" priority="191">
      <formula>AND($AI25=7,$AH25="S")</formula>
    </cfRule>
    <cfRule type="expression" dxfId="3250" priority="192">
      <formula>AND($AI25=6,$AH25="S")</formula>
    </cfRule>
  </conditionalFormatting>
  <conditionalFormatting sqref="P25:U29">
    <cfRule type="expression" dxfId="3249" priority="179">
      <formula>OR(AND($AI25=7,$AH25="R"),AND($AI25=6,$AH25="R"))</formula>
    </cfRule>
    <cfRule type="expression" dxfId="3248" priority="180">
      <formula>OR(AND($AI25=7,$AH25="RI"),AND($AI25=6,$AH25="RI"))</formula>
    </cfRule>
    <cfRule type="expression" dxfId="3247" priority="181">
      <formula>OR(AND($AI25=7,$AH25="S"),AND($AI25=6,$AH25="S"))</formula>
    </cfRule>
    <cfRule type="expression" dxfId="3246" priority="182">
      <formula>OR(AND($AI25=7,$AH25="PZC"),AND($AI25=6,$AH25="PZC"))</formula>
    </cfRule>
    <cfRule type="expression" dxfId="3245" priority="183">
      <formula>OR($AI25=7,$AI25=0)</formula>
    </cfRule>
    <cfRule type="expression" dxfId="3244" priority="184">
      <formula>$AI25=6</formula>
    </cfRule>
  </conditionalFormatting>
  <conditionalFormatting sqref="I25:I29">
    <cfRule type="expression" dxfId="3243" priority="175">
      <formula>OR($AI25=7,$AI25=0)</formula>
    </cfRule>
    <cfRule type="expression" dxfId="3242" priority="176">
      <formula>$AI25=6</formula>
    </cfRule>
  </conditionalFormatting>
  <conditionalFormatting sqref="I25:I29">
    <cfRule type="expression" dxfId="3241" priority="171">
      <formula>AND($AI25=7,$AH25="RI")</formula>
    </cfRule>
    <cfRule type="expression" dxfId="3240" priority="172">
      <formula>AND($AI25=6,$AH25="RI")</formula>
    </cfRule>
    <cfRule type="expression" dxfId="3239" priority="173">
      <formula>AND($AI25=7,$AH25="S")</formula>
    </cfRule>
    <cfRule type="expression" dxfId="3238" priority="174">
      <formula>AND($AI25=6,$AH25="S")</formula>
    </cfRule>
    <cfRule type="expression" dxfId="3237" priority="177">
      <formula>AND($AI25=7,$AH25="S")</formula>
    </cfRule>
    <cfRule type="expression" dxfId="3236" priority="178">
      <formula>AND($AI25=6,$AH25="S")</formula>
    </cfRule>
  </conditionalFormatting>
  <conditionalFormatting sqref="H25:H29">
    <cfRule type="expression" dxfId="3235" priority="167">
      <formula>OR($AI25=7,$AI25=0)</formula>
    </cfRule>
    <cfRule type="expression" dxfId="3234" priority="168">
      <formula>$AI25=6</formula>
    </cfRule>
  </conditionalFormatting>
  <conditionalFormatting sqref="H25:H29">
    <cfRule type="expression" dxfId="3233" priority="163">
      <formula>AND($AI25=7,$AH25="RI")</formula>
    </cfRule>
    <cfRule type="expression" dxfId="3232" priority="164">
      <formula>AND($AI25=6,$AH25="RI")</formula>
    </cfRule>
    <cfRule type="expression" dxfId="3231" priority="165">
      <formula>AND($AI25=7,$AH25="S")</formula>
    </cfRule>
    <cfRule type="expression" dxfId="3230" priority="166">
      <formula>AND($AI25=6,$AH25="S")</formula>
    </cfRule>
    <cfRule type="expression" dxfId="3229" priority="169">
      <formula>AND($AI25=7,$AH25="S")</formula>
    </cfRule>
    <cfRule type="expression" dxfId="3228" priority="170">
      <formula>AND($AI25=6,$AH25="S")</formula>
    </cfRule>
  </conditionalFormatting>
  <conditionalFormatting sqref="F25:F29">
    <cfRule type="expression" dxfId="3227" priority="159">
      <formula>OR($AI25=7,$AI25=0)</formula>
    </cfRule>
    <cfRule type="expression" dxfId="3226" priority="160">
      <formula>$AI25=6</formula>
    </cfRule>
  </conditionalFormatting>
  <conditionalFormatting sqref="F25:F29">
    <cfRule type="expression" dxfId="3225" priority="155">
      <formula>AND($AI25=7,$AH25="RI")</formula>
    </cfRule>
    <cfRule type="expression" dxfId="3224" priority="156">
      <formula>AND($AI25=6,$AH25="RI")</formula>
    </cfRule>
    <cfRule type="expression" dxfId="3223" priority="157">
      <formula>AND($AI25=7,$AH25="S")</formula>
    </cfRule>
    <cfRule type="expression" dxfId="3222" priority="158">
      <formula>AND($AI25=6,$AH25="S")</formula>
    </cfRule>
    <cfRule type="expression" dxfId="3221" priority="161">
      <formula>AND($AI25=7,$AH25="S")</formula>
    </cfRule>
    <cfRule type="expression" dxfId="3220" priority="162">
      <formula>AND($AI25=6,$AH25="S")</formula>
    </cfRule>
  </conditionalFormatting>
  <conditionalFormatting sqref="G25:I29">
    <cfRule type="expression" dxfId="3219" priority="151">
      <formula>OR($AI25=7,$AI25=0)</formula>
    </cfRule>
    <cfRule type="expression" dxfId="3218" priority="152">
      <formula>$AI25=6</formula>
    </cfRule>
  </conditionalFormatting>
  <conditionalFormatting sqref="G25:I29">
    <cfRule type="expression" dxfId="3217" priority="147">
      <formula>AND($AI25=7,$AH25="RI")</formula>
    </cfRule>
    <cfRule type="expression" dxfId="3216" priority="148">
      <formula>AND($AI25=6,$AH25="RI")</formula>
    </cfRule>
    <cfRule type="expression" dxfId="3215" priority="149">
      <formula>AND($AI25=7,$AH25="S")</formula>
    </cfRule>
    <cfRule type="expression" dxfId="3214" priority="150">
      <formula>AND($AI25=6,$AH25="S")</formula>
    </cfRule>
    <cfRule type="expression" dxfId="3213" priority="153">
      <formula>AND($AI25=7,$AH25="S")</formula>
    </cfRule>
    <cfRule type="expression" dxfId="3212" priority="154">
      <formula>AND($AI25=6,$AH25="S")</formula>
    </cfRule>
  </conditionalFormatting>
  <conditionalFormatting sqref="E25:E29">
    <cfRule type="expression" dxfId="3211" priority="143">
      <formula>$AI25=7</formula>
    </cfRule>
    <cfRule type="expression" dxfId="3210" priority="144">
      <formula>$AI25=6</formula>
    </cfRule>
  </conditionalFormatting>
  <conditionalFormatting sqref="E25:E29">
    <cfRule type="expression" dxfId="3209" priority="139">
      <formula>AND($AI25=7,$AH25="RI")</formula>
    </cfRule>
    <cfRule type="expression" dxfId="3208" priority="140">
      <formula>AND($AI25=6,$AH25="RI")</formula>
    </cfRule>
    <cfRule type="expression" dxfId="3207" priority="141">
      <formula>AND($AI25=7,$AH25="S")</formula>
    </cfRule>
    <cfRule type="expression" dxfId="3206" priority="142">
      <formula>AND($AI25=6,$AH25="S")</formula>
    </cfRule>
    <cfRule type="expression" dxfId="3205" priority="145">
      <formula>AND($AI25=7,$AH25="S")</formula>
    </cfRule>
    <cfRule type="expression" dxfId="3204" priority="146">
      <formula>AND($AI25=6,$AH25="S")</formula>
    </cfRule>
  </conditionalFormatting>
  <conditionalFormatting sqref="D25:D29">
    <cfRule type="expression" dxfId="3203" priority="135">
      <formula>OR($AI25=7,$AI25=0)</formula>
    </cfRule>
    <cfRule type="expression" dxfId="3202" priority="136">
      <formula>$AI25=6</formula>
    </cfRule>
  </conditionalFormatting>
  <conditionalFormatting sqref="D25:D29">
    <cfRule type="expression" dxfId="3201" priority="131">
      <formula>AND($AI25=7,$AH25="RI")</formula>
    </cfRule>
    <cfRule type="expression" dxfId="3200" priority="132">
      <formula>AND($AI25=6,$AH25="RI")</formula>
    </cfRule>
    <cfRule type="expression" dxfId="3199" priority="133">
      <formula>AND($AI25=7,$AH25="S")</formula>
    </cfRule>
    <cfRule type="expression" dxfId="3198" priority="134">
      <formula>AND($AI25=6,$AH25="S")</formula>
    </cfRule>
    <cfRule type="expression" dxfId="3197" priority="137">
      <formula>AND($AI25=7,$AH25="S")</formula>
    </cfRule>
    <cfRule type="expression" dxfId="3196" priority="138">
      <formula>AND($AI25=6,$AH25="S")</formula>
    </cfRule>
  </conditionalFormatting>
  <conditionalFormatting sqref="D25:I29">
    <cfRule type="expression" dxfId="3195" priority="125">
      <formula>OR(AND($AI25=7,$AH25="R"),AND($AI25=6,$AH25="R"))</formula>
    </cfRule>
    <cfRule type="expression" dxfId="3194" priority="126">
      <formula>OR(AND($AI25=7,$AH25="RI"),AND($AI25=6,$AH25="RI"))</formula>
    </cfRule>
    <cfRule type="expression" dxfId="3193" priority="127">
      <formula>OR(AND($AI25=7,$AH25="S"),AND($AI25=6,$AH25="S"))</formula>
    </cfRule>
    <cfRule type="expression" dxfId="3192" priority="128">
      <formula>OR(AND($AI25=7,$AH25="PZC"),AND($AI25=6,$AH25="PZC"))</formula>
    </cfRule>
    <cfRule type="expression" dxfId="3191" priority="129">
      <formula>OR($AI25=7,$AI25=0)</formula>
    </cfRule>
    <cfRule type="expression" dxfId="3190" priority="130">
      <formula>$AI25=6</formula>
    </cfRule>
  </conditionalFormatting>
  <conditionalFormatting sqref="O18:O22">
    <cfRule type="expression" dxfId="3189" priority="121">
      <formula>OR($AI18=7,$AI18=0)</formula>
    </cfRule>
    <cfRule type="expression" dxfId="3188" priority="122">
      <formula>$AI18=6</formula>
    </cfRule>
  </conditionalFormatting>
  <conditionalFormatting sqref="O18:O22">
    <cfRule type="expression" dxfId="3187" priority="117">
      <formula>AND($AI18=7,$AH18="RI")</formula>
    </cfRule>
    <cfRule type="expression" dxfId="3186" priority="118">
      <formula>AND($AI18=6,$AH18="RI")</formula>
    </cfRule>
    <cfRule type="expression" dxfId="3185" priority="119">
      <formula>AND($AI18=7,$AH18="S")</formula>
    </cfRule>
    <cfRule type="expression" dxfId="3184" priority="120">
      <formula>AND($AI18=6,$AH18="S")</formula>
    </cfRule>
    <cfRule type="expression" dxfId="3183" priority="123">
      <formula>AND($AI18=7,$AH18="S")</formula>
    </cfRule>
    <cfRule type="expression" dxfId="3182" priority="124">
      <formula>AND($AI18=6,$AH18="S")</formula>
    </cfRule>
  </conditionalFormatting>
  <conditionalFormatting sqref="N18:N22">
    <cfRule type="expression" dxfId="3181" priority="113">
      <formula>OR($AI18=7,$AI18=0)</formula>
    </cfRule>
    <cfRule type="expression" dxfId="3180" priority="114">
      <formula>$AI18=6</formula>
    </cfRule>
  </conditionalFormatting>
  <conditionalFormatting sqref="N18:N22">
    <cfRule type="expression" dxfId="3179" priority="109">
      <formula>AND($AI18=7,$AH18="RI")</formula>
    </cfRule>
    <cfRule type="expression" dxfId="3178" priority="110">
      <formula>AND($AI18=6,$AH18="RI")</formula>
    </cfRule>
    <cfRule type="expression" dxfId="3177" priority="111">
      <formula>AND($AI18=7,$AH18="S")</formula>
    </cfRule>
    <cfRule type="expression" dxfId="3176" priority="112">
      <formula>AND($AI18=6,$AH18="S")</formula>
    </cfRule>
    <cfRule type="expression" dxfId="3175" priority="115">
      <formula>AND($AI18=7,$AH18="S")</formula>
    </cfRule>
    <cfRule type="expression" dxfId="3174" priority="116">
      <formula>AND($AI18=6,$AH18="S")</formula>
    </cfRule>
  </conditionalFormatting>
  <conditionalFormatting sqref="L18:L22">
    <cfRule type="expression" dxfId="3173" priority="105">
      <formula>OR($AI18=7,$AI18=0)</formula>
    </cfRule>
    <cfRule type="expression" dxfId="3172" priority="106">
      <formula>$AI18=6</formula>
    </cfRule>
  </conditionalFormatting>
  <conditionalFormatting sqref="L18:L22">
    <cfRule type="expression" dxfId="3171" priority="101">
      <formula>AND($AI18=7,$AH18="RI")</formula>
    </cfRule>
    <cfRule type="expression" dxfId="3170" priority="102">
      <formula>AND($AI18=6,$AH18="RI")</formula>
    </cfRule>
    <cfRule type="expression" dxfId="3169" priority="103">
      <formula>AND($AI18=7,$AH18="S")</formula>
    </cfRule>
    <cfRule type="expression" dxfId="3168" priority="104">
      <formula>AND($AI18=6,$AH18="S")</formula>
    </cfRule>
    <cfRule type="expression" dxfId="3167" priority="107">
      <formula>AND($AI18=7,$AH18="S")</formula>
    </cfRule>
    <cfRule type="expression" dxfId="3166" priority="108">
      <formula>AND($AI18=6,$AH18="S")</formula>
    </cfRule>
  </conditionalFormatting>
  <conditionalFormatting sqref="M18:O22">
    <cfRule type="expression" dxfId="3165" priority="97">
      <formula>OR($AI18=7,$AI18=0)</formula>
    </cfRule>
    <cfRule type="expression" dxfId="3164" priority="98">
      <formula>$AI18=6</formula>
    </cfRule>
  </conditionalFormatting>
  <conditionalFormatting sqref="M18:O22">
    <cfRule type="expression" dxfId="3163" priority="93">
      <formula>AND($AI18=7,$AH18="RI")</formula>
    </cfRule>
    <cfRule type="expression" dxfId="3162" priority="94">
      <formula>AND($AI18=6,$AH18="RI")</formula>
    </cfRule>
    <cfRule type="expression" dxfId="3161" priority="95">
      <formula>AND($AI18=7,$AH18="S")</formula>
    </cfRule>
    <cfRule type="expression" dxfId="3160" priority="96">
      <formula>AND($AI18=6,$AH18="S")</formula>
    </cfRule>
    <cfRule type="expression" dxfId="3159" priority="99">
      <formula>AND($AI18=7,$AH18="S")</formula>
    </cfRule>
    <cfRule type="expression" dxfId="3158" priority="100">
      <formula>AND($AI18=6,$AH18="S")</formula>
    </cfRule>
  </conditionalFormatting>
  <conditionalFormatting sqref="K18:K22">
    <cfRule type="expression" dxfId="3157" priority="89">
      <formula>$AI18=7</formula>
    </cfRule>
    <cfRule type="expression" dxfId="3156" priority="90">
      <formula>$AI18=6</formula>
    </cfRule>
  </conditionalFormatting>
  <conditionalFormatting sqref="K18:K22">
    <cfRule type="expression" dxfId="3155" priority="85">
      <formula>AND($AI18=7,$AH18="RI")</formula>
    </cfRule>
    <cfRule type="expression" dxfId="3154" priority="86">
      <formula>AND($AI18=6,$AH18="RI")</formula>
    </cfRule>
    <cfRule type="expression" dxfId="3153" priority="87">
      <formula>AND($AI18=7,$AH18="S")</formula>
    </cfRule>
    <cfRule type="expression" dxfId="3152" priority="88">
      <formula>AND($AI18=6,$AH18="S")</formula>
    </cfRule>
    <cfRule type="expression" dxfId="3151" priority="91">
      <formula>AND($AI18=7,$AH18="S")</formula>
    </cfRule>
    <cfRule type="expression" dxfId="3150" priority="92">
      <formula>AND($AI18=6,$AH18="S")</formula>
    </cfRule>
  </conditionalFormatting>
  <conditionalFormatting sqref="J18:J22">
    <cfRule type="expression" dxfId="3149" priority="81">
      <formula>OR($AI18=7,$AI18=0)</formula>
    </cfRule>
    <cfRule type="expression" dxfId="3148" priority="82">
      <formula>$AI18=6</formula>
    </cfRule>
  </conditionalFormatting>
  <conditionalFormatting sqref="J18:J22">
    <cfRule type="expression" dxfId="3147" priority="77">
      <formula>AND($AI18=7,$AH18="RI")</formula>
    </cfRule>
    <cfRule type="expression" dxfId="3146" priority="78">
      <formula>AND($AI18=6,$AH18="RI")</formula>
    </cfRule>
    <cfRule type="expression" dxfId="3145" priority="79">
      <formula>AND($AI18=7,$AH18="S")</formula>
    </cfRule>
    <cfRule type="expression" dxfId="3144" priority="80">
      <formula>AND($AI18=6,$AH18="S")</formula>
    </cfRule>
    <cfRule type="expression" dxfId="3143" priority="83">
      <formula>AND($AI18=7,$AH18="S")</formula>
    </cfRule>
    <cfRule type="expression" dxfId="3142" priority="84">
      <formula>AND($AI18=6,$AH18="S")</formula>
    </cfRule>
  </conditionalFormatting>
  <conditionalFormatting sqref="J18:O22">
    <cfRule type="expression" dxfId="3141" priority="71">
      <formula>OR(AND($AI18=7,$AH18="R"),AND($AI18=6,$AH18="R"))</formula>
    </cfRule>
    <cfRule type="expression" dxfId="3140" priority="72">
      <formula>OR(AND($AI18=7,$AH18="RI"),AND($AI18=6,$AH18="RI"))</formula>
    </cfRule>
    <cfRule type="expression" dxfId="3139" priority="73">
      <formula>OR(AND($AI18=7,$AH18="S"),AND($AI18=6,$AH18="S"))</formula>
    </cfRule>
    <cfRule type="expression" dxfId="3138" priority="74">
      <formula>OR(AND($AI18=7,$AH18="PZC"),AND($AI18=6,$AH18="PZC"))</formula>
    </cfRule>
    <cfRule type="expression" dxfId="3137" priority="75">
      <formula>OR($AI18=7,$AI18=0)</formula>
    </cfRule>
    <cfRule type="expression" dxfId="3136" priority="76">
      <formula>$AI18=6</formula>
    </cfRule>
  </conditionalFormatting>
  <conditionalFormatting sqref="U11:U15">
    <cfRule type="expression" dxfId="3135" priority="67">
      <formula>OR($AI11=7,$AI11=0)</formula>
    </cfRule>
    <cfRule type="expression" dxfId="3134" priority="68">
      <formula>$AI11=6</formula>
    </cfRule>
  </conditionalFormatting>
  <conditionalFormatting sqref="U11:U15">
    <cfRule type="expression" dxfId="3133" priority="63">
      <formula>AND($AI11=7,$AH11="RI")</formula>
    </cfRule>
    <cfRule type="expression" dxfId="3132" priority="64">
      <formula>AND($AI11=6,$AH11="RI")</formula>
    </cfRule>
    <cfRule type="expression" dxfId="3131" priority="65">
      <formula>AND($AI11=7,$AH11="S")</formula>
    </cfRule>
    <cfRule type="expression" dxfId="3130" priority="66">
      <formula>AND($AI11=6,$AH11="S")</formula>
    </cfRule>
    <cfRule type="expression" dxfId="3129" priority="69">
      <formula>AND($AI11=7,$AH11="S")</formula>
    </cfRule>
    <cfRule type="expression" dxfId="3128" priority="70">
      <formula>AND($AI11=6,$AH11="S")</formula>
    </cfRule>
  </conditionalFormatting>
  <conditionalFormatting sqref="T11:T15">
    <cfRule type="expression" dxfId="3127" priority="59">
      <formula>OR($AI11=7,$AI11=0)</formula>
    </cfRule>
    <cfRule type="expression" dxfId="3126" priority="60">
      <formula>$AI11=6</formula>
    </cfRule>
  </conditionalFormatting>
  <conditionalFormatting sqref="T11:T15">
    <cfRule type="expression" dxfId="3125" priority="55">
      <formula>AND($AI11=7,$AH11="RI")</formula>
    </cfRule>
    <cfRule type="expression" dxfId="3124" priority="56">
      <formula>AND($AI11=6,$AH11="RI")</formula>
    </cfRule>
    <cfRule type="expression" dxfId="3123" priority="57">
      <formula>AND($AI11=7,$AH11="S")</formula>
    </cfRule>
    <cfRule type="expression" dxfId="3122" priority="58">
      <formula>AND($AI11=6,$AH11="S")</formula>
    </cfRule>
    <cfRule type="expression" dxfId="3121" priority="61">
      <formula>AND($AI11=7,$AH11="S")</formula>
    </cfRule>
    <cfRule type="expression" dxfId="3120" priority="62">
      <formula>AND($AI11=6,$AH11="S")</formula>
    </cfRule>
  </conditionalFormatting>
  <conditionalFormatting sqref="R11:R15">
    <cfRule type="expression" dxfId="3119" priority="51">
      <formula>OR($AI11=7,$AI11=0)</formula>
    </cfRule>
    <cfRule type="expression" dxfId="3118" priority="52">
      <formula>$AI11=6</formula>
    </cfRule>
  </conditionalFormatting>
  <conditionalFormatting sqref="R11:R15">
    <cfRule type="expression" dxfId="3117" priority="47">
      <formula>AND($AI11=7,$AH11="RI")</formula>
    </cfRule>
    <cfRule type="expression" dxfId="3116" priority="48">
      <formula>AND($AI11=6,$AH11="RI")</formula>
    </cfRule>
    <cfRule type="expression" dxfId="3115" priority="49">
      <formula>AND($AI11=7,$AH11="S")</formula>
    </cfRule>
    <cfRule type="expression" dxfId="3114" priority="50">
      <formula>AND($AI11=6,$AH11="S")</formula>
    </cfRule>
    <cfRule type="expression" dxfId="3113" priority="53">
      <formula>AND($AI11=7,$AH11="S")</formula>
    </cfRule>
    <cfRule type="expression" dxfId="3112" priority="54">
      <formula>AND($AI11=6,$AH11="S")</formula>
    </cfRule>
  </conditionalFormatting>
  <conditionalFormatting sqref="S11:U15">
    <cfRule type="expression" dxfId="3111" priority="43">
      <formula>OR($AI11=7,$AI11=0)</formula>
    </cfRule>
    <cfRule type="expression" dxfId="3110" priority="44">
      <formula>$AI11=6</formula>
    </cfRule>
  </conditionalFormatting>
  <conditionalFormatting sqref="S11:U15">
    <cfRule type="expression" dxfId="3109" priority="39">
      <formula>AND($AI11=7,$AH11="RI")</formula>
    </cfRule>
    <cfRule type="expression" dxfId="3108" priority="40">
      <formula>AND($AI11=6,$AH11="RI")</formula>
    </cfRule>
    <cfRule type="expression" dxfId="3107" priority="41">
      <formula>AND($AI11=7,$AH11="S")</formula>
    </cfRule>
    <cfRule type="expression" dxfId="3106" priority="42">
      <formula>AND($AI11=6,$AH11="S")</formula>
    </cfRule>
    <cfRule type="expression" dxfId="3105" priority="45">
      <formula>AND($AI11=7,$AH11="S")</formula>
    </cfRule>
    <cfRule type="expression" dxfId="3104" priority="46">
      <formula>AND($AI11=6,$AH11="S")</formula>
    </cfRule>
  </conditionalFormatting>
  <conditionalFormatting sqref="Q11:Q15">
    <cfRule type="expression" dxfId="3103" priority="35">
      <formula>$AI11=7</formula>
    </cfRule>
    <cfRule type="expression" dxfId="3102" priority="36">
      <formula>$AI11=6</formula>
    </cfRule>
  </conditionalFormatting>
  <conditionalFormatting sqref="Q11:Q15">
    <cfRule type="expression" dxfId="3101" priority="31">
      <formula>AND($AI11=7,$AH11="RI")</formula>
    </cfRule>
    <cfRule type="expression" dxfId="3100" priority="32">
      <formula>AND($AI11=6,$AH11="RI")</formula>
    </cfRule>
    <cfRule type="expression" dxfId="3099" priority="33">
      <formula>AND($AI11=7,$AH11="S")</formula>
    </cfRule>
    <cfRule type="expression" dxfId="3098" priority="34">
      <formula>AND($AI11=6,$AH11="S")</formula>
    </cfRule>
    <cfRule type="expression" dxfId="3097" priority="37">
      <formula>AND($AI11=7,$AH11="S")</formula>
    </cfRule>
    <cfRule type="expression" dxfId="3096" priority="38">
      <formula>AND($AI11=6,$AH11="S")</formula>
    </cfRule>
  </conditionalFormatting>
  <conditionalFormatting sqref="P11:P15">
    <cfRule type="expression" dxfId="3095" priority="27">
      <formula>OR($AI11=7,$AI11=0)</formula>
    </cfRule>
    <cfRule type="expression" dxfId="3094" priority="28">
      <formula>$AI11=6</formula>
    </cfRule>
  </conditionalFormatting>
  <conditionalFormatting sqref="P11:P15">
    <cfRule type="expression" dxfId="3093" priority="23">
      <formula>AND($AI11=7,$AH11="RI")</formula>
    </cfRule>
    <cfRule type="expression" dxfId="3092" priority="24">
      <formula>AND($AI11=6,$AH11="RI")</formula>
    </cfRule>
    <cfRule type="expression" dxfId="3091" priority="25">
      <formula>AND($AI11=7,$AH11="S")</formula>
    </cfRule>
    <cfRule type="expression" dxfId="3090" priority="26">
      <formula>AND($AI11=6,$AH11="S")</formula>
    </cfRule>
    <cfRule type="expression" dxfId="3089" priority="29">
      <formula>AND($AI11=7,$AH11="S")</formula>
    </cfRule>
    <cfRule type="expression" dxfId="3088" priority="30">
      <formula>AND($AI11=6,$AH11="S")</formula>
    </cfRule>
  </conditionalFormatting>
  <conditionalFormatting sqref="P11:U15">
    <cfRule type="expression" dxfId="3087" priority="17">
      <formula>OR(AND($AI11=7,$AH11="R"),AND($AI11=6,$AH11="R"))</formula>
    </cfRule>
    <cfRule type="expression" dxfId="3086" priority="18">
      <formula>OR(AND($AI11=7,$AH11="RI"),AND($AI11=6,$AH11="RI"))</formula>
    </cfRule>
    <cfRule type="expression" dxfId="3085" priority="19">
      <formula>OR(AND($AI11=7,$AH11="S"),AND($AI11=6,$AH11="S"))</formula>
    </cfRule>
    <cfRule type="expression" dxfId="3084" priority="20">
      <formula>OR(AND($AI11=7,$AH11="PZC"),AND($AI11=6,$AH11="PZC"))</formula>
    </cfRule>
    <cfRule type="expression" dxfId="3083" priority="21">
      <formula>OR($AI11=7,$AI11=0)</formula>
    </cfRule>
    <cfRule type="expression" dxfId="3082" priority="22">
      <formula>$AI11=6</formula>
    </cfRule>
  </conditionalFormatting>
  <conditionalFormatting sqref="V4">
    <cfRule type="expression" dxfId="3081" priority="8">
      <formula>$AI4=7</formula>
    </cfRule>
    <cfRule type="expression" dxfId="3080" priority="9">
      <formula>$AI4=6</formula>
    </cfRule>
  </conditionalFormatting>
  <conditionalFormatting sqref="V3:AA33">
    <cfRule type="expression" dxfId="3079" priority="12">
      <formula>OR($AI3=7,$AI3=8)</formula>
    </cfRule>
    <cfRule type="expression" dxfId="3078" priority="13">
      <formula>$AI3=6</formula>
    </cfRule>
  </conditionalFormatting>
  <conditionalFormatting sqref="V3:AA33">
    <cfRule type="expression" dxfId="3077" priority="14">
      <formula>OR($AI3=7,$AI3=0)</formula>
    </cfRule>
    <cfRule type="expression" dxfId="3076" priority="15">
      <formula>$AI3=6</formula>
    </cfRule>
  </conditionalFormatting>
  <conditionalFormatting sqref="V3:AA33">
    <cfRule type="expression" dxfId="3075" priority="6">
      <formula>AND($AI3=6,$AH3="RI")</formula>
    </cfRule>
    <cfRule type="expression" dxfId="3074" priority="7">
      <formula>AND($AI3=7,$AH3="RI")</formula>
    </cfRule>
    <cfRule type="expression" dxfId="3073" priority="10">
      <formula>OR(AND($AI3=7,$AH3="S"),AND($AI3=6,$AH3="S"))</formula>
    </cfRule>
    <cfRule type="expression" dxfId="3072" priority="11">
      <formula>OR(AND($AI3=7,$AH3="PZC"),AND($AI3=6,$AH3="PZC"))</formula>
    </cfRule>
    <cfRule type="expression" dxfId="3071" priority="16">
      <formula>OR(AND($AI3=7,$AH3="RI"),AND($AI3=6,$AH3="RI"))</formula>
    </cfRule>
  </conditionalFormatting>
  <conditionalFormatting sqref="A3:A33">
    <cfRule type="expression" dxfId="3070" priority="3">
      <formula>OR($AI3=7,$AI3=8)</formula>
    </cfRule>
    <cfRule type="expression" dxfId="3069" priority="4">
      <formula>$AI3=6</formula>
    </cfRule>
  </conditionalFormatting>
  <conditionalFormatting sqref="A3:A33">
    <cfRule type="expression" dxfId="3068" priority="1">
      <formula>AND($AI3=7,$AH3="RI")</formula>
    </cfRule>
    <cfRule type="expression" dxfId="3067" priority="2">
      <formula>AND($AI3=6,$AH3="RI")</formula>
    </cfRule>
    <cfRule type="expression" dxfId="3066" priority="5">
      <formula>OR(AND($AI3=7,$AH3="RI"),AND($AI3=6,$AH3="RI"))</formula>
    </cfRule>
  </conditionalFormatting>
  <pageMargins left="0.7" right="0.7" top="0.75" bottom="0.75" header="0.3" footer="0.3"/>
  <pageSetup paperSize="9" scale="32" orientation="landscape" r:id="rId1"/>
  <ignoredErrors>
    <ignoredError sqref="AB3:AI3 AB10:AG10 AB17:AG17 AB24:AG24 AB31:AG31 AB4:AI8 AB11:AI15 AB18:AI19 AB25:AI29 AJ4:AK33 AJ3:AK3 AL3:AL33 AB16:AG16 AI16 AI17 AB9:AG9 AI9 AI10 AB23:AG23 AI23 AI24 AB30:AG30 AI30 AI3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5" sqref="I5"/>
    </sheetView>
  </sheetViews>
  <sheetFormatPr defaultColWidth="9.140625" defaultRowHeight="15" x14ac:dyDescent="0.25"/>
  <cols>
    <col min="1" max="1" width="9.140625" style="73"/>
    <col min="2" max="33" width="5.7109375" style="73" customWidth="1"/>
    <col min="34" max="34" width="3.7109375" style="73" customWidth="1"/>
    <col min="35" max="35" width="3.28515625" style="73" customWidth="1"/>
    <col min="36" max="36" width="8.140625" style="73" customWidth="1"/>
    <col min="37" max="37" width="8" style="73" customWidth="1"/>
    <col min="38" max="16384" width="9.140625" style="73"/>
  </cols>
  <sheetData>
    <row r="1" spans="1:38" ht="15" customHeight="1" thickBot="1" x14ac:dyDescent="0.3">
      <c r="A1" s="4"/>
      <c r="B1" s="203"/>
      <c r="C1" s="293"/>
      <c r="D1" s="384" t="s">
        <v>134</v>
      </c>
      <c r="E1" s="384"/>
      <c r="F1" s="384"/>
      <c r="G1" s="384"/>
      <c r="H1" s="384"/>
      <c r="I1" s="385"/>
      <c r="J1" s="386" t="s">
        <v>135</v>
      </c>
      <c r="K1" s="384"/>
      <c r="L1" s="384"/>
      <c r="M1" s="384"/>
      <c r="N1" s="384"/>
      <c r="O1" s="385"/>
      <c r="P1" s="386" t="s">
        <v>137</v>
      </c>
      <c r="Q1" s="384"/>
      <c r="R1" s="384"/>
      <c r="S1" s="384"/>
      <c r="T1" s="384"/>
      <c r="U1" s="385"/>
      <c r="V1" s="386" t="s">
        <v>3</v>
      </c>
      <c r="W1" s="384"/>
      <c r="X1" s="384"/>
      <c r="Y1" s="384"/>
      <c r="Z1" s="384"/>
      <c r="AA1" s="385"/>
      <c r="AB1" s="380" t="s">
        <v>39</v>
      </c>
      <c r="AC1" s="381"/>
      <c r="AD1" s="383"/>
      <c r="AE1" s="380" t="s">
        <v>3</v>
      </c>
      <c r="AF1" s="381"/>
      <c r="AG1" s="382"/>
      <c r="AH1" s="79"/>
      <c r="AJ1" s="79"/>
      <c r="AK1" s="79" t="s">
        <v>57</v>
      </c>
      <c r="AL1" s="79"/>
    </row>
    <row r="2" spans="1:38" ht="15" customHeight="1" thickBot="1" x14ac:dyDescent="0.3">
      <c r="A2" s="4"/>
      <c r="B2" s="273" t="s">
        <v>0</v>
      </c>
      <c r="C2" s="301" t="s">
        <v>18</v>
      </c>
      <c r="D2" s="271" t="s">
        <v>1</v>
      </c>
      <c r="E2" s="205" t="s">
        <v>172</v>
      </c>
      <c r="F2" s="206" t="s">
        <v>141</v>
      </c>
      <c r="G2" s="206" t="s">
        <v>29</v>
      </c>
      <c r="H2" s="207" t="s">
        <v>146</v>
      </c>
      <c r="I2" s="216" t="s">
        <v>38</v>
      </c>
      <c r="J2" s="208" t="s">
        <v>37</v>
      </c>
      <c r="K2" s="209" t="s">
        <v>151</v>
      </c>
      <c r="L2" s="209" t="s">
        <v>143</v>
      </c>
      <c r="M2" s="209" t="s">
        <v>136</v>
      </c>
      <c r="N2" s="210" t="s">
        <v>31</v>
      </c>
      <c r="O2" s="211" t="s">
        <v>27</v>
      </c>
      <c r="P2" s="223" t="s">
        <v>33</v>
      </c>
      <c r="Q2" s="213" t="s">
        <v>149</v>
      </c>
      <c r="R2" s="213" t="s">
        <v>150</v>
      </c>
      <c r="S2" s="214" t="s">
        <v>145</v>
      </c>
      <c r="T2" s="350" t="s">
        <v>139</v>
      </c>
      <c r="U2" s="218" t="s">
        <v>25</v>
      </c>
      <c r="V2" s="106" t="s">
        <v>120</v>
      </c>
      <c r="W2" s="107" t="s">
        <v>34</v>
      </c>
      <c r="X2" s="106" t="s">
        <v>148</v>
      </c>
      <c r="Y2" s="108" t="s">
        <v>32</v>
      </c>
      <c r="Z2" s="107" t="s">
        <v>9</v>
      </c>
      <c r="AA2" s="109" t="s">
        <v>159</v>
      </c>
      <c r="AB2" s="5">
        <v>1</v>
      </c>
      <c r="AC2" s="6">
        <v>2</v>
      </c>
      <c r="AD2" s="7">
        <v>3</v>
      </c>
      <c r="AE2" s="5">
        <v>1</v>
      </c>
      <c r="AF2" s="7">
        <v>2</v>
      </c>
      <c r="AG2" s="67">
        <v>3</v>
      </c>
      <c r="AH2" s="79"/>
      <c r="AJ2" s="5">
        <v>1</v>
      </c>
      <c r="AK2" s="6">
        <v>2</v>
      </c>
      <c r="AL2" s="7">
        <v>3</v>
      </c>
    </row>
    <row r="3" spans="1:38" ht="15" customHeight="1" x14ac:dyDescent="0.25">
      <c r="A3" s="26">
        <v>43405</v>
      </c>
      <c r="B3" s="97"/>
      <c r="C3" s="139"/>
      <c r="D3" s="94"/>
      <c r="E3" s="128"/>
      <c r="F3" s="128"/>
      <c r="G3" s="128"/>
      <c r="H3" s="94"/>
      <c r="I3" s="139"/>
      <c r="J3" s="97"/>
      <c r="K3" s="104"/>
      <c r="L3" s="94"/>
      <c r="M3" s="128"/>
      <c r="N3" s="128"/>
      <c r="O3" s="99"/>
      <c r="P3" s="94"/>
      <c r="Q3" s="128"/>
      <c r="R3" s="128"/>
      <c r="S3" s="128"/>
      <c r="T3" s="128"/>
      <c r="U3" s="139"/>
      <c r="V3" s="128"/>
      <c r="W3" s="128"/>
      <c r="X3" s="128"/>
      <c r="Y3" s="128"/>
      <c r="Z3" s="128"/>
      <c r="AA3" s="139"/>
      <c r="AB3" s="97">
        <f t="shared" ref="AB3:AB33" si="0">COUNTIF(B3:AA3,"1*")+COUNTIF(B3:AA3,"1")</f>
        <v>0</v>
      </c>
      <c r="AC3" s="128">
        <f t="shared" ref="AC3:AC32" si="1">COUNTIF(B3:AA3,"2*")+COUNTIF(B3:AA3,"2")</f>
        <v>0</v>
      </c>
      <c r="AD3" s="139">
        <f t="shared" ref="AD3:AD32" si="2">COUNTIF(B3:AA3,"3*")+COUNTIF(B3:AA3,"3")</f>
        <v>0</v>
      </c>
      <c r="AE3" s="97">
        <f t="shared" ref="AE3:AE32" si="3">COUNTIF(B3:AA3,"M1*")+COUNTIF(B3:AA3,"KM1")</f>
        <v>0</v>
      </c>
      <c r="AF3" s="139">
        <f t="shared" ref="AF3:AF32" si="4">COUNTIF(B3:AA3,"M2*")+COUNTIF(B3:AA3,"KM2")</f>
        <v>0</v>
      </c>
      <c r="AG3" s="99">
        <f t="shared" ref="AG3:AG32" si="5">COUNTIF(B3:AA3,"M3*")+COUNTIF(B3:AA3,"KM3")</f>
        <v>0</v>
      </c>
      <c r="AH3" s="79"/>
      <c r="AI3" s="79">
        <v>0</v>
      </c>
      <c r="AJ3" s="34">
        <f t="shared" ref="AJ3:AJ32" si="6">COUNTIF(B3:AA3,"*1")+COUNTIF(B3:AA3,"*1~*")+COUNTIF(B3:AA3,"*1#")+COUNTIF(B3:AA3,"1")+COUNTIF(B3:AA3,"S")</f>
        <v>0</v>
      </c>
      <c r="AK3" s="34">
        <f t="shared" ref="AK3:AK32" si="7">COUNTIF(B3:AA3,"2")+COUNTIF(B3:AA3,"*2")</f>
        <v>0</v>
      </c>
      <c r="AL3" s="34">
        <f t="shared" ref="AL3:AL32" si="8">COUNTIF(B3:AA3,"3")+COUNTIF(B3:AA3,"*3")</f>
        <v>0</v>
      </c>
    </row>
    <row r="4" spans="1:38" ht="15" customHeight="1" x14ac:dyDescent="0.25">
      <c r="A4" s="26">
        <v>43406</v>
      </c>
      <c r="B4" s="135" t="s">
        <v>70</v>
      </c>
      <c r="C4" s="133"/>
      <c r="D4" s="126" t="s">
        <v>70</v>
      </c>
      <c r="E4" s="126"/>
      <c r="F4" s="126"/>
      <c r="G4" s="166"/>
      <c r="H4" s="166"/>
      <c r="I4" s="100" t="s">
        <v>70</v>
      </c>
      <c r="J4" s="92"/>
      <c r="K4" s="92"/>
      <c r="L4" s="92"/>
      <c r="M4" s="166"/>
      <c r="N4" s="166"/>
      <c r="O4" s="100"/>
      <c r="P4" s="92"/>
      <c r="Q4" s="167"/>
      <c r="R4" s="167"/>
      <c r="S4" s="92"/>
      <c r="T4" s="92"/>
      <c r="U4" s="133"/>
      <c r="V4" s="168"/>
      <c r="W4" s="167"/>
      <c r="X4" s="167"/>
      <c r="Y4" s="167"/>
      <c r="Z4" s="167"/>
      <c r="AA4" s="133"/>
      <c r="AB4" s="135">
        <f t="shared" si="0"/>
        <v>0</v>
      </c>
      <c r="AC4" s="167">
        <f t="shared" si="1"/>
        <v>0</v>
      </c>
      <c r="AD4" s="133">
        <f t="shared" si="2"/>
        <v>0</v>
      </c>
      <c r="AE4" s="136">
        <f t="shared" si="3"/>
        <v>0</v>
      </c>
      <c r="AF4" s="132">
        <f t="shared" si="4"/>
        <v>0</v>
      </c>
      <c r="AG4" s="100">
        <f t="shared" si="5"/>
        <v>0</v>
      </c>
      <c r="AH4" s="79"/>
      <c r="AI4" s="79">
        <f t="shared" ref="AI4:AI12" si="9">WEEKDAY(A4,2)</f>
        <v>5</v>
      </c>
      <c r="AJ4" s="35">
        <f t="shared" si="6"/>
        <v>0</v>
      </c>
      <c r="AK4" s="35">
        <f t="shared" si="7"/>
        <v>0</v>
      </c>
      <c r="AL4" s="35">
        <f t="shared" si="8"/>
        <v>0</v>
      </c>
    </row>
    <row r="5" spans="1:38" ht="15" customHeight="1" x14ac:dyDescent="0.25">
      <c r="A5" s="26">
        <v>43407</v>
      </c>
      <c r="B5" s="135"/>
      <c r="C5" s="133"/>
      <c r="D5" s="126"/>
      <c r="E5" s="126"/>
      <c r="F5" s="126"/>
      <c r="G5" s="166"/>
      <c r="H5" s="166"/>
      <c r="I5" s="100"/>
      <c r="J5" s="92"/>
      <c r="K5" s="92"/>
      <c r="L5" s="92"/>
      <c r="M5" s="166"/>
      <c r="N5" s="166"/>
      <c r="O5" s="100"/>
      <c r="P5" s="92"/>
      <c r="Q5" s="167"/>
      <c r="R5" s="167"/>
      <c r="S5" s="92"/>
      <c r="T5" s="92"/>
      <c r="U5" s="133"/>
      <c r="V5" s="167"/>
      <c r="W5" s="167"/>
      <c r="X5" s="167"/>
      <c r="Y5" s="168"/>
      <c r="Z5" s="167"/>
      <c r="AA5" s="133"/>
      <c r="AB5" s="135">
        <f t="shared" si="0"/>
        <v>0</v>
      </c>
      <c r="AC5" s="167">
        <f t="shared" si="1"/>
        <v>0</v>
      </c>
      <c r="AD5" s="133">
        <f t="shared" si="2"/>
        <v>0</v>
      </c>
      <c r="AE5" s="136">
        <f t="shared" si="3"/>
        <v>0</v>
      </c>
      <c r="AF5" s="132">
        <f t="shared" si="4"/>
        <v>0</v>
      </c>
      <c r="AG5" s="100">
        <f t="shared" si="5"/>
        <v>0</v>
      </c>
      <c r="AH5" s="79"/>
      <c r="AI5" s="79">
        <f t="shared" si="9"/>
        <v>6</v>
      </c>
      <c r="AJ5" s="35">
        <f t="shared" si="6"/>
        <v>0</v>
      </c>
      <c r="AK5" s="35">
        <f t="shared" si="7"/>
        <v>0</v>
      </c>
      <c r="AL5" s="35">
        <f t="shared" si="8"/>
        <v>0</v>
      </c>
    </row>
    <row r="6" spans="1:38" ht="15" customHeight="1" x14ac:dyDescent="0.25">
      <c r="A6" s="26">
        <v>43408</v>
      </c>
      <c r="B6" s="135"/>
      <c r="C6" s="133"/>
      <c r="D6" s="92"/>
      <c r="E6" s="167"/>
      <c r="F6" s="167"/>
      <c r="G6" s="166"/>
      <c r="H6" s="166"/>
      <c r="I6" s="100"/>
      <c r="J6" s="138"/>
      <c r="K6" s="166"/>
      <c r="L6" s="168"/>
      <c r="M6" s="166"/>
      <c r="N6" s="95"/>
      <c r="O6" s="133"/>
      <c r="P6" s="136"/>
      <c r="Q6" s="166"/>
      <c r="R6" s="166"/>
      <c r="S6" s="166"/>
      <c r="T6" s="166"/>
      <c r="U6" s="188"/>
      <c r="V6" s="167"/>
      <c r="W6" s="167"/>
      <c r="X6" s="167"/>
      <c r="Y6" s="168"/>
      <c r="Z6" s="167"/>
      <c r="AA6" s="133"/>
      <c r="AB6" s="135">
        <f t="shared" si="0"/>
        <v>0</v>
      </c>
      <c r="AC6" s="167">
        <f t="shared" si="1"/>
        <v>0</v>
      </c>
      <c r="AD6" s="133">
        <f t="shared" si="2"/>
        <v>0</v>
      </c>
      <c r="AE6" s="136">
        <f t="shared" si="3"/>
        <v>0</v>
      </c>
      <c r="AF6" s="132">
        <f t="shared" si="4"/>
        <v>0</v>
      </c>
      <c r="AG6" s="100">
        <f t="shared" si="5"/>
        <v>0</v>
      </c>
      <c r="AH6" s="79"/>
      <c r="AI6" s="79">
        <f t="shared" si="9"/>
        <v>7</v>
      </c>
      <c r="AJ6" s="35">
        <f t="shared" si="6"/>
        <v>0</v>
      </c>
      <c r="AK6" s="35">
        <f t="shared" si="7"/>
        <v>0</v>
      </c>
      <c r="AL6" s="35">
        <f t="shared" si="8"/>
        <v>0</v>
      </c>
    </row>
    <row r="7" spans="1:38" ht="15" customHeight="1" x14ac:dyDescent="0.25">
      <c r="A7" s="26">
        <v>43409</v>
      </c>
      <c r="B7" s="135"/>
      <c r="C7" s="133"/>
      <c r="D7" s="92"/>
      <c r="E7" s="167"/>
      <c r="F7" s="167"/>
      <c r="G7" s="167"/>
      <c r="H7" s="92"/>
      <c r="I7" s="133"/>
      <c r="J7" s="135"/>
      <c r="K7" s="167"/>
      <c r="L7" s="92"/>
      <c r="M7" s="167"/>
      <c r="N7" s="167"/>
      <c r="O7" s="221"/>
      <c r="P7" s="92"/>
      <c r="Q7" s="167"/>
      <c r="R7" s="167"/>
      <c r="S7" s="167"/>
      <c r="T7" s="167"/>
      <c r="U7" s="133"/>
      <c r="V7" s="167"/>
      <c r="W7" s="167"/>
      <c r="X7" s="167"/>
      <c r="Y7" s="168"/>
      <c r="Z7" s="167"/>
      <c r="AA7" s="133"/>
      <c r="AB7" s="135">
        <f t="shared" si="0"/>
        <v>0</v>
      </c>
      <c r="AC7" s="167">
        <f t="shared" si="1"/>
        <v>0</v>
      </c>
      <c r="AD7" s="133">
        <f t="shared" si="2"/>
        <v>0</v>
      </c>
      <c r="AE7" s="136">
        <f t="shared" si="3"/>
        <v>0</v>
      </c>
      <c r="AF7" s="132">
        <f t="shared" si="4"/>
        <v>0</v>
      </c>
      <c r="AG7" s="100">
        <f t="shared" si="5"/>
        <v>0</v>
      </c>
      <c r="AH7" s="79"/>
      <c r="AI7" s="79">
        <f t="shared" si="9"/>
        <v>1</v>
      </c>
      <c r="AJ7" s="35">
        <f t="shared" si="6"/>
        <v>0</v>
      </c>
      <c r="AK7" s="35">
        <f t="shared" si="7"/>
        <v>0</v>
      </c>
      <c r="AL7" s="35">
        <f t="shared" si="8"/>
        <v>0</v>
      </c>
    </row>
    <row r="8" spans="1:38" ht="15" customHeight="1" x14ac:dyDescent="0.25">
      <c r="A8" s="26">
        <v>43410</v>
      </c>
      <c r="B8" s="135"/>
      <c r="C8" s="133"/>
      <c r="D8" s="125"/>
      <c r="E8" s="167"/>
      <c r="F8" s="167"/>
      <c r="G8" s="92"/>
      <c r="H8" s="92"/>
      <c r="I8" s="133"/>
      <c r="J8" s="125"/>
      <c r="K8" s="167"/>
      <c r="L8" s="167"/>
      <c r="M8" s="92"/>
      <c r="N8" s="92"/>
      <c r="O8" s="133"/>
      <c r="P8" s="125"/>
      <c r="Q8" s="125"/>
      <c r="R8" s="125"/>
      <c r="S8" s="92"/>
      <c r="T8" s="92"/>
      <c r="U8" s="133"/>
      <c r="V8" s="167"/>
      <c r="W8" s="167"/>
      <c r="X8" s="167"/>
      <c r="Y8" s="168"/>
      <c r="Z8" s="167"/>
      <c r="AA8" s="133"/>
      <c r="AB8" s="135">
        <f t="shared" si="0"/>
        <v>0</v>
      </c>
      <c r="AC8" s="167">
        <f t="shared" si="1"/>
        <v>0</v>
      </c>
      <c r="AD8" s="133">
        <f t="shared" si="2"/>
        <v>0</v>
      </c>
      <c r="AE8" s="136">
        <f t="shared" si="3"/>
        <v>0</v>
      </c>
      <c r="AF8" s="132">
        <f t="shared" si="4"/>
        <v>0</v>
      </c>
      <c r="AG8" s="100">
        <f t="shared" si="5"/>
        <v>0</v>
      </c>
      <c r="AH8" s="79"/>
      <c r="AI8" s="79">
        <f t="shared" si="9"/>
        <v>2</v>
      </c>
      <c r="AJ8" s="35">
        <f t="shared" si="6"/>
        <v>0</v>
      </c>
      <c r="AK8" s="35">
        <f t="shared" si="7"/>
        <v>0</v>
      </c>
      <c r="AL8" s="35">
        <f t="shared" si="8"/>
        <v>0</v>
      </c>
    </row>
    <row r="9" spans="1:38" ht="15" customHeight="1" thickBot="1" x14ac:dyDescent="0.3">
      <c r="A9" s="26">
        <v>43411</v>
      </c>
      <c r="B9" s="151"/>
      <c r="C9" s="153"/>
      <c r="D9" s="158"/>
      <c r="E9" s="170"/>
      <c r="F9" s="170"/>
      <c r="G9" s="154"/>
      <c r="H9" s="154"/>
      <c r="I9" s="153"/>
      <c r="J9" s="158"/>
      <c r="K9" s="170"/>
      <c r="L9" s="170"/>
      <c r="M9" s="154"/>
      <c r="N9" s="154"/>
      <c r="O9" s="153"/>
      <c r="P9" s="158"/>
      <c r="Q9" s="158"/>
      <c r="R9" s="158"/>
      <c r="S9" s="154"/>
      <c r="T9" s="154"/>
      <c r="U9" s="153"/>
      <c r="V9" s="170"/>
      <c r="W9" s="170"/>
      <c r="X9" s="170"/>
      <c r="Y9" s="155"/>
      <c r="Z9" s="170"/>
      <c r="AA9" s="153"/>
      <c r="AB9" s="151">
        <f t="shared" si="0"/>
        <v>0</v>
      </c>
      <c r="AC9" s="170">
        <f t="shared" si="1"/>
        <v>0</v>
      </c>
      <c r="AD9" s="153">
        <f t="shared" si="2"/>
        <v>0</v>
      </c>
      <c r="AE9" s="151">
        <f t="shared" si="3"/>
        <v>0</v>
      </c>
      <c r="AF9" s="153">
        <f t="shared" si="4"/>
        <v>0</v>
      </c>
      <c r="AG9" s="156">
        <f t="shared" si="5"/>
        <v>0</v>
      </c>
      <c r="AH9" s="79"/>
      <c r="AI9" s="79">
        <f t="shared" si="9"/>
        <v>3</v>
      </c>
      <c r="AJ9" s="35">
        <f t="shared" si="6"/>
        <v>0</v>
      </c>
      <c r="AK9" s="35">
        <f t="shared" si="7"/>
        <v>0</v>
      </c>
      <c r="AL9" s="35">
        <f t="shared" si="8"/>
        <v>0</v>
      </c>
    </row>
    <row r="10" spans="1:38" ht="15" customHeight="1" thickTop="1" x14ac:dyDescent="0.25">
      <c r="A10" s="26">
        <v>43412</v>
      </c>
      <c r="B10" s="136"/>
      <c r="C10" s="132"/>
      <c r="D10" s="95"/>
      <c r="E10" s="166"/>
      <c r="F10" s="166"/>
      <c r="G10" s="95"/>
      <c r="H10" s="95"/>
      <c r="I10" s="278"/>
      <c r="J10" s="95"/>
      <c r="K10" s="166"/>
      <c r="L10" s="166"/>
      <c r="M10" s="95"/>
      <c r="N10" s="95"/>
      <c r="O10" s="278"/>
      <c r="P10" s="95"/>
      <c r="Q10" s="95"/>
      <c r="R10" s="95"/>
      <c r="S10" s="166"/>
      <c r="T10" s="166"/>
      <c r="U10" s="100"/>
      <c r="V10" s="166"/>
      <c r="W10" s="166"/>
      <c r="X10" s="166"/>
      <c r="Y10" s="169"/>
      <c r="Z10" s="166"/>
      <c r="AA10" s="132"/>
      <c r="AB10" s="136">
        <f t="shared" si="0"/>
        <v>0</v>
      </c>
      <c r="AC10" s="166">
        <f t="shared" si="1"/>
        <v>0</v>
      </c>
      <c r="AD10" s="132">
        <f t="shared" si="2"/>
        <v>0</v>
      </c>
      <c r="AE10" s="136">
        <f t="shared" si="3"/>
        <v>0</v>
      </c>
      <c r="AF10" s="132">
        <f t="shared" si="4"/>
        <v>0</v>
      </c>
      <c r="AG10" s="100">
        <f t="shared" si="5"/>
        <v>0</v>
      </c>
      <c r="AH10" s="79"/>
      <c r="AI10" s="79">
        <f t="shared" si="9"/>
        <v>4</v>
      </c>
      <c r="AJ10" s="35">
        <f t="shared" si="6"/>
        <v>0</v>
      </c>
      <c r="AK10" s="35">
        <f t="shared" si="7"/>
        <v>0</v>
      </c>
      <c r="AL10" s="35">
        <f t="shared" si="8"/>
        <v>0</v>
      </c>
    </row>
    <row r="11" spans="1:38" ht="15" customHeight="1" x14ac:dyDescent="0.25">
      <c r="A11" s="26">
        <v>43413</v>
      </c>
      <c r="B11" s="135"/>
      <c r="C11" s="133"/>
      <c r="D11" s="92"/>
      <c r="E11" s="167"/>
      <c r="F11" s="167"/>
      <c r="G11" s="92"/>
      <c r="H11" s="92"/>
      <c r="I11" s="133"/>
      <c r="J11" s="92"/>
      <c r="K11" s="166"/>
      <c r="L11" s="167"/>
      <c r="M11" s="92"/>
      <c r="N11" s="92"/>
      <c r="O11" s="133"/>
      <c r="P11" s="92"/>
      <c r="Q11" s="92"/>
      <c r="R11" s="92"/>
      <c r="S11" s="166"/>
      <c r="T11" s="166"/>
      <c r="U11" s="100"/>
      <c r="V11" s="167"/>
      <c r="W11" s="167"/>
      <c r="X11" s="167"/>
      <c r="Y11" s="168"/>
      <c r="Z11" s="167"/>
      <c r="AA11" s="133"/>
      <c r="AB11" s="135">
        <f t="shared" si="0"/>
        <v>0</v>
      </c>
      <c r="AC11" s="167">
        <f t="shared" si="1"/>
        <v>0</v>
      </c>
      <c r="AD11" s="133">
        <f t="shared" si="2"/>
        <v>0</v>
      </c>
      <c r="AE11" s="136">
        <f t="shared" si="3"/>
        <v>0</v>
      </c>
      <c r="AF11" s="132">
        <f t="shared" si="4"/>
        <v>0</v>
      </c>
      <c r="AG11" s="100">
        <f t="shared" si="5"/>
        <v>0</v>
      </c>
      <c r="AH11" s="79"/>
      <c r="AI11" s="79">
        <f t="shared" si="9"/>
        <v>5</v>
      </c>
      <c r="AJ11" s="35">
        <f t="shared" si="6"/>
        <v>0</v>
      </c>
      <c r="AK11" s="35">
        <f t="shared" si="7"/>
        <v>0</v>
      </c>
      <c r="AL11" s="35">
        <f t="shared" si="8"/>
        <v>0</v>
      </c>
    </row>
    <row r="12" spans="1:38" ht="15" customHeight="1" x14ac:dyDescent="0.25">
      <c r="A12" s="26">
        <v>43414</v>
      </c>
      <c r="B12" s="135"/>
      <c r="C12" s="133"/>
      <c r="D12" s="92"/>
      <c r="E12" s="167"/>
      <c r="F12" s="167"/>
      <c r="G12" s="92"/>
      <c r="H12" s="92"/>
      <c r="I12" s="133"/>
      <c r="J12" s="92"/>
      <c r="K12" s="166"/>
      <c r="L12" s="167"/>
      <c r="M12" s="92"/>
      <c r="N12" s="92"/>
      <c r="O12" s="133"/>
      <c r="P12" s="92"/>
      <c r="Q12" s="92"/>
      <c r="R12" s="92"/>
      <c r="S12" s="166"/>
      <c r="T12" s="166"/>
      <c r="U12" s="100"/>
      <c r="V12" s="167"/>
      <c r="W12" s="167"/>
      <c r="X12" s="167"/>
      <c r="Y12" s="168"/>
      <c r="Z12" s="167"/>
      <c r="AA12" s="133"/>
      <c r="AB12" s="135">
        <f t="shared" si="0"/>
        <v>0</v>
      </c>
      <c r="AC12" s="167">
        <f t="shared" si="1"/>
        <v>0</v>
      </c>
      <c r="AD12" s="133">
        <f t="shared" si="2"/>
        <v>0</v>
      </c>
      <c r="AE12" s="136">
        <f t="shared" si="3"/>
        <v>0</v>
      </c>
      <c r="AF12" s="132">
        <f t="shared" si="4"/>
        <v>0</v>
      </c>
      <c r="AG12" s="100">
        <f t="shared" si="5"/>
        <v>0</v>
      </c>
      <c r="AH12" s="79"/>
      <c r="AI12" s="79">
        <f t="shared" si="9"/>
        <v>6</v>
      </c>
      <c r="AJ12" s="35">
        <f t="shared" si="6"/>
        <v>0</v>
      </c>
      <c r="AK12" s="35">
        <f t="shared" si="7"/>
        <v>0</v>
      </c>
      <c r="AL12" s="35">
        <f t="shared" si="8"/>
        <v>0</v>
      </c>
    </row>
    <row r="13" spans="1:38" ht="15" customHeight="1" x14ac:dyDescent="0.25">
      <c r="A13" s="26">
        <v>43415</v>
      </c>
      <c r="B13" s="135"/>
      <c r="C13" s="133"/>
      <c r="D13" s="92"/>
      <c r="E13" s="167"/>
      <c r="F13" s="167"/>
      <c r="G13" s="167"/>
      <c r="H13" s="92"/>
      <c r="I13" s="133"/>
      <c r="J13" s="135"/>
      <c r="K13" s="167"/>
      <c r="L13" s="92"/>
      <c r="M13" s="167"/>
      <c r="N13" s="167"/>
      <c r="O13" s="221"/>
      <c r="P13" s="92"/>
      <c r="Q13" s="167"/>
      <c r="R13" s="167"/>
      <c r="S13" s="167"/>
      <c r="T13" s="167"/>
      <c r="U13" s="133"/>
      <c r="V13" s="167"/>
      <c r="W13" s="167"/>
      <c r="X13" s="167"/>
      <c r="Y13" s="167"/>
      <c r="Z13" s="167"/>
      <c r="AA13" s="133"/>
      <c r="AB13" s="135">
        <f t="shared" si="0"/>
        <v>0</v>
      </c>
      <c r="AC13" s="167">
        <f t="shared" si="1"/>
        <v>0</v>
      </c>
      <c r="AD13" s="133">
        <f t="shared" si="2"/>
        <v>0</v>
      </c>
      <c r="AE13" s="136">
        <f t="shared" si="3"/>
        <v>0</v>
      </c>
      <c r="AF13" s="132">
        <f t="shared" si="4"/>
        <v>0</v>
      </c>
      <c r="AG13" s="100">
        <f t="shared" si="5"/>
        <v>0</v>
      </c>
      <c r="AH13" s="79"/>
      <c r="AI13" s="79">
        <v>7</v>
      </c>
      <c r="AJ13" s="35">
        <f t="shared" si="6"/>
        <v>0</v>
      </c>
      <c r="AK13" s="35">
        <f t="shared" si="7"/>
        <v>0</v>
      </c>
      <c r="AL13" s="35">
        <f t="shared" si="8"/>
        <v>0</v>
      </c>
    </row>
    <row r="14" spans="1:38" ht="15" customHeight="1" x14ac:dyDescent="0.25">
      <c r="A14" s="26">
        <v>43416</v>
      </c>
      <c r="B14" s="135"/>
      <c r="C14" s="133"/>
      <c r="D14" s="92"/>
      <c r="E14" s="167"/>
      <c r="F14" s="167"/>
      <c r="G14" s="167"/>
      <c r="H14" s="92"/>
      <c r="I14" s="133"/>
      <c r="J14" s="135"/>
      <c r="K14" s="167"/>
      <c r="L14" s="92"/>
      <c r="M14" s="167"/>
      <c r="N14" s="167"/>
      <c r="O14" s="221"/>
      <c r="P14" s="92"/>
      <c r="Q14" s="167"/>
      <c r="R14" s="167"/>
      <c r="S14" s="167"/>
      <c r="T14" s="167"/>
      <c r="U14" s="133"/>
      <c r="V14" s="167"/>
      <c r="W14" s="167"/>
      <c r="X14" s="167"/>
      <c r="Y14" s="167"/>
      <c r="Z14" s="167"/>
      <c r="AA14" s="133"/>
      <c r="AB14" s="135">
        <f t="shared" si="0"/>
        <v>0</v>
      </c>
      <c r="AC14" s="167">
        <f t="shared" si="1"/>
        <v>0</v>
      </c>
      <c r="AD14" s="133">
        <f t="shared" si="2"/>
        <v>0</v>
      </c>
      <c r="AE14" s="136">
        <f t="shared" si="3"/>
        <v>0</v>
      </c>
      <c r="AF14" s="132">
        <f t="shared" si="4"/>
        <v>0</v>
      </c>
      <c r="AG14" s="100">
        <f t="shared" si="5"/>
        <v>0</v>
      </c>
      <c r="AH14" s="79"/>
      <c r="AI14" s="79">
        <f t="shared" ref="AI14:AI32" si="10">WEEKDAY(A14,2)</f>
        <v>1</v>
      </c>
      <c r="AJ14" s="35">
        <f t="shared" si="6"/>
        <v>0</v>
      </c>
      <c r="AK14" s="35">
        <f t="shared" si="7"/>
        <v>0</v>
      </c>
      <c r="AL14" s="35">
        <f t="shared" si="8"/>
        <v>0</v>
      </c>
    </row>
    <row r="15" spans="1:38" ht="15" customHeight="1" x14ac:dyDescent="0.25">
      <c r="A15" s="26">
        <v>43417</v>
      </c>
      <c r="B15" s="135"/>
      <c r="C15" s="133"/>
      <c r="D15" s="125"/>
      <c r="E15" s="167"/>
      <c r="F15" s="167"/>
      <c r="G15" s="92"/>
      <c r="H15" s="92"/>
      <c r="I15" s="133"/>
      <c r="J15" s="125"/>
      <c r="K15" s="92"/>
      <c r="L15" s="125"/>
      <c r="M15" s="92"/>
      <c r="N15" s="167"/>
      <c r="O15" s="133"/>
      <c r="P15" s="125"/>
      <c r="Q15" s="167"/>
      <c r="R15" s="167"/>
      <c r="S15" s="92"/>
      <c r="T15" s="92"/>
      <c r="U15" s="133"/>
      <c r="V15" s="167"/>
      <c r="W15" s="167"/>
      <c r="X15" s="167"/>
      <c r="Y15" s="167"/>
      <c r="Z15" s="167"/>
      <c r="AA15" s="133"/>
      <c r="AB15" s="135">
        <f t="shared" si="0"/>
        <v>0</v>
      </c>
      <c r="AC15" s="167">
        <f t="shared" si="1"/>
        <v>0</v>
      </c>
      <c r="AD15" s="133">
        <f t="shared" si="2"/>
        <v>0</v>
      </c>
      <c r="AE15" s="136">
        <f t="shared" si="3"/>
        <v>0</v>
      </c>
      <c r="AF15" s="132">
        <f t="shared" si="4"/>
        <v>0</v>
      </c>
      <c r="AG15" s="100">
        <f t="shared" si="5"/>
        <v>0</v>
      </c>
      <c r="AH15" s="79"/>
      <c r="AI15" s="79">
        <f t="shared" si="10"/>
        <v>2</v>
      </c>
      <c r="AJ15" s="35">
        <f t="shared" si="6"/>
        <v>0</v>
      </c>
      <c r="AK15" s="35">
        <f t="shared" si="7"/>
        <v>0</v>
      </c>
      <c r="AL15" s="35">
        <f t="shared" si="8"/>
        <v>0</v>
      </c>
    </row>
    <row r="16" spans="1:38" ht="15" customHeight="1" thickBot="1" x14ac:dyDescent="0.3">
      <c r="A16" s="26">
        <v>43418</v>
      </c>
      <c r="B16" s="151"/>
      <c r="C16" s="153"/>
      <c r="D16" s="158"/>
      <c r="E16" s="170"/>
      <c r="F16" s="170"/>
      <c r="G16" s="154"/>
      <c r="H16" s="154"/>
      <c r="I16" s="153"/>
      <c r="J16" s="158"/>
      <c r="K16" s="154"/>
      <c r="L16" s="158"/>
      <c r="M16" s="154"/>
      <c r="N16" s="170"/>
      <c r="O16" s="153"/>
      <c r="P16" s="158"/>
      <c r="Q16" s="170"/>
      <c r="R16" s="170"/>
      <c r="S16" s="154"/>
      <c r="T16" s="154"/>
      <c r="U16" s="153"/>
      <c r="V16" s="170"/>
      <c r="W16" s="170"/>
      <c r="X16" s="155"/>
      <c r="Y16" s="170"/>
      <c r="Z16" s="170"/>
      <c r="AA16" s="224"/>
      <c r="AB16" s="151">
        <f t="shared" si="0"/>
        <v>0</v>
      </c>
      <c r="AC16" s="170">
        <f t="shared" si="1"/>
        <v>0</v>
      </c>
      <c r="AD16" s="153">
        <f t="shared" si="2"/>
        <v>0</v>
      </c>
      <c r="AE16" s="151">
        <f t="shared" si="3"/>
        <v>0</v>
      </c>
      <c r="AF16" s="153">
        <f t="shared" si="4"/>
        <v>0</v>
      </c>
      <c r="AG16" s="156">
        <f t="shared" si="5"/>
        <v>0</v>
      </c>
      <c r="AH16" s="79"/>
      <c r="AI16" s="79">
        <f t="shared" si="10"/>
        <v>3</v>
      </c>
      <c r="AJ16" s="35">
        <f t="shared" si="6"/>
        <v>0</v>
      </c>
      <c r="AK16" s="35">
        <f t="shared" si="7"/>
        <v>0</v>
      </c>
      <c r="AL16" s="35">
        <f t="shared" si="8"/>
        <v>0</v>
      </c>
    </row>
    <row r="17" spans="1:38" ht="15" customHeight="1" thickTop="1" x14ac:dyDescent="0.25">
      <c r="A17" s="26">
        <v>43419</v>
      </c>
      <c r="B17" s="136"/>
      <c r="C17" s="132"/>
      <c r="D17" s="95"/>
      <c r="E17" s="166"/>
      <c r="F17" s="166"/>
      <c r="G17" s="95"/>
      <c r="H17" s="95"/>
      <c r="I17" s="278"/>
      <c r="J17" s="95"/>
      <c r="K17" s="95"/>
      <c r="L17" s="95"/>
      <c r="M17" s="166"/>
      <c r="N17" s="166"/>
      <c r="O17" s="100"/>
      <c r="P17" s="95"/>
      <c r="Q17" s="166"/>
      <c r="R17" s="166"/>
      <c r="S17" s="95"/>
      <c r="T17" s="95"/>
      <c r="U17" s="278"/>
      <c r="V17" s="166"/>
      <c r="W17" s="166"/>
      <c r="X17" s="169"/>
      <c r="Y17" s="166"/>
      <c r="Z17" s="166"/>
      <c r="AA17" s="225"/>
      <c r="AB17" s="136">
        <f t="shared" si="0"/>
        <v>0</v>
      </c>
      <c r="AC17" s="166">
        <f t="shared" si="1"/>
        <v>0</v>
      </c>
      <c r="AD17" s="132">
        <f t="shared" si="2"/>
        <v>0</v>
      </c>
      <c r="AE17" s="136">
        <f t="shared" si="3"/>
        <v>0</v>
      </c>
      <c r="AF17" s="132">
        <f t="shared" si="4"/>
        <v>0</v>
      </c>
      <c r="AG17" s="100">
        <f t="shared" si="5"/>
        <v>0</v>
      </c>
      <c r="AH17" s="79"/>
      <c r="AI17" s="79">
        <f t="shared" si="10"/>
        <v>4</v>
      </c>
      <c r="AJ17" s="35">
        <f t="shared" si="6"/>
        <v>0</v>
      </c>
      <c r="AK17" s="35">
        <f t="shared" si="7"/>
        <v>0</v>
      </c>
      <c r="AL17" s="35">
        <f t="shared" si="8"/>
        <v>0</v>
      </c>
    </row>
    <row r="18" spans="1:38" ht="15" customHeight="1" x14ac:dyDescent="0.25">
      <c r="A18" s="26">
        <v>43420</v>
      </c>
      <c r="B18" s="135"/>
      <c r="C18" s="133"/>
      <c r="D18" s="92"/>
      <c r="E18" s="167"/>
      <c r="F18" s="167"/>
      <c r="G18" s="92"/>
      <c r="H18" s="92"/>
      <c r="I18" s="133"/>
      <c r="J18" s="92"/>
      <c r="K18" s="92"/>
      <c r="L18" s="92"/>
      <c r="M18" s="166"/>
      <c r="N18" s="166"/>
      <c r="O18" s="100"/>
      <c r="P18" s="92"/>
      <c r="Q18" s="167"/>
      <c r="R18" s="167"/>
      <c r="S18" s="92"/>
      <c r="T18" s="92"/>
      <c r="U18" s="133"/>
      <c r="V18" s="167"/>
      <c r="W18" s="167"/>
      <c r="X18" s="168"/>
      <c r="Y18" s="167"/>
      <c r="Z18" s="167"/>
      <c r="AA18" s="228"/>
      <c r="AB18" s="135">
        <f t="shared" si="0"/>
        <v>0</v>
      </c>
      <c r="AC18" s="167">
        <f t="shared" si="1"/>
        <v>0</v>
      </c>
      <c r="AD18" s="133">
        <f t="shared" si="2"/>
        <v>0</v>
      </c>
      <c r="AE18" s="136">
        <f t="shared" si="3"/>
        <v>0</v>
      </c>
      <c r="AF18" s="132">
        <f t="shared" si="4"/>
        <v>0</v>
      </c>
      <c r="AG18" s="100">
        <f t="shared" si="5"/>
        <v>0</v>
      </c>
      <c r="AH18" s="79"/>
      <c r="AI18" s="79">
        <f t="shared" si="10"/>
        <v>5</v>
      </c>
      <c r="AJ18" s="35">
        <f t="shared" si="6"/>
        <v>0</v>
      </c>
      <c r="AK18" s="35">
        <f t="shared" si="7"/>
        <v>0</v>
      </c>
      <c r="AL18" s="35">
        <f t="shared" si="8"/>
        <v>0</v>
      </c>
    </row>
    <row r="19" spans="1:38" ht="15" customHeight="1" x14ac:dyDescent="0.25">
      <c r="A19" s="26">
        <v>43421</v>
      </c>
      <c r="B19" s="138"/>
      <c r="C19" s="228"/>
      <c r="D19" s="92"/>
      <c r="E19" s="167"/>
      <c r="F19" s="167"/>
      <c r="G19" s="92"/>
      <c r="H19" s="92"/>
      <c r="I19" s="133"/>
      <c r="J19" s="92"/>
      <c r="K19" s="92"/>
      <c r="L19" s="92"/>
      <c r="M19" s="166"/>
      <c r="N19" s="166"/>
      <c r="O19" s="100"/>
      <c r="P19" s="92"/>
      <c r="Q19" s="167"/>
      <c r="R19" s="167"/>
      <c r="S19" s="92"/>
      <c r="T19" s="92"/>
      <c r="U19" s="133"/>
      <c r="V19" s="167"/>
      <c r="W19" s="167"/>
      <c r="X19" s="168"/>
      <c r="Y19" s="167"/>
      <c r="Z19" s="167"/>
      <c r="AA19" s="133"/>
      <c r="AB19" s="135">
        <f t="shared" si="0"/>
        <v>0</v>
      </c>
      <c r="AC19" s="167">
        <f t="shared" si="1"/>
        <v>0</v>
      </c>
      <c r="AD19" s="133">
        <f t="shared" si="2"/>
        <v>0</v>
      </c>
      <c r="AE19" s="136">
        <f t="shared" si="3"/>
        <v>0</v>
      </c>
      <c r="AF19" s="132">
        <f t="shared" si="4"/>
        <v>0</v>
      </c>
      <c r="AG19" s="100">
        <f t="shared" si="5"/>
        <v>0</v>
      </c>
      <c r="AH19" s="79"/>
      <c r="AI19" s="79">
        <f t="shared" si="10"/>
        <v>6</v>
      </c>
      <c r="AJ19" s="35">
        <f t="shared" si="6"/>
        <v>0</v>
      </c>
      <c r="AK19" s="35">
        <f t="shared" si="7"/>
        <v>0</v>
      </c>
      <c r="AL19" s="35">
        <f t="shared" si="8"/>
        <v>0</v>
      </c>
    </row>
    <row r="20" spans="1:38" ht="15" customHeight="1" x14ac:dyDescent="0.25">
      <c r="A20" s="26">
        <v>43422</v>
      </c>
      <c r="B20" s="138"/>
      <c r="C20" s="228"/>
      <c r="D20" s="92"/>
      <c r="E20" s="167"/>
      <c r="F20" s="92"/>
      <c r="G20" s="167"/>
      <c r="H20" s="167"/>
      <c r="I20" s="221"/>
      <c r="J20" s="92"/>
      <c r="K20" s="92"/>
      <c r="L20" s="167"/>
      <c r="M20" s="167"/>
      <c r="N20" s="167"/>
      <c r="O20" s="133"/>
      <c r="P20" s="135"/>
      <c r="Q20" s="167"/>
      <c r="R20" s="167"/>
      <c r="S20" s="167"/>
      <c r="T20" s="167"/>
      <c r="U20" s="133"/>
      <c r="V20" s="167"/>
      <c r="W20" s="167"/>
      <c r="X20" s="168"/>
      <c r="Y20" s="167"/>
      <c r="Z20" s="167"/>
      <c r="AA20" s="133"/>
      <c r="AB20" s="135">
        <f t="shared" si="0"/>
        <v>0</v>
      </c>
      <c r="AC20" s="167">
        <f t="shared" si="1"/>
        <v>0</v>
      </c>
      <c r="AD20" s="133">
        <f t="shared" si="2"/>
        <v>0</v>
      </c>
      <c r="AE20" s="136">
        <f t="shared" si="3"/>
        <v>0</v>
      </c>
      <c r="AF20" s="132">
        <f t="shared" si="4"/>
        <v>0</v>
      </c>
      <c r="AG20" s="100">
        <f t="shared" si="5"/>
        <v>0</v>
      </c>
      <c r="AH20" s="79"/>
      <c r="AI20" s="79">
        <f t="shared" si="10"/>
        <v>7</v>
      </c>
      <c r="AJ20" s="35">
        <f t="shared" si="6"/>
        <v>0</v>
      </c>
      <c r="AK20" s="35">
        <f t="shared" si="7"/>
        <v>0</v>
      </c>
      <c r="AL20" s="35">
        <f t="shared" si="8"/>
        <v>0</v>
      </c>
    </row>
    <row r="21" spans="1:38" ht="15" customHeight="1" x14ac:dyDescent="0.25">
      <c r="A21" s="26">
        <v>43423</v>
      </c>
      <c r="B21" s="138"/>
      <c r="C21" s="228"/>
      <c r="D21" s="125"/>
      <c r="E21" s="168"/>
      <c r="F21" s="168"/>
      <c r="G21" s="167"/>
      <c r="H21" s="92"/>
      <c r="I21" s="133"/>
      <c r="J21" s="138"/>
      <c r="K21" s="168"/>
      <c r="L21" s="92"/>
      <c r="M21" s="168"/>
      <c r="N21" s="167"/>
      <c r="O21" s="219"/>
      <c r="P21" s="125"/>
      <c r="Q21" s="168"/>
      <c r="R21" s="168"/>
      <c r="S21" s="168"/>
      <c r="T21" s="168"/>
      <c r="U21" s="133"/>
      <c r="V21" s="167"/>
      <c r="W21" s="167"/>
      <c r="X21" s="167"/>
      <c r="Y21" s="167"/>
      <c r="Z21" s="167"/>
      <c r="AA21" s="133"/>
      <c r="AB21" s="135">
        <f t="shared" si="0"/>
        <v>0</v>
      </c>
      <c r="AC21" s="167">
        <f t="shared" si="1"/>
        <v>0</v>
      </c>
      <c r="AD21" s="133">
        <f t="shared" si="2"/>
        <v>0</v>
      </c>
      <c r="AE21" s="136">
        <f t="shared" si="3"/>
        <v>0</v>
      </c>
      <c r="AF21" s="132">
        <f t="shared" si="4"/>
        <v>0</v>
      </c>
      <c r="AG21" s="100">
        <f t="shared" si="5"/>
        <v>0</v>
      </c>
      <c r="AH21" s="79"/>
      <c r="AI21" s="79">
        <f t="shared" si="10"/>
        <v>1</v>
      </c>
      <c r="AJ21" s="35">
        <f t="shared" si="6"/>
        <v>0</v>
      </c>
      <c r="AK21" s="35">
        <f t="shared" si="7"/>
        <v>0</v>
      </c>
      <c r="AL21" s="35">
        <f t="shared" si="8"/>
        <v>0</v>
      </c>
    </row>
    <row r="22" spans="1:38" ht="15" customHeight="1" x14ac:dyDescent="0.25">
      <c r="A22" s="26">
        <v>43424</v>
      </c>
      <c r="B22" s="138"/>
      <c r="C22" s="228"/>
      <c r="D22" s="125"/>
      <c r="E22" s="125"/>
      <c r="F22" s="125"/>
      <c r="G22" s="92"/>
      <c r="H22" s="167"/>
      <c r="I22" s="133"/>
      <c r="J22" s="125"/>
      <c r="K22" s="92"/>
      <c r="L22" s="167"/>
      <c r="M22" s="92"/>
      <c r="N22" s="92"/>
      <c r="O22" s="133"/>
      <c r="P22" s="125"/>
      <c r="Q22" s="167"/>
      <c r="R22" s="167"/>
      <c r="S22" s="92"/>
      <c r="T22" s="92"/>
      <c r="U22" s="133"/>
      <c r="V22" s="167"/>
      <c r="W22" s="167"/>
      <c r="X22" s="167"/>
      <c r="Y22" s="167"/>
      <c r="Z22" s="167"/>
      <c r="AA22" s="133"/>
      <c r="AB22" s="135">
        <f t="shared" si="0"/>
        <v>0</v>
      </c>
      <c r="AC22" s="167">
        <f t="shared" si="1"/>
        <v>0</v>
      </c>
      <c r="AD22" s="133">
        <f t="shared" si="2"/>
        <v>0</v>
      </c>
      <c r="AE22" s="136">
        <f t="shared" si="3"/>
        <v>0</v>
      </c>
      <c r="AF22" s="132">
        <f t="shared" si="4"/>
        <v>0</v>
      </c>
      <c r="AG22" s="100">
        <f t="shared" si="5"/>
        <v>0</v>
      </c>
      <c r="AH22" s="79"/>
      <c r="AI22" s="79">
        <f t="shared" si="10"/>
        <v>2</v>
      </c>
      <c r="AJ22" s="35">
        <f t="shared" si="6"/>
        <v>0</v>
      </c>
      <c r="AK22" s="35">
        <f t="shared" si="7"/>
        <v>0</v>
      </c>
      <c r="AL22" s="35">
        <f t="shared" si="8"/>
        <v>0</v>
      </c>
    </row>
    <row r="23" spans="1:38" ht="15" customHeight="1" thickBot="1" x14ac:dyDescent="0.3">
      <c r="A23" s="26">
        <v>43425</v>
      </c>
      <c r="B23" s="157"/>
      <c r="C23" s="224"/>
      <c r="D23" s="158"/>
      <c r="E23" s="158"/>
      <c r="F23" s="158"/>
      <c r="G23" s="154"/>
      <c r="H23" s="170"/>
      <c r="I23" s="153"/>
      <c r="J23" s="158"/>
      <c r="K23" s="154"/>
      <c r="L23" s="170"/>
      <c r="M23" s="154"/>
      <c r="N23" s="154"/>
      <c r="O23" s="153"/>
      <c r="P23" s="158"/>
      <c r="Q23" s="170"/>
      <c r="R23" s="170"/>
      <c r="S23" s="154"/>
      <c r="T23" s="154"/>
      <c r="U23" s="153"/>
      <c r="V23" s="155"/>
      <c r="W23" s="170"/>
      <c r="X23" s="170"/>
      <c r="Y23" s="170"/>
      <c r="Z23" s="170"/>
      <c r="AA23" s="153"/>
      <c r="AB23" s="151">
        <f t="shared" si="0"/>
        <v>0</v>
      </c>
      <c r="AC23" s="170">
        <f t="shared" si="1"/>
        <v>0</v>
      </c>
      <c r="AD23" s="153">
        <f t="shared" si="2"/>
        <v>0</v>
      </c>
      <c r="AE23" s="151">
        <f t="shared" si="3"/>
        <v>0</v>
      </c>
      <c r="AF23" s="153">
        <f t="shared" si="4"/>
        <v>0</v>
      </c>
      <c r="AG23" s="156">
        <f t="shared" si="5"/>
        <v>0</v>
      </c>
      <c r="AH23" s="79"/>
      <c r="AI23" s="79">
        <f t="shared" si="10"/>
        <v>3</v>
      </c>
      <c r="AJ23" s="35">
        <f t="shared" si="6"/>
        <v>0</v>
      </c>
      <c r="AK23" s="35">
        <f t="shared" si="7"/>
        <v>0</v>
      </c>
      <c r="AL23" s="35">
        <f t="shared" si="8"/>
        <v>0</v>
      </c>
    </row>
    <row r="24" spans="1:38" ht="15" customHeight="1" thickTop="1" x14ac:dyDescent="0.25">
      <c r="A24" s="26">
        <v>43426</v>
      </c>
      <c r="B24" s="136"/>
      <c r="C24" s="132"/>
      <c r="D24" s="95"/>
      <c r="E24" s="95"/>
      <c r="F24" s="95"/>
      <c r="G24" s="166"/>
      <c r="H24" s="166"/>
      <c r="I24" s="100"/>
      <c r="J24" s="95"/>
      <c r="K24" s="95"/>
      <c r="L24" s="166"/>
      <c r="M24" s="95"/>
      <c r="N24" s="95"/>
      <c r="O24" s="278"/>
      <c r="P24" s="95"/>
      <c r="Q24" s="166"/>
      <c r="R24" s="166"/>
      <c r="S24" s="95"/>
      <c r="T24" s="95"/>
      <c r="U24" s="278"/>
      <c r="V24" s="169"/>
      <c r="W24" s="166"/>
      <c r="X24" s="166"/>
      <c r="Y24" s="166"/>
      <c r="Z24" s="166"/>
      <c r="AA24" s="225"/>
      <c r="AB24" s="136">
        <f t="shared" si="0"/>
        <v>0</v>
      </c>
      <c r="AC24" s="166">
        <f t="shared" si="1"/>
        <v>0</v>
      </c>
      <c r="AD24" s="132">
        <f t="shared" si="2"/>
        <v>0</v>
      </c>
      <c r="AE24" s="136">
        <f t="shared" si="3"/>
        <v>0</v>
      </c>
      <c r="AF24" s="132">
        <f t="shared" si="4"/>
        <v>0</v>
      </c>
      <c r="AG24" s="100">
        <f t="shared" si="5"/>
        <v>0</v>
      </c>
      <c r="AH24" s="79"/>
      <c r="AI24" s="79">
        <f t="shared" si="10"/>
        <v>4</v>
      </c>
      <c r="AJ24" s="35">
        <f t="shared" si="6"/>
        <v>0</v>
      </c>
      <c r="AK24" s="35">
        <f t="shared" si="7"/>
        <v>0</v>
      </c>
      <c r="AL24" s="35">
        <f t="shared" si="8"/>
        <v>0</v>
      </c>
    </row>
    <row r="25" spans="1:38" ht="15" customHeight="1" x14ac:dyDescent="0.25">
      <c r="A25" s="26">
        <v>43427</v>
      </c>
      <c r="B25" s="135"/>
      <c r="C25" s="133"/>
      <c r="D25" s="92"/>
      <c r="E25" s="92"/>
      <c r="F25" s="92"/>
      <c r="G25" s="166"/>
      <c r="H25" s="166"/>
      <c r="I25" s="100"/>
      <c r="J25" s="92"/>
      <c r="K25" s="92"/>
      <c r="L25" s="167"/>
      <c r="M25" s="92"/>
      <c r="N25" s="92"/>
      <c r="O25" s="133"/>
      <c r="P25" s="92"/>
      <c r="Q25" s="167"/>
      <c r="R25" s="167"/>
      <c r="S25" s="92"/>
      <c r="T25" s="92"/>
      <c r="U25" s="133"/>
      <c r="V25" s="167"/>
      <c r="W25" s="167"/>
      <c r="X25" s="167"/>
      <c r="Y25" s="167"/>
      <c r="Z25" s="167"/>
      <c r="AA25" s="228"/>
      <c r="AB25" s="135">
        <f t="shared" si="0"/>
        <v>0</v>
      </c>
      <c r="AC25" s="167">
        <f t="shared" si="1"/>
        <v>0</v>
      </c>
      <c r="AD25" s="133">
        <f t="shared" si="2"/>
        <v>0</v>
      </c>
      <c r="AE25" s="136">
        <f t="shared" si="3"/>
        <v>0</v>
      </c>
      <c r="AF25" s="132">
        <f t="shared" si="4"/>
        <v>0</v>
      </c>
      <c r="AG25" s="100">
        <f t="shared" si="5"/>
        <v>0</v>
      </c>
      <c r="AH25" s="79"/>
      <c r="AI25" s="79">
        <f t="shared" si="10"/>
        <v>5</v>
      </c>
      <c r="AJ25" s="35">
        <f t="shared" si="6"/>
        <v>0</v>
      </c>
      <c r="AK25" s="35">
        <f t="shared" si="7"/>
        <v>0</v>
      </c>
      <c r="AL25" s="35">
        <f t="shared" si="8"/>
        <v>0</v>
      </c>
    </row>
    <row r="26" spans="1:38" ht="15" customHeight="1" x14ac:dyDescent="0.25">
      <c r="A26" s="26">
        <v>43428</v>
      </c>
      <c r="B26" s="138"/>
      <c r="C26" s="228"/>
      <c r="D26" s="92"/>
      <c r="E26" s="92"/>
      <c r="F26" s="92"/>
      <c r="G26" s="166"/>
      <c r="H26" s="166"/>
      <c r="I26" s="100"/>
      <c r="J26" s="92"/>
      <c r="K26" s="92"/>
      <c r="L26" s="167"/>
      <c r="M26" s="92"/>
      <c r="N26" s="92"/>
      <c r="O26" s="133"/>
      <c r="P26" s="92"/>
      <c r="Q26" s="167"/>
      <c r="R26" s="167"/>
      <c r="S26" s="92"/>
      <c r="T26" s="92"/>
      <c r="U26" s="133"/>
      <c r="V26" s="167"/>
      <c r="W26" s="167"/>
      <c r="X26" s="167"/>
      <c r="Y26" s="167"/>
      <c r="Z26" s="167"/>
      <c r="AA26" s="228"/>
      <c r="AB26" s="135">
        <f t="shared" si="0"/>
        <v>0</v>
      </c>
      <c r="AC26" s="167">
        <f t="shared" si="1"/>
        <v>0</v>
      </c>
      <c r="AD26" s="133">
        <f t="shared" si="2"/>
        <v>0</v>
      </c>
      <c r="AE26" s="136">
        <f t="shared" si="3"/>
        <v>0</v>
      </c>
      <c r="AF26" s="132">
        <f t="shared" si="4"/>
        <v>0</v>
      </c>
      <c r="AG26" s="100">
        <f t="shared" si="5"/>
        <v>0</v>
      </c>
      <c r="AH26" s="79"/>
      <c r="AI26" s="79">
        <f t="shared" si="10"/>
        <v>6</v>
      </c>
      <c r="AJ26" s="35">
        <f t="shared" si="6"/>
        <v>0</v>
      </c>
      <c r="AK26" s="35">
        <f t="shared" si="7"/>
        <v>0</v>
      </c>
      <c r="AL26" s="35">
        <f t="shared" si="8"/>
        <v>0</v>
      </c>
    </row>
    <row r="27" spans="1:38" ht="15" customHeight="1" x14ac:dyDescent="0.25">
      <c r="A27" s="26">
        <v>43429</v>
      </c>
      <c r="B27" s="138"/>
      <c r="C27" s="228"/>
      <c r="D27" s="92"/>
      <c r="E27" s="167"/>
      <c r="F27" s="167"/>
      <c r="G27" s="166"/>
      <c r="H27" s="166"/>
      <c r="I27" s="100"/>
      <c r="J27" s="138"/>
      <c r="K27" s="166"/>
      <c r="L27" s="168"/>
      <c r="M27" s="166"/>
      <c r="N27" s="95"/>
      <c r="O27" s="133"/>
      <c r="P27" s="136"/>
      <c r="Q27" s="166"/>
      <c r="R27" s="166"/>
      <c r="S27" s="166"/>
      <c r="T27" s="166"/>
      <c r="U27" s="188"/>
      <c r="V27" s="167"/>
      <c r="W27" s="167"/>
      <c r="X27" s="167"/>
      <c r="Y27" s="168"/>
      <c r="Z27" s="167"/>
      <c r="AA27" s="133"/>
      <c r="AB27" s="135">
        <f t="shared" si="0"/>
        <v>0</v>
      </c>
      <c r="AC27" s="167">
        <f t="shared" si="1"/>
        <v>0</v>
      </c>
      <c r="AD27" s="133">
        <f t="shared" si="2"/>
        <v>0</v>
      </c>
      <c r="AE27" s="136">
        <f t="shared" si="3"/>
        <v>0</v>
      </c>
      <c r="AF27" s="132">
        <f t="shared" si="4"/>
        <v>0</v>
      </c>
      <c r="AG27" s="100">
        <f t="shared" si="5"/>
        <v>0</v>
      </c>
      <c r="AH27" s="79"/>
      <c r="AI27" s="79">
        <f t="shared" si="10"/>
        <v>7</v>
      </c>
      <c r="AJ27" s="35">
        <f t="shared" si="6"/>
        <v>0</v>
      </c>
      <c r="AK27" s="35">
        <f t="shared" si="7"/>
        <v>0</v>
      </c>
      <c r="AL27" s="35">
        <f t="shared" si="8"/>
        <v>0</v>
      </c>
    </row>
    <row r="28" spans="1:38" ht="15" customHeight="1" x14ac:dyDescent="0.25">
      <c r="A28" s="26">
        <v>43430</v>
      </c>
      <c r="B28" s="138"/>
      <c r="C28" s="228"/>
      <c r="D28" s="125"/>
      <c r="E28" s="168"/>
      <c r="F28" s="168"/>
      <c r="G28" s="167"/>
      <c r="H28" s="92"/>
      <c r="I28" s="133"/>
      <c r="J28" s="138"/>
      <c r="K28" s="168"/>
      <c r="L28" s="92"/>
      <c r="M28" s="168"/>
      <c r="N28" s="167"/>
      <c r="O28" s="219"/>
      <c r="P28" s="125"/>
      <c r="Q28" s="168"/>
      <c r="R28" s="168"/>
      <c r="S28" s="167"/>
      <c r="T28" s="167"/>
      <c r="U28" s="133"/>
      <c r="V28" s="167"/>
      <c r="W28" s="167"/>
      <c r="X28" s="167"/>
      <c r="Y28" s="167"/>
      <c r="Z28" s="167"/>
      <c r="AA28" s="133"/>
      <c r="AB28" s="135">
        <f t="shared" si="0"/>
        <v>0</v>
      </c>
      <c r="AC28" s="167">
        <f t="shared" si="1"/>
        <v>0</v>
      </c>
      <c r="AD28" s="133">
        <f t="shared" si="2"/>
        <v>0</v>
      </c>
      <c r="AE28" s="136">
        <f t="shared" si="3"/>
        <v>0</v>
      </c>
      <c r="AF28" s="132">
        <f t="shared" si="4"/>
        <v>0</v>
      </c>
      <c r="AG28" s="100">
        <f t="shared" si="5"/>
        <v>0</v>
      </c>
      <c r="AH28" s="79"/>
      <c r="AI28" s="79">
        <f t="shared" si="10"/>
        <v>1</v>
      </c>
      <c r="AJ28" s="35">
        <f t="shared" si="6"/>
        <v>0</v>
      </c>
      <c r="AK28" s="35">
        <f t="shared" si="7"/>
        <v>0</v>
      </c>
      <c r="AL28" s="35">
        <f t="shared" si="8"/>
        <v>0</v>
      </c>
    </row>
    <row r="29" spans="1:38" ht="15" customHeight="1" x14ac:dyDescent="0.25">
      <c r="A29" s="26">
        <v>43431</v>
      </c>
      <c r="B29" s="138"/>
      <c r="C29" s="228"/>
      <c r="D29" s="125"/>
      <c r="E29" s="125"/>
      <c r="F29" s="125"/>
      <c r="G29" s="92"/>
      <c r="H29" s="167"/>
      <c r="I29" s="133"/>
      <c r="J29" s="125"/>
      <c r="K29" s="167"/>
      <c r="L29" s="167"/>
      <c r="M29" s="92"/>
      <c r="N29" s="92"/>
      <c r="O29" s="133"/>
      <c r="P29" s="92"/>
      <c r="Q29" s="92"/>
      <c r="R29" s="92"/>
      <c r="S29" s="92"/>
      <c r="T29" s="92"/>
      <c r="U29" s="133"/>
      <c r="V29" s="167"/>
      <c r="W29" s="167"/>
      <c r="X29" s="167"/>
      <c r="Y29" s="167"/>
      <c r="Z29" s="167"/>
      <c r="AA29" s="133"/>
      <c r="AB29" s="135">
        <f t="shared" si="0"/>
        <v>0</v>
      </c>
      <c r="AC29" s="167">
        <f t="shared" si="1"/>
        <v>0</v>
      </c>
      <c r="AD29" s="133">
        <f t="shared" si="2"/>
        <v>0</v>
      </c>
      <c r="AE29" s="136">
        <f t="shared" si="3"/>
        <v>0</v>
      </c>
      <c r="AF29" s="132">
        <f t="shared" si="4"/>
        <v>0</v>
      </c>
      <c r="AG29" s="100">
        <f t="shared" si="5"/>
        <v>0</v>
      </c>
      <c r="AH29" s="79"/>
      <c r="AI29" s="79">
        <f t="shared" si="10"/>
        <v>2</v>
      </c>
      <c r="AJ29" s="35">
        <f t="shared" si="6"/>
        <v>0</v>
      </c>
      <c r="AK29" s="35">
        <f t="shared" si="7"/>
        <v>0</v>
      </c>
      <c r="AL29" s="35">
        <f t="shared" si="8"/>
        <v>0</v>
      </c>
    </row>
    <row r="30" spans="1:38" ht="15" customHeight="1" thickBot="1" x14ac:dyDescent="0.3">
      <c r="A30" s="26">
        <v>43432</v>
      </c>
      <c r="B30" s="157"/>
      <c r="C30" s="224"/>
      <c r="D30" s="158"/>
      <c r="E30" s="158"/>
      <c r="F30" s="158"/>
      <c r="G30" s="154"/>
      <c r="H30" s="170"/>
      <c r="I30" s="153"/>
      <c r="J30" s="158"/>
      <c r="K30" s="170"/>
      <c r="L30" s="170"/>
      <c r="M30" s="154"/>
      <c r="N30" s="154"/>
      <c r="O30" s="153"/>
      <c r="P30" s="154"/>
      <c r="Q30" s="154"/>
      <c r="R30" s="154"/>
      <c r="S30" s="154"/>
      <c r="T30" s="154"/>
      <c r="U30" s="153"/>
      <c r="V30" s="170"/>
      <c r="W30" s="170"/>
      <c r="X30" s="170"/>
      <c r="Y30" s="155"/>
      <c r="Z30" s="170"/>
      <c r="AA30" s="153"/>
      <c r="AB30" s="151">
        <f t="shared" si="0"/>
        <v>0</v>
      </c>
      <c r="AC30" s="170">
        <f t="shared" si="1"/>
        <v>0</v>
      </c>
      <c r="AD30" s="153">
        <f t="shared" si="2"/>
        <v>0</v>
      </c>
      <c r="AE30" s="151">
        <f t="shared" si="3"/>
        <v>0</v>
      </c>
      <c r="AF30" s="153">
        <f t="shared" si="4"/>
        <v>0</v>
      </c>
      <c r="AG30" s="156">
        <f t="shared" si="5"/>
        <v>0</v>
      </c>
      <c r="AH30" s="79"/>
      <c r="AI30" s="79">
        <f t="shared" si="10"/>
        <v>3</v>
      </c>
      <c r="AJ30" s="35">
        <f t="shared" si="6"/>
        <v>0</v>
      </c>
      <c r="AK30" s="35">
        <f t="shared" si="7"/>
        <v>0</v>
      </c>
      <c r="AL30" s="35">
        <f t="shared" si="8"/>
        <v>0</v>
      </c>
    </row>
    <row r="31" spans="1:38" ht="15" customHeight="1" thickTop="1" x14ac:dyDescent="0.25">
      <c r="A31" s="26">
        <v>43433</v>
      </c>
      <c r="B31" s="136"/>
      <c r="C31" s="132"/>
      <c r="D31" s="95"/>
      <c r="E31" s="95"/>
      <c r="F31" s="95"/>
      <c r="G31" s="166"/>
      <c r="H31" s="166"/>
      <c r="I31" s="100"/>
      <c r="J31" s="95"/>
      <c r="K31" s="166"/>
      <c r="L31" s="166"/>
      <c r="M31" s="95"/>
      <c r="N31" s="95"/>
      <c r="O31" s="278"/>
      <c r="P31" s="95"/>
      <c r="Q31" s="95"/>
      <c r="R31" s="95"/>
      <c r="S31" s="166"/>
      <c r="T31" s="166"/>
      <c r="U31" s="100"/>
      <c r="V31" s="166"/>
      <c r="W31" s="166"/>
      <c r="X31" s="166"/>
      <c r="Y31" s="169"/>
      <c r="Z31" s="166"/>
      <c r="AA31" s="132"/>
      <c r="AB31" s="136">
        <f t="shared" si="0"/>
        <v>0</v>
      </c>
      <c r="AC31" s="166">
        <f t="shared" si="1"/>
        <v>0</v>
      </c>
      <c r="AD31" s="132">
        <f t="shared" si="2"/>
        <v>0</v>
      </c>
      <c r="AE31" s="136">
        <f t="shared" si="3"/>
        <v>0</v>
      </c>
      <c r="AF31" s="132">
        <f t="shared" si="4"/>
        <v>0</v>
      </c>
      <c r="AG31" s="100">
        <f t="shared" si="5"/>
        <v>0</v>
      </c>
      <c r="AH31" s="79"/>
      <c r="AI31" s="79">
        <f t="shared" si="10"/>
        <v>4</v>
      </c>
      <c r="AJ31" s="35">
        <f t="shared" si="6"/>
        <v>0</v>
      </c>
      <c r="AK31" s="35">
        <f t="shared" si="7"/>
        <v>0</v>
      </c>
      <c r="AL31" s="35">
        <f t="shared" si="8"/>
        <v>0</v>
      </c>
    </row>
    <row r="32" spans="1:38" ht="15" customHeight="1" thickBot="1" x14ac:dyDescent="0.3">
      <c r="A32" s="26">
        <v>43434</v>
      </c>
      <c r="B32" s="137"/>
      <c r="C32" s="130"/>
      <c r="D32" s="93"/>
      <c r="E32" s="93"/>
      <c r="F32" s="93"/>
      <c r="G32" s="129"/>
      <c r="H32" s="129"/>
      <c r="I32" s="222"/>
      <c r="J32" s="93"/>
      <c r="K32" s="129"/>
      <c r="L32" s="129"/>
      <c r="M32" s="93"/>
      <c r="N32" s="93"/>
      <c r="O32" s="130"/>
      <c r="P32" s="276"/>
      <c r="Q32" s="276"/>
      <c r="R32" s="276"/>
      <c r="S32" s="129"/>
      <c r="T32" s="129"/>
      <c r="U32" s="222"/>
      <c r="V32" s="129"/>
      <c r="W32" s="129"/>
      <c r="X32" s="129"/>
      <c r="Y32" s="78"/>
      <c r="Z32" s="129"/>
      <c r="AA32" s="130"/>
      <c r="AB32" s="137">
        <f t="shared" si="0"/>
        <v>0</v>
      </c>
      <c r="AC32" s="129">
        <f t="shared" si="1"/>
        <v>0</v>
      </c>
      <c r="AD32" s="130">
        <f t="shared" si="2"/>
        <v>0</v>
      </c>
      <c r="AE32" s="27">
        <f t="shared" si="3"/>
        <v>0</v>
      </c>
      <c r="AF32" s="24">
        <f t="shared" si="4"/>
        <v>0</v>
      </c>
      <c r="AG32" s="30">
        <f t="shared" si="5"/>
        <v>0</v>
      </c>
      <c r="AH32" s="79"/>
      <c r="AI32" s="79">
        <f t="shared" si="10"/>
        <v>5</v>
      </c>
      <c r="AJ32" s="291">
        <f t="shared" si="6"/>
        <v>0</v>
      </c>
      <c r="AK32" s="291">
        <f t="shared" si="7"/>
        <v>0</v>
      </c>
      <c r="AL32" s="291">
        <f t="shared" si="8"/>
        <v>0</v>
      </c>
    </row>
    <row r="33" spans="1:38" ht="15" hidden="1" customHeight="1" thickBot="1" x14ac:dyDescent="0.3">
      <c r="A33" s="26">
        <v>43435</v>
      </c>
      <c r="B33" s="27"/>
      <c r="C33" s="47"/>
      <c r="D33" s="22"/>
      <c r="E33" s="22"/>
      <c r="F33" s="27"/>
      <c r="G33" s="47"/>
      <c r="H33" s="22"/>
      <c r="I33" s="24"/>
      <c r="J33" s="22"/>
      <c r="K33" s="22"/>
      <c r="L33" s="22"/>
      <c r="M33" s="22"/>
      <c r="N33" s="22"/>
      <c r="O33" s="22"/>
      <c r="P33" s="22"/>
      <c r="Q33" s="22"/>
      <c r="R33" s="24"/>
      <c r="S33" s="27"/>
      <c r="T33" s="22"/>
      <c r="U33" s="22"/>
      <c r="V33" s="24"/>
      <c r="W33" s="22"/>
      <c r="X33" s="30"/>
      <c r="Y33" s="29"/>
      <c r="Z33" s="22"/>
      <c r="AA33" s="30"/>
      <c r="AB33" s="95">
        <f t="shared" si="0"/>
        <v>0</v>
      </c>
      <c r="AC33" s="22">
        <f>COUNTIF(B33:AA33,$AH$4)+COUNTIF(B33:AA33,"O2R")</f>
        <v>0</v>
      </c>
      <c r="AD33" s="24">
        <f>COUNTIF(B33:AA33,$AH$5)+COUNTIF(B33:AA33,"O3R")</f>
        <v>0</v>
      </c>
      <c r="AE33" s="27">
        <f>COUNTIF(B33:AA33,$AH$9)</f>
        <v>0</v>
      </c>
      <c r="AF33" s="22">
        <f>COUNTIF(B33:AA33,$AH$10)</f>
        <v>0</v>
      </c>
      <c r="AG33" s="24">
        <f>COUNTIF(B33:AA33,$AH$11)</f>
        <v>0</v>
      </c>
      <c r="AH33" s="79"/>
      <c r="AJ33" s="37">
        <f>COUNTIF(B33:AA33,"*1")+COUNTIF(B33:AA33,"*1~*")+COUNTIF(B33:AA33,"*1#")</f>
        <v>0</v>
      </c>
      <c r="AK33" s="38">
        <f>COUNTIF(B33:AA33,"*2")</f>
        <v>0</v>
      </c>
      <c r="AL33" s="37">
        <f>COUNTIF(B33:AA33,"*3")</f>
        <v>0</v>
      </c>
    </row>
    <row r="34" spans="1:38" ht="15" customHeight="1" x14ac:dyDescent="0.25">
      <c r="A34" s="79"/>
      <c r="B34" s="79">
        <f t="shared" ref="B34:AA34" si="11">30-(COUNTBLANK(B3:B32)+COUNTIF(B3:B32,"X")+COUNTIFS(B3:B32,"C",$AI$3:$AI$32,"&gt;5"))</f>
        <v>1</v>
      </c>
      <c r="C34" s="79">
        <f t="shared" si="11"/>
        <v>0</v>
      </c>
      <c r="D34" s="79">
        <f t="shared" si="11"/>
        <v>1</v>
      </c>
      <c r="E34" s="79">
        <f t="shared" si="11"/>
        <v>0</v>
      </c>
      <c r="F34" s="79">
        <f t="shared" si="11"/>
        <v>0</v>
      </c>
      <c r="G34" s="79">
        <f t="shared" si="11"/>
        <v>0</v>
      </c>
      <c r="H34" s="79">
        <f t="shared" si="11"/>
        <v>0</v>
      </c>
      <c r="I34" s="79">
        <f t="shared" si="11"/>
        <v>1</v>
      </c>
      <c r="J34" s="79">
        <f t="shared" si="11"/>
        <v>0</v>
      </c>
      <c r="K34" s="79">
        <f t="shared" si="11"/>
        <v>0</v>
      </c>
      <c r="L34" s="79">
        <f t="shared" si="11"/>
        <v>0</v>
      </c>
      <c r="M34" s="79">
        <f t="shared" si="11"/>
        <v>0</v>
      </c>
      <c r="N34" s="79">
        <f t="shared" si="11"/>
        <v>0</v>
      </c>
      <c r="O34" s="79">
        <f t="shared" si="11"/>
        <v>0</v>
      </c>
      <c r="P34" s="79">
        <f t="shared" si="11"/>
        <v>0</v>
      </c>
      <c r="Q34" s="79">
        <f t="shared" si="11"/>
        <v>0</v>
      </c>
      <c r="R34" s="79">
        <f t="shared" si="11"/>
        <v>0</v>
      </c>
      <c r="S34" s="79">
        <f t="shared" si="11"/>
        <v>0</v>
      </c>
      <c r="T34" s="79">
        <f t="shared" si="11"/>
        <v>0</v>
      </c>
      <c r="U34" s="79">
        <f t="shared" si="11"/>
        <v>0</v>
      </c>
      <c r="V34" s="79">
        <f t="shared" si="11"/>
        <v>0</v>
      </c>
      <c r="W34" s="79">
        <f t="shared" si="11"/>
        <v>0</v>
      </c>
      <c r="X34" s="79">
        <f t="shared" si="11"/>
        <v>0</v>
      </c>
      <c r="Y34" s="79">
        <f t="shared" si="11"/>
        <v>0</v>
      </c>
      <c r="Z34" s="79">
        <f t="shared" si="11"/>
        <v>0</v>
      </c>
      <c r="AA34" s="79">
        <f t="shared" si="11"/>
        <v>0</v>
      </c>
      <c r="AB34" s="79"/>
      <c r="AC34" s="79"/>
      <c r="AD34" s="79"/>
      <c r="AE34" s="79"/>
      <c r="AF34" s="79"/>
      <c r="AG34" s="79"/>
      <c r="AH34" s="79"/>
    </row>
    <row r="35" spans="1:38" ht="15" customHeight="1" x14ac:dyDescent="0.25">
      <c r="A35" s="79"/>
      <c r="B35" s="79">
        <f>SUM(62-(B34+Grudzień!B34+S2tyczeń!B34))</f>
        <v>58</v>
      </c>
      <c r="C35" s="79">
        <f>SUM(62-(C34+Grudzień!C34+S2tyczeń!C34))</f>
        <v>58</v>
      </c>
      <c r="D35" s="79">
        <f>SUM(62-(D34+Grudzień!D34+S2tyczeń!D34))</f>
        <v>56</v>
      </c>
      <c r="E35" s="79">
        <f>SUM(62-(E34+Grudzień!E34+S2tyczeń!E34))</f>
        <v>62</v>
      </c>
      <c r="F35" s="79">
        <f>SUM(62-(F34+Grudzień!F34+S2tyczeń!F34))</f>
        <v>62</v>
      </c>
      <c r="G35" s="79">
        <f>SUM(62-(G34+Grudzień!G34+S2tyczeń!G34))</f>
        <v>62</v>
      </c>
      <c r="H35" s="79">
        <f>SUM(62-(H34+Grudzień!H34+S2tyczeń!H34))</f>
        <v>60</v>
      </c>
      <c r="I35" s="79">
        <f>SUM(62-(I34+Grudzień!I34+S2tyczeń!I34))</f>
        <v>61</v>
      </c>
      <c r="J35" s="79">
        <f>SUM(62-(J34+Grudzień!J34+S2tyczeń!J34))</f>
        <v>58</v>
      </c>
      <c r="K35" s="79">
        <f>SUM(62-(K34+Grudzień!K34+S2tyczeń!K34))</f>
        <v>62</v>
      </c>
      <c r="L35" s="79">
        <f>SUM(62-(L34+Grudzień!L34+S2tyczeń!L34))</f>
        <v>62</v>
      </c>
      <c r="M35" s="79">
        <f>SUM(62-(M34+Grudzień!M34+S2tyczeń!M34))</f>
        <v>58</v>
      </c>
      <c r="N35" s="79">
        <f>SUM(62-(N34+Grudzień!N34+S2tyczeń!N34))</f>
        <v>61</v>
      </c>
      <c r="O35" s="79">
        <f>SUM(62-(O34+Grudzień!O34+S2tyczeń!O34))</f>
        <v>62</v>
      </c>
      <c r="P35" s="79">
        <f>SUM(62-(P34+Grudzień!P34+S2tyczeń!P34))</f>
        <v>58</v>
      </c>
      <c r="Q35" s="79">
        <f>SUM(62-(Q34+Grudzień!Q34+S2tyczeń!Q34))</f>
        <v>62</v>
      </c>
      <c r="R35" s="79">
        <f>SUM(62-(R34+Grudzień!R34+S2tyczeń!R34))</f>
        <v>62</v>
      </c>
      <c r="S35" s="79">
        <f>SUM(62-(S34+Grudzień!S34+S2tyczeń!S34))</f>
        <v>61</v>
      </c>
      <c r="T35" s="79">
        <f>SUM(62-(T34+Grudzień!T34+S2tyczeń!T34))</f>
        <v>58</v>
      </c>
      <c r="U35" s="79">
        <f>SUM(62-(U34+Grudzień!U34+S2tyczeń!U34))</f>
        <v>62</v>
      </c>
      <c r="V35" s="79">
        <f>SUM(60-(V34+Grudzień!V34+S2tyczeń!V34))</f>
        <v>60</v>
      </c>
      <c r="W35" s="79">
        <f>SUM(60-(W34+Grudzień!W34+S2tyczeń!W34))</f>
        <v>60</v>
      </c>
      <c r="X35" s="79">
        <f>SUM(60-(X34+Grudzień!X34+S2tyczeń!X34))</f>
        <v>60</v>
      </c>
      <c r="Y35" s="79">
        <f>SUM(60-(Y34+Grudzień!Y34+S2tyczeń!Y34))</f>
        <v>60</v>
      </c>
      <c r="Z35" s="79">
        <f>SUM(60-(Z34+Grudzień!Z34+S2tyczeń!Z34))</f>
        <v>60</v>
      </c>
      <c r="AA35" s="79">
        <f>SUM(60-(AA34+Grudzień!AA34+S2tyczeń!AA34))</f>
        <v>60</v>
      </c>
      <c r="AB35" s="79"/>
      <c r="AC35" s="79"/>
      <c r="AD35" s="79"/>
      <c r="AE35" s="79"/>
      <c r="AF35" s="79"/>
      <c r="AG35" s="79"/>
      <c r="AH35" s="79"/>
    </row>
    <row r="36" spans="1:38" ht="15" customHeight="1" x14ac:dyDescent="0.25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</row>
    <row r="37" spans="1:38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</row>
    <row r="38" spans="1:38" ht="15" customHeight="1" x14ac:dyDescent="0.25">
      <c r="A38" s="21" t="s">
        <v>40</v>
      </c>
      <c r="B38" s="21">
        <f t="shared" ref="B38:AA38" si="12">COUNTIF(B3:B32,"Uw")+COUNTIF(B3:B32,"Uz")</f>
        <v>1</v>
      </c>
      <c r="C38" s="21">
        <f t="shared" ref="C38" si="13">COUNTIF(C3:C32,"Uw")+COUNTIF(C3:C32,"Uz")</f>
        <v>0</v>
      </c>
      <c r="D38" s="21">
        <f t="shared" si="12"/>
        <v>1</v>
      </c>
      <c r="E38" s="21">
        <f t="shared" si="12"/>
        <v>0</v>
      </c>
      <c r="F38" s="21">
        <f t="shared" si="12"/>
        <v>0</v>
      </c>
      <c r="G38" s="21">
        <f t="shared" si="12"/>
        <v>0</v>
      </c>
      <c r="H38" s="21">
        <f t="shared" si="12"/>
        <v>0</v>
      </c>
      <c r="I38" s="21">
        <f t="shared" si="12"/>
        <v>1</v>
      </c>
      <c r="J38" s="21">
        <f t="shared" si="12"/>
        <v>0</v>
      </c>
      <c r="K38" s="21">
        <f>COUNTIF(K3:K32,"Uw")+COUNTIF(K3:K32,"Uz")</f>
        <v>0</v>
      </c>
      <c r="L38" s="21">
        <f t="shared" si="12"/>
        <v>0</v>
      </c>
      <c r="M38" s="21">
        <f>COUNTIF(M3:M32,"Uw")+COUNTIF(M3:M32,"Uz")</f>
        <v>0</v>
      </c>
      <c r="N38" s="21">
        <f t="shared" si="12"/>
        <v>0</v>
      </c>
      <c r="O38" s="21">
        <f t="shared" si="12"/>
        <v>0</v>
      </c>
      <c r="P38" s="21">
        <f t="shared" si="12"/>
        <v>0</v>
      </c>
      <c r="Q38" s="21">
        <f t="shared" si="12"/>
        <v>0</v>
      </c>
      <c r="R38" s="21">
        <f t="shared" si="12"/>
        <v>0</v>
      </c>
      <c r="S38" s="21">
        <f t="shared" si="12"/>
        <v>0</v>
      </c>
      <c r="T38" s="21">
        <f>COUNTIF(T3:T32,"Uw")+COUNTIF(T3:T32,"Uz")</f>
        <v>0</v>
      </c>
      <c r="U38" s="21">
        <f t="shared" si="12"/>
        <v>0</v>
      </c>
      <c r="V38" s="21">
        <f t="shared" si="12"/>
        <v>0</v>
      </c>
      <c r="W38" s="21">
        <f t="shared" si="12"/>
        <v>0</v>
      </c>
      <c r="X38" s="21">
        <f t="shared" si="12"/>
        <v>0</v>
      </c>
      <c r="Y38" s="21">
        <f t="shared" si="12"/>
        <v>0</v>
      </c>
      <c r="Z38" s="21">
        <f t="shared" si="12"/>
        <v>0</v>
      </c>
      <c r="AA38" s="21">
        <f t="shared" si="12"/>
        <v>0</v>
      </c>
      <c r="AB38" s="79"/>
      <c r="AC38" s="79"/>
      <c r="AD38" s="32" t="s">
        <v>54</v>
      </c>
      <c r="AH38" s="79"/>
    </row>
    <row r="39" spans="1:38" ht="15" customHeight="1" x14ac:dyDescent="0.25">
      <c r="A39" s="21" t="s">
        <v>41</v>
      </c>
      <c r="B39" s="21">
        <f t="shared" ref="B39:AA39" si="14">COUNTIF(B3:B32,"C")</f>
        <v>0</v>
      </c>
      <c r="C39" s="21">
        <f t="shared" ref="C39" si="15">COUNTIF(C3:C32,"C")</f>
        <v>0</v>
      </c>
      <c r="D39" s="21">
        <f t="shared" si="14"/>
        <v>0</v>
      </c>
      <c r="E39" s="21">
        <f t="shared" si="14"/>
        <v>0</v>
      </c>
      <c r="F39" s="21">
        <f t="shared" si="14"/>
        <v>0</v>
      </c>
      <c r="G39" s="21">
        <f t="shared" si="14"/>
        <v>0</v>
      </c>
      <c r="H39" s="21">
        <f t="shared" si="14"/>
        <v>0</v>
      </c>
      <c r="I39" s="21">
        <f t="shared" si="14"/>
        <v>0</v>
      </c>
      <c r="J39" s="21">
        <f t="shared" si="14"/>
        <v>0</v>
      </c>
      <c r="K39" s="21">
        <f>COUNTIF(K3:K32,"C")</f>
        <v>0</v>
      </c>
      <c r="L39" s="21">
        <f t="shared" si="14"/>
        <v>0</v>
      </c>
      <c r="M39" s="21">
        <f>COUNTIF(M3:M32,"C")</f>
        <v>0</v>
      </c>
      <c r="N39" s="21">
        <f t="shared" si="14"/>
        <v>0</v>
      </c>
      <c r="O39" s="21">
        <f t="shared" si="14"/>
        <v>0</v>
      </c>
      <c r="P39" s="21">
        <f t="shared" si="14"/>
        <v>0</v>
      </c>
      <c r="Q39" s="21">
        <f t="shared" si="14"/>
        <v>0</v>
      </c>
      <c r="R39" s="21">
        <f t="shared" si="14"/>
        <v>0</v>
      </c>
      <c r="S39" s="21">
        <f t="shared" si="14"/>
        <v>0</v>
      </c>
      <c r="T39" s="21">
        <f>COUNTIF(T3:T32,"C")</f>
        <v>0</v>
      </c>
      <c r="U39" s="21">
        <f t="shared" si="14"/>
        <v>0</v>
      </c>
      <c r="V39" s="21">
        <f t="shared" si="14"/>
        <v>0</v>
      </c>
      <c r="W39" s="21">
        <f t="shared" si="14"/>
        <v>0</v>
      </c>
      <c r="X39" s="21">
        <f t="shared" si="14"/>
        <v>0</v>
      </c>
      <c r="Y39" s="21">
        <f t="shared" si="14"/>
        <v>0</v>
      </c>
      <c r="Z39" s="21">
        <f t="shared" si="14"/>
        <v>0</v>
      </c>
      <c r="AA39" s="21">
        <f t="shared" si="14"/>
        <v>0</v>
      </c>
      <c r="AB39" s="79"/>
      <c r="AC39" s="79"/>
      <c r="AD39" s="45"/>
      <c r="AH39" s="79"/>
    </row>
    <row r="40" spans="1:38" ht="15" customHeight="1" x14ac:dyDescent="0.25">
      <c r="A40" s="21" t="s">
        <v>42</v>
      </c>
      <c r="B40" s="21">
        <f t="shared" ref="B40:AA40" si="16">COUNTIF(B3:B32,"O")</f>
        <v>0</v>
      </c>
      <c r="C40" s="21">
        <f t="shared" ref="C40" si="17">COUNTIF(C3:C32,"O")</f>
        <v>0</v>
      </c>
      <c r="D40" s="21">
        <f t="shared" si="16"/>
        <v>0</v>
      </c>
      <c r="E40" s="21">
        <f t="shared" si="16"/>
        <v>0</v>
      </c>
      <c r="F40" s="21">
        <f t="shared" si="16"/>
        <v>0</v>
      </c>
      <c r="G40" s="21">
        <f t="shared" si="16"/>
        <v>0</v>
      </c>
      <c r="H40" s="21">
        <f t="shared" si="16"/>
        <v>0</v>
      </c>
      <c r="I40" s="21">
        <f t="shared" si="16"/>
        <v>0</v>
      </c>
      <c r="J40" s="21">
        <f t="shared" si="16"/>
        <v>0</v>
      </c>
      <c r="K40" s="21">
        <f>COUNTIF(K3:K32,"O")</f>
        <v>0</v>
      </c>
      <c r="L40" s="21">
        <f t="shared" si="16"/>
        <v>0</v>
      </c>
      <c r="M40" s="21">
        <f>COUNTIF(M3:M32,"O")</f>
        <v>0</v>
      </c>
      <c r="N40" s="21">
        <f t="shared" si="16"/>
        <v>0</v>
      </c>
      <c r="O40" s="21">
        <f t="shared" si="16"/>
        <v>0</v>
      </c>
      <c r="P40" s="21">
        <f t="shared" si="16"/>
        <v>0</v>
      </c>
      <c r="Q40" s="21">
        <f t="shared" si="16"/>
        <v>0</v>
      </c>
      <c r="R40" s="21">
        <f t="shared" si="16"/>
        <v>0</v>
      </c>
      <c r="S40" s="21">
        <f t="shared" si="16"/>
        <v>0</v>
      </c>
      <c r="T40" s="21">
        <f>COUNTIF(T3:T32,"O")</f>
        <v>0</v>
      </c>
      <c r="U40" s="21">
        <f t="shared" si="16"/>
        <v>0</v>
      </c>
      <c r="V40" s="21">
        <f t="shared" si="16"/>
        <v>0</v>
      </c>
      <c r="W40" s="21">
        <f t="shared" si="16"/>
        <v>0</v>
      </c>
      <c r="X40" s="21">
        <f t="shared" si="16"/>
        <v>0</v>
      </c>
      <c r="Y40" s="21">
        <f t="shared" si="16"/>
        <v>0</v>
      </c>
      <c r="Z40" s="21">
        <f t="shared" si="16"/>
        <v>0</v>
      </c>
      <c r="AA40" s="21">
        <f t="shared" si="16"/>
        <v>0</v>
      </c>
      <c r="AB40" s="79"/>
      <c r="AC40" s="79"/>
      <c r="AD40" s="73" t="s">
        <v>50</v>
      </c>
      <c r="AE40" s="73" t="s">
        <v>51</v>
      </c>
      <c r="AI40" s="79"/>
    </row>
    <row r="41" spans="1:38" ht="15" customHeight="1" x14ac:dyDescent="0.25">
      <c r="A41" s="21" t="s">
        <v>43</v>
      </c>
      <c r="B41" s="21">
        <f t="shared" ref="B41:AA41" si="18">COUNTIF(B3:B32,"Uo")</f>
        <v>0</v>
      </c>
      <c r="C41" s="21">
        <f t="shared" ref="C41" si="19">COUNTIF(C3:C32,"Uo")</f>
        <v>0</v>
      </c>
      <c r="D41" s="21">
        <f t="shared" si="18"/>
        <v>0</v>
      </c>
      <c r="E41" s="21">
        <f t="shared" si="18"/>
        <v>0</v>
      </c>
      <c r="F41" s="21">
        <f t="shared" si="18"/>
        <v>0</v>
      </c>
      <c r="G41" s="21">
        <f t="shared" si="18"/>
        <v>0</v>
      </c>
      <c r="H41" s="21">
        <f t="shared" si="18"/>
        <v>0</v>
      </c>
      <c r="I41" s="21">
        <f t="shared" si="18"/>
        <v>0</v>
      </c>
      <c r="J41" s="21">
        <f t="shared" si="18"/>
        <v>0</v>
      </c>
      <c r="K41" s="21">
        <f>COUNTIF(K3:K32,"Uo")</f>
        <v>0</v>
      </c>
      <c r="L41" s="21">
        <f t="shared" si="18"/>
        <v>0</v>
      </c>
      <c r="M41" s="21">
        <f>COUNTIF(M3:M32,"Uo")</f>
        <v>0</v>
      </c>
      <c r="N41" s="21">
        <f t="shared" si="18"/>
        <v>0</v>
      </c>
      <c r="O41" s="21">
        <f t="shared" si="18"/>
        <v>0</v>
      </c>
      <c r="P41" s="21">
        <f t="shared" si="18"/>
        <v>0</v>
      </c>
      <c r="Q41" s="21">
        <f t="shared" si="18"/>
        <v>0</v>
      </c>
      <c r="R41" s="21">
        <f t="shared" si="18"/>
        <v>0</v>
      </c>
      <c r="S41" s="21">
        <f t="shared" si="18"/>
        <v>0</v>
      </c>
      <c r="T41" s="21">
        <f>COUNTIF(T3:T32,"Uo")</f>
        <v>0</v>
      </c>
      <c r="U41" s="21">
        <f t="shared" si="18"/>
        <v>0</v>
      </c>
      <c r="V41" s="21">
        <f t="shared" si="18"/>
        <v>0</v>
      </c>
      <c r="W41" s="21">
        <f t="shared" si="18"/>
        <v>0</v>
      </c>
      <c r="X41" s="21">
        <f t="shared" si="18"/>
        <v>0</v>
      </c>
      <c r="Y41" s="21">
        <f t="shared" si="18"/>
        <v>0</v>
      </c>
      <c r="Z41" s="21">
        <f t="shared" si="18"/>
        <v>0</v>
      </c>
      <c r="AA41" s="21">
        <f t="shared" si="18"/>
        <v>0</v>
      </c>
      <c r="AB41" s="79"/>
      <c r="AC41" s="79"/>
      <c r="AD41" s="33" t="s">
        <v>55</v>
      </c>
      <c r="AE41" s="73" t="s">
        <v>56</v>
      </c>
    </row>
    <row r="42" spans="1:38" ht="15" customHeight="1" x14ac:dyDescent="0.25">
      <c r="A42" s="21" t="s">
        <v>76</v>
      </c>
      <c r="B42" s="21">
        <f>COUNTIF(B3:B32,"Uj")</f>
        <v>0</v>
      </c>
      <c r="C42" s="21">
        <f>COUNTIF(C3:C32,"Uj")</f>
        <v>0</v>
      </c>
      <c r="D42" s="21">
        <f t="shared" ref="D42:AA42" si="20">COUNTIF(D3:D32,"Uj")</f>
        <v>0</v>
      </c>
      <c r="E42" s="21">
        <f t="shared" si="20"/>
        <v>0</v>
      </c>
      <c r="F42" s="21">
        <f t="shared" si="20"/>
        <v>0</v>
      </c>
      <c r="G42" s="21">
        <f t="shared" si="20"/>
        <v>0</v>
      </c>
      <c r="H42" s="21">
        <f t="shared" si="20"/>
        <v>0</v>
      </c>
      <c r="I42" s="21">
        <f t="shared" si="20"/>
        <v>0</v>
      </c>
      <c r="J42" s="21">
        <f t="shared" si="20"/>
        <v>0</v>
      </c>
      <c r="K42" s="21">
        <f>COUNTIF(K3:K32,"Uj")</f>
        <v>0</v>
      </c>
      <c r="L42" s="21">
        <f t="shared" si="20"/>
        <v>0</v>
      </c>
      <c r="M42" s="21">
        <f t="shared" si="20"/>
        <v>0</v>
      </c>
      <c r="N42" s="21">
        <f t="shared" si="20"/>
        <v>0</v>
      </c>
      <c r="O42" s="21">
        <f t="shared" si="20"/>
        <v>0</v>
      </c>
      <c r="P42" s="21">
        <f t="shared" si="20"/>
        <v>0</v>
      </c>
      <c r="Q42" s="21">
        <f t="shared" si="20"/>
        <v>0</v>
      </c>
      <c r="R42" s="21">
        <f t="shared" si="20"/>
        <v>0</v>
      </c>
      <c r="S42" s="21">
        <f t="shared" si="20"/>
        <v>0</v>
      </c>
      <c r="T42" s="21">
        <f>COUNTIF(T3:T32,"Uj")</f>
        <v>0</v>
      </c>
      <c r="U42" s="21">
        <f t="shared" si="20"/>
        <v>0</v>
      </c>
      <c r="V42" s="21">
        <f t="shared" si="20"/>
        <v>0</v>
      </c>
      <c r="W42" s="21">
        <f t="shared" si="20"/>
        <v>0</v>
      </c>
      <c r="X42" s="21">
        <f t="shared" si="20"/>
        <v>0</v>
      </c>
      <c r="Y42" s="21">
        <f t="shared" si="20"/>
        <v>0</v>
      </c>
      <c r="Z42" s="21">
        <f t="shared" si="20"/>
        <v>0</v>
      </c>
      <c r="AA42" s="21">
        <f t="shared" si="20"/>
        <v>0</v>
      </c>
      <c r="AB42" s="79"/>
      <c r="AC42" s="79"/>
      <c r="AD42" s="31"/>
      <c r="AE42" s="73" t="s">
        <v>52</v>
      </c>
    </row>
    <row r="43" spans="1:38" ht="15" customHeight="1" x14ac:dyDescent="0.25">
      <c r="A43" s="14" t="s">
        <v>45</v>
      </c>
      <c r="B43" s="378" t="s">
        <v>48</v>
      </c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379"/>
      <c r="Z43" s="379"/>
      <c r="AA43" s="379"/>
      <c r="AD43" s="45" t="s">
        <v>70</v>
      </c>
      <c r="AE43" s="45" t="s">
        <v>71</v>
      </c>
      <c r="AF43" s="45"/>
      <c r="AG43" s="45"/>
      <c r="AH43" s="45"/>
    </row>
    <row r="44" spans="1:38" x14ac:dyDescent="0.25">
      <c r="A44" s="21" t="s">
        <v>130</v>
      </c>
      <c r="B44" s="21">
        <f>Październik!B87</f>
        <v>345</v>
      </c>
      <c r="C44" s="21">
        <f>Październik!C87</f>
        <v>0</v>
      </c>
      <c r="D44" s="21">
        <f>Październik!D87</f>
        <v>595</v>
      </c>
      <c r="E44" s="21">
        <f>Październik!E87</f>
        <v>250</v>
      </c>
      <c r="F44" s="21">
        <f>Październik!F87</f>
        <v>780</v>
      </c>
      <c r="G44" s="21">
        <f>Październik!G87</f>
        <v>285</v>
      </c>
      <c r="H44" s="21">
        <f>Październik!H87</f>
        <v>1425</v>
      </c>
      <c r="I44" s="21">
        <f>Październik!I87</f>
        <v>355</v>
      </c>
      <c r="J44" s="21">
        <f>Październik!J87</f>
        <v>155</v>
      </c>
      <c r="K44" s="21">
        <f>Październik!T87</f>
        <v>90</v>
      </c>
      <c r="L44" s="21">
        <f>Październik!L87</f>
        <v>1340</v>
      </c>
      <c r="M44" s="21">
        <f>Październik!M87</f>
        <v>1630</v>
      </c>
      <c r="N44" s="21">
        <f>Październik!N87</f>
        <v>90</v>
      </c>
      <c r="O44" s="21">
        <f>Październik!O87</f>
        <v>305</v>
      </c>
      <c r="P44" s="21">
        <f>Październik!P87</f>
        <v>120</v>
      </c>
      <c r="Q44" s="21">
        <f>Październik!Q87</f>
        <v>0</v>
      </c>
      <c r="R44" s="21">
        <f>Październik!R87</f>
        <v>1470</v>
      </c>
      <c r="S44" s="21">
        <f>Październik!S87</f>
        <v>1020</v>
      </c>
      <c r="T44" s="21">
        <f>Październik!K87</f>
        <v>120</v>
      </c>
      <c r="U44" s="21">
        <f>Październik!U87</f>
        <v>220</v>
      </c>
      <c r="V44" s="21">
        <f>Październik!V87</f>
        <v>180</v>
      </c>
      <c r="W44" s="21">
        <f>Październik!W87</f>
        <v>85</v>
      </c>
      <c r="X44" s="21">
        <f>Październik!X87</f>
        <v>420</v>
      </c>
      <c r="Y44" s="21">
        <f>Październik!Y87</f>
        <v>180</v>
      </c>
      <c r="Z44" s="21">
        <f>Październik!Z87</f>
        <v>710</v>
      </c>
      <c r="AA44" s="21">
        <f>Październik!AA87</f>
        <v>0</v>
      </c>
      <c r="AD44" s="45" t="s">
        <v>72</v>
      </c>
      <c r="AE44" s="45" t="s">
        <v>53</v>
      </c>
      <c r="AF44" s="45"/>
      <c r="AG44" s="45"/>
      <c r="AH44" s="45"/>
    </row>
    <row r="45" spans="1:38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D45" s="45" t="s">
        <v>74</v>
      </c>
      <c r="AE45" s="45" t="s">
        <v>68</v>
      </c>
      <c r="AF45" s="45"/>
      <c r="AG45" s="45"/>
      <c r="AH45" s="45"/>
    </row>
    <row r="46" spans="1:38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D46" s="45" t="s">
        <v>75</v>
      </c>
      <c r="AE46" s="45" t="s">
        <v>67</v>
      </c>
      <c r="AF46" s="45"/>
      <c r="AG46" s="45"/>
      <c r="AH46" s="45"/>
    </row>
    <row r="47" spans="1:38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D47" s="45" t="s">
        <v>44</v>
      </c>
      <c r="AE47" s="45" t="s">
        <v>73</v>
      </c>
      <c r="AF47" s="45"/>
      <c r="AG47" s="45"/>
      <c r="AH47" s="45"/>
    </row>
    <row r="48" spans="1:38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D48" s="140"/>
      <c r="AE48" s="45" t="s">
        <v>87</v>
      </c>
    </row>
    <row r="49" spans="1:34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D49" s="58"/>
      <c r="AE49" s="45" t="s">
        <v>88</v>
      </c>
    </row>
    <row r="50" spans="1:34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D50" s="59"/>
      <c r="AE50" s="45" t="s">
        <v>152</v>
      </c>
    </row>
    <row r="51" spans="1:34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D51" s="54" t="s">
        <v>100</v>
      </c>
      <c r="AE51" s="45" t="s">
        <v>101</v>
      </c>
      <c r="AF51" s="45"/>
      <c r="AG51" s="45"/>
      <c r="AH51" s="45"/>
    </row>
    <row r="52" spans="1:34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E52" s="45"/>
      <c r="AF52" s="45"/>
      <c r="AG52" s="45"/>
    </row>
    <row r="53" spans="1:34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E53" s="45"/>
      <c r="AF53" s="45"/>
      <c r="AG53" s="45"/>
    </row>
    <row r="54" spans="1:34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E54" s="45"/>
      <c r="AF54" s="45"/>
      <c r="AG54" s="45"/>
    </row>
    <row r="55" spans="1:34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E55" s="46"/>
      <c r="AF55" s="46"/>
      <c r="AG55" s="46"/>
    </row>
    <row r="56" spans="1:34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E56" s="45"/>
      <c r="AF56" s="45"/>
      <c r="AG56" s="45"/>
    </row>
    <row r="57" spans="1:34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E57" s="45"/>
      <c r="AF57" s="45"/>
      <c r="AG57" s="45"/>
    </row>
    <row r="58" spans="1:34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34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34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34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E61" s="45"/>
      <c r="AF61" s="45"/>
      <c r="AG61" s="45"/>
    </row>
    <row r="62" spans="1:34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34" ht="15.75" thickBot="1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34" ht="15.75" thickBot="1" x14ac:dyDescent="0.3">
      <c r="A64" s="16" t="s">
        <v>46</v>
      </c>
      <c r="B64" s="13">
        <f t="shared" ref="B64:AA64" si="21">SUM(B44:B63)</f>
        <v>345</v>
      </c>
      <c r="C64" s="13">
        <f t="shared" si="21"/>
        <v>0</v>
      </c>
      <c r="D64" s="21">
        <f t="shared" si="21"/>
        <v>595</v>
      </c>
      <c r="E64" s="21">
        <f t="shared" si="21"/>
        <v>250</v>
      </c>
      <c r="F64" s="21">
        <f t="shared" si="21"/>
        <v>780</v>
      </c>
      <c r="G64" s="21">
        <f t="shared" si="21"/>
        <v>285</v>
      </c>
      <c r="H64" s="21">
        <f t="shared" si="21"/>
        <v>1425</v>
      </c>
      <c r="I64" s="21">
        <f t="shared" si="21"/>
        <v>355</v>
      </c>
      <c r="J64" s="21">
        <f t="shared" si="21"/>
        <v>155</v>
      </c>
      <c r="K64" s="21">
        <f>SUM(K44:K63)</f>
        <v>90</v>
      </c>
      <c r="L64" s="21">
        <f t="shared" si="21"/>
        <v>1340</v>
      </c>
      <c r="M64" s="21">
        <f t="shared" si="21"/>
        <v>1630</v>
      </c>
      <c r="N64" s="21">
        <f t="shared" si="21"/>
        <v>90</v>
      </c>
      <c r="O64" s="21">
        <f t="shared" si="21"/>
        <v>305</v>
      </c>
      <c r="P64" s="21">
        <f t="shared" si="21"/>
        <v>120</v>
      </c>
      <c r="Q64" s="21">
        <f t="shared" si="21"/>
        <v>0</v>
      </c>
      <c r="R64" s="21">
        <f t="shared" si="21"/>
        <v>1470</v>
      </c>
      <c r="S64" s="21">
        <f t="shared" si="21"/>
        <v>1020</v>
      </c>
      <c r="T64" s="21">
        <f>SUM(T44:T63)</f>
        <v>120</v>
      </c>
      <c r="U64" s="21">
        <f t="shared" si="21"/>
        <v>220</v>
      </c>
      <c r="V64" s="21">
        <f t="shared" si="21"/>
        <v>180</v>
      </c>
      <c r="W64" s="21">
        <f t="shared" si="21"/>
        <v>85</v>
      </c>
      <c r="X64" s="21">
        <f t="shared" si="21"/>
        <v>420</v>
      </c>
      <c r="Y64" s="21">
        <f t="shared" si="21"/>
        <v>180</v>
      </c>
      <c r="Z64" s="21">
        <f t="shared" si="21"/>
        <v>710</v>
      </c>
      <c r="AA64" s="21">
        <f t="shared" si="21"/>
        <v>0</v>
      </c>
    </row>
    <row r="65" spans="1:27" x14ac:dyDescent="0.25">
      <c r="A65" s="14" t="s">
        <v>45</v>
      </c>
      <c r="B65" s="378" t="s">
        <v>49</v>
      </c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  <c r="Y65" s="379"/>
      <c r="Z65" s="379"/>
      <c r="AA65" s="379"/>
    </row>
    <row r="66" spans="1:27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5.75" thickBot="1" x14ac:dyDescent="0.3">
      <c r="A85" s="1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5.75" thickBot="1" x14ac:dyDescent="0.3">
      <c r="A86" s="17" t="s">
        <v>46</v>
      </c>
      <c r="B86" s="18">
        <f t="shared" ref="B86:AA86" si="22">SUM(B66:B85)</f>
        <v>0</v>
      </c>
      <c r="C86" s="18">
        <f t="shared" ref="C86" si="23">SUM(C66:C85)</f>
        <v>0</v>
      </c>
      <c r="D86" s="15">
        <f t="shared" si="22"/>
        <v>0</v>
      </c>
      <c r="E86" s="15">
        <f t="shared" si="22"/>
        <v>0</v>
      </c>
      <c r="F86" s="15">
        <f t="shared" si="22"/>
        <v>0</v>
      </c>
      <c r="G86" s="15">
        <f t="shared" si="22"/>
        <v>0</v>
      </c>
      <c r="H86" s="15">
        <f t="shared" si="22"/>
        <v>0</v>
      </c>
      <c r="I86" s="15">
        <f t="shared" si="22"/>
        <v>0</v>
      </c>
      <c r="J86" s="15">
        <f t="shared" si="22"/>
        <v>0</v>
      </c>
      <c r="K86" s="15">
        <f>SUM(K66:K85)</f>
        <v>0</v>
      </c>
      <c r="L86" s="15">
        <f t="shared" si="22"/>
        <v>0</v>
      </c>
      <c r="M86" s="15">
        <f>SUM(M66:M85)</f>
        <v>0</v>
      </c>
      <c r="N86" s="15">
        <f t="shared" si="22"/>
        <v>0</v>
      </c>
      <c r="O86" s="15">
        <f t="shared" si="22"/>
        <v>0</v>
      </c>
      <c r="P86" s="15">
        <f t="shared" si="22"/>
        <v>0</v>
      </c>
      <c r="Q86" s="15">
        <f t="shared" si="22"/>
        <v>0</v>
      </c>
      <c r="R86" s="15">
        <f t="shared" si="22"/>
        <v>0</v>
      </c>
      <c r="S86" s="15">
        <f t="shared" si="22"/>
        <v>0</v>
      </c>
      <c r="T86" s="15">
        <f>SUM(T66:T85)</f>
        <v>0</v>
      </c>
      <c r="U86" s="15">
        <f t="shared" si="22"/>
        <v>0</v>
      </c>
      <c r="V86" s="15">
        <f t="shared" si="22"/>
        <v>0</v>
      </c>
      <c r="W86" s="15">
        <f t="shared" si="22"/>
        <v>0</v>
      </c>
      <c r="X86" s="15">
        <f t="shared" si="22"/>
        <v>0</v>
      </c>
      <c r="Y86" s="15">
        <f t="shared" si="22"/>
        <v>0</v>
      </c>
      <c r="Z86" s="15">
        <f t="shared" si="22"/>
        <v>0</v>
      </c>
      <c r="AA86" s="15">
        <f t="shared" si="22"/>
        <v>0</v>
      </c>
    </row>
    <row r="87" spans="1:27" ht="15.75" thickBot="1" x14ac:dyDescent="0.3">
      <c r="A87" s="5" t="s">
        <v>47</v>
      </c>
      <c r="B87" s="6">
        <f t="shared" ref="B87:AA87" si="24">SUM(B64-B86)</f>
        <v>345</v>
      </c>
      <c r="C87" s="6">
        <f t="shared" ref="C87" si="25">SUM(C64-C86)</f>
        <v>0</v>
      </c>
      <c r="D87" s="6">
        <f t="shared" si="24"/>
        <v>595</v>
      </c>
      <c r="E87" s="6">
        <f t="shared" si="24"/>
        <v>250</v>
      </c>
      <c r="F87" s="6">
        <f t="shared" si="24"/>
        <v>780</v>
      </c>
      <c r="G87" s="6">
        <f t="shared" si="24"/>
        <v>285</v>
      </c>
      <c r="H87" s="6">
        <f t="shared" si="24"/>
        <v>1425</v>
      </c>
      <c r="I87" s="6">
        <f t="shared" si="24"/>
        <v>355</v>
      </c>
      <c r="J87" s="6">
        <f t="shared" si="24"/>
        <v>155</v>
      </c>
      <c r="K87" s="6">
        <f>SUM(K64-K86)</f>
        <v>90</v>
      </c>
      <c r="L87" s="6">
        <f t="shared" si="24"/>
        <v>1340</v>
      </c>
      <c r="M87" s="6">
        <f>SUM(M64-M86)</f>
        <v>1630</v>
      </c>
      <c r="N87" s="6">
        <f t="shared" si="24"/>
        <v>90</v>
      </c>
      <c r="O87" s="6">
        <f t="shared" si="24"/>
        <v>305</v>
      </c>
      <c r="P87" s="6">
        <f t="shared" si="24"/>
        <v>120</v>
      </c>
      <c r="Q87" s="6">
        <f t="shared" si="24"/>
        <v>0</v>
      </c>
      <c r="R87" s="6">
        <f t="shared" si="24"/>
        <v>1470</v>
      </c>
      <c r="S87" s="6">
        <f t="shared" si="24"/>
        <v>1020</v>
      </c>
      <c r="T87" s="6">
        <f>SUM(T64-T86)</f>
        <v>120</v>
      </c>
      <c r="U87" s="6">
        <f t="shared" si="24"/>
        <v>220</v>
      </c>
      <c r="V87" s="6">
        <f t="shared" si="24"/>
        <v>180</v>
      </c>
      <c r="W87" s="6">
        <f t="shared" si="24"/>
        <v>85</v>
      </c>
      <c r="X87" s="6">
        <f t="shared" si="24"/>
        <v>420</v>
      </c>
      <c r="Y87" s="6">
        <f t="shared" si="24"/>
        <v>180</v>
      </c>
      <c r="Z87" s="6">
        <f t="shared" si="24"/>
        <v>710</v>
      </c>
      <c r="AA87" s="7">
        <f t="shared" si="24"/>
        <v>0</v>
      </c>
    </row>
    <row r="89" spans="1:27" ht="15.75" thickBot="1" x14ac:dyDescent="0.3"/>
    <row r="90" spans="1:27" x14ac:dyDescent="0.25">
      <c r="A90" s="82" t="s">
        <v>65</v>
      </c>
      <c r="B90" s="83">
        <f>COUNTIF(B3:B32,"*1")+COUNTIF(B3:B32,"*1~*")+COUNTIF(B3:B32,"*1#")+COUNTIF(B3:B32,"1")</f>
        <v>0</v>
      </c>
      <c r="C90" s="83">
        <f>COUNTIF(C3:C32,"*1")+COUNTIF(C3:C32,"*1~*")+COUNTIF(C3:C32,"*1#")+COUNTIF(C3:C32,"1")</f>
        <v>0</v>
      </c>
      <c r="D90" s="83">
        <f t="shared" ref="D90:AA90" si="26">COUNTIF(D3:D32,"*1")+COUNTIF(D3:D32,"*1~*")+COUNTIF(D3:D32,"*1#")+COUNTIF(D3:D32,"1")</f>
        <v>0</v>
      </c>
      <c r="E90" s="83">
        <f t="shared" si="26"/>
        <v>0</v>
      </c>
      <c r="F90" s="83">
        <f t="shared" si="26"/>
        <v>0</v>
      </c>
      <c r="G90" s="83">
        <f t="shared" si="26"/>
        <v>0</v>
      </c>
      <c r="H90" s="83">
        <f t="shared" si="26"/>
        <v>0</v>
      </c>
      <c r="I90" s="83">
        <f t="shared" si="26"/>
        <v>0</v>
      </c>
      <c r="J90" s="83">
        <f t="shared" si="26"/>
        <v>0</v>
      </c>
      <c r="K90" s="83">
        <f>COUNTIF(K3:K32,"*1")+COUNTIF(K3:K32,"*1~*")+COUNTIF(K3:K32,"*1#")+COUNTIF(K3:K32,"1")</f>
        <v>0</v>
      </c>
      <c r="L90" s="83">
        <f t="shared" si="26"/>
        <v>0</v>
      </c>
      <c r="M90" s="83">
        <f t="shared" si="26"/>
        <v>0</v>
      </c>
      <c r="N90" s="83">
        <f t="shared" si="26"/>
        <v>0</v>
      </c>
      <c r="O90" s="83">
        <f t="shared" si="26"/>
        <v>0</v>
      </c>
      <c r="P90" s="83">
        <f t="shared" si="26"/>
        <v>0</v>
      </c>
      <c r="Q90" s="83">
        <f t="shared" si="26"/>
        <v>0</v>
      </c>
      <c r="R90" s="83">
        <f t="shared" si="26"/>
        <v>0</v>
      </c>
      <c r="S90" s="83">
        <f t="shared" si="26"/>
        <v>0</v>
      </c>
      <c r="T90" s="83">
        <f>COUNTIF(T3:T32,"*1")+COUNTIF(T3:T32,"*1~*")+COUNTIF(T3:T32,"*1#")+COUNTIF(T3:T32,"1")</f>
        <v>0</v>
      </c>
      <c r="U90" s="83">
        <f t="shared" si="26"/>
        <v>0</v>
      </c>
      <c r="V90" s="83">
        <f t="shared" si="26"/>
        <v>0</v>
      </c>
      <c r="W90" s="83">
        <f t="shared" si="26"/>
        <v>0</v>
      </c>
      <c r="X90" s="83">
        <f t="shared" si="26"/>
        <v>0</v>
      </c>
      <c r="Y90" s="83">
        <f t="shared" si="26"/>
        <v>0</v>
      </c>
      <c r="Z90" s="83">
        <f t="shared" si="26"/>
        <v>0</v>
      </c>
      <c r="AA90" s="83">
        <f t="shared" si="26"/>
        <v>0</v>
      </c>
    </row>
    <row r="91" spans="1:27" ht="15.75" thickBot="1" x14ac:dyDescent="0.3">
      <c r="A91" s="40" t="s">
        <v>62</v>
      </c>
      <c r="B91" s="88">
        <f t="shared" ref="B91:AA91" si="27">COUNTIF(B2:B29,"O1R")</f>
        <v>0</v>
      </c>
      <c r="C91" s="88">
        <f t="shared" ref="C91" si="28">COUNTIF(C2:C29,"O1R")</f>
        <v>0</v>
      </c>
      <c r="D91" s="88">
        <f t="shared" si="27"/>
        <v>0</v>
      </c>
      <c r="E91" s="88">
        <f t="shared" si="27"/>
        <v>0</v>
      </c>
      <c r="F91" s="88">
        <f t="shared" si="27"/>
        <v>0</v>
      </c>
      <c r="G91" s="88">
        <f t="shared" si="27"/>
        <v>0</v>
      </c>
      <c r="H91" s="88">
        <f t="shared" si="27"/>
        <v>0</v>
      </c>
      <c r="I91" s="88">
        <f t="shared" si="27"/>
        <v>0</v>
      </c>
      <c r="J91" s="88">
        <f t="shared" si="27"/>
        <v>0</v>
      </c>
      <c r="K91" s="88">
        <f>COUNTIF(K2:K29,"O1R")</f>
        <v>0</v>
      </c>
      <c r="L91" s="88">
        <f t="shared" si="27"/>
        <v>0</v>
      </c>
      <c r="M91" s="88">
        <f t="shared" si="27"/>
        <v>0</v>
      </c>
      <c r="N91" s="88">
        <f t="shared" si="27"/>
        <v>0</v>
      </c>
      <c r="O91" s="88">
        <f t="shared" si="27"/>
        <v>0</v>
      </c>
      <c r="P91" s="88">
        <f t="shared" si="27"/>
        <v>0</v>
      </c>
      <c r="Q91" s="88">
        <f t="shared" si="27"/>
        <v>0</v>
      </c>
      <c r="R91" s="88">
        <f t="shared" si="27"/>
        <v>0</v>
      </c>
      <c r="S91" s="88">
        <f t="shared" si="27"/>
        <v>0</v>
      </c>
      <c r="T91" s="88">
        <f>COUNTIF(T2:T29,"O1R")</f>
        <v>0</v>
      </c>
      <c r="U91" s="88">
        <f t="shared" si="27"/>
        <v>0</v>
      </c>
      <c r="V91" s="88">
        <f t="shared" si="27"/>
        <v>0</v>
      </c>
      <c r="W91" s="88">
        <f t="shared" si="27"/>
        <v>0</v>
      </c>
      <c r="X91" s="88">
        <f t="shared" si="27"/>
        <v>0</v>
      </c>
      <c r="Y91" s="88">
        <f t="shared" si="27"/>
        <v>0</v>
      </c>
      <c r="Z91" s="88">
        <f t="shared" si="27"/>
        <v>0</v>
      </c>
      <c r="AA91" s="88">
        <f t="shared" si="27"/>
        <v>0</v>
      </c>
    </row>
    <row r="92" spans="1:27" ht="15.75" thickBot="1" x14ac:dyDescent="0.3">
      <c r="A92" s="50" t="s">
        <v>64</v>
      </c>
      <c r="B92" s="63">
        <f t="shared" ref="B92:AA92" si="29">SUM(B90:B91)</f>
        <v>0</v>
      </c>
      <c r="C92" s="63">
        <f t="shared" ref="C92" si="30">SUM(C90:C91)</f>
        <v>0</v>
      </c>
      <c r="D92" s="63">
        <f t="shared" si="29"/>
        <v>0</v>
      </c>
      <c r="E92" s="63">
        <f t="shared" si="29"/>
        <v>0</v>
      </c>
      <c r="F92" s="63">
        <f t="shared" si="29"/>
        <v>0</v>
      </c>
      <c r="G92" s="63">
        <f t="shared" si="29"/>
        <v>0</v>
      </c>
      <c r="H92" s="63">
        <f t="shared" si="29"/>
        <v>0</v>
      </c>
      <c r="I92" s="63">
        <f t="shared" si="29"/>
        <v>0</v>
      </c>
      <c r="J92" s="63">
        <f t="shared" si="29"/>
        <v>0</v>
      </c>
      <c r="K92" s="63">
        <f>SUM(K90:K91)</f>
        <v>0</v>
      </c>
      <c r="L92" s="63">
        <f t="shared" si="29"/>
        <v>0</v>
      </c>
      <c r="M92" s="63">
        <f>SUM(M90:M91)</f>
        <v>0</v>
      </c>
      <c r="N92" s="63">
        <f t="shared" si="29"/>
        <v>0</v>
      </c>
      <c r="O92" s="63">
        <f t="shared" si="29"/>
        <v>0</v>
      </c>
      <c r="P92" s="63">
        <f t="shared" si="29"/>
        <v>0</v>
      </c>
      <c r="Q92" s="63">
        <f t="shared" si="29"/>
        <v>0</v>
      </c>
      <c r="R92" s="63">
        <f t="shared" si="29"/>
        <v>0</v>
      </c>
      <c r="S92" s="63">
        <f t="shared" si="29"/>
        <v>0</v>
      </c>
      <c r="T92" s="63">
        <f>SUM(T90:T91)</f>
        <v>0</v>
      </c>
      <c r="U92" s="63">
        <f t="shared" si="29"/>
        <v>0</v>
      </c>
      <c r="V92" s="63">
        <f t="shared" si="29"/>
        <v>0</v>
      </c>
      <c r="W92" s="63">
        <f t="shared" si="29"/>
        <v>0</v>
      </c>
      <c r="X92" s="63">
        <f t="shared" si="29"/>
        <v>0</v>
      </c>
      <c r="Y92" s="63">
        <f t="shared" si="29"/>
        <v>0</v>
      </c>
      <c r="Z92" s="63">
        <f t="shared" si="29"/>
        <v>0</v>
      </c>
      <c r="AA92" s="63">
        <f t="shared" si="29"/>
        <v>0</v>
      </c>
    </row>
    <row r="93" spans="1:27" x14ac:dyDescent="0.25">
      <c r="A93" s="43" t="s">
        <v>63</v>
      </c>
      <c r="B93" s="28">
        <f>COUNTIF(B3:B32,"*2")+COUNTIF(B3:B33,"2")</f>
        <v>0</v>
      </c>
      <c r="C93" s="28">
        <f t="shared" ref="C93:AA93" si="31">COUNTIF(C3:C32,"*2")+COUNTIF(C3:C33,"2")</f>
        <v>0</v>
      </c>
      <c r="D93" s="28">
        <f t="shared" si="31"/>
        <v>0</v>
      </c>
      <c r="E93" s="28">
        <f t="shared" si="31"/>
        <v>0</v>
      </c>
      <c r="F93" s="28">
        <f t="shared" si="31"/>
        <v>0</v>
      </c>
      <c r="G93" s="28">
        <f t="shared" si="31"/>
        <v>0</v>
      </c>
      <c r="H93" s="28">
        <f t="shared" si="31"/>
        <v>0</v>
      </c>
      <c r="I93" s="28">
        <f t="shared" si="31"/>
        <v>0</v>
      </c>
      <c r="J93" s="28">
        <f t="shared" si="31"/>
        <v>0</v>
      </c>
      <c r="K93" s="28">
        <f>COUNTIF(K3:K32,"*2")+COUNTIF(K3:K33,"2")</f>
        <v>0</v>
      </c>
      <c r="L93" s="28">
        <f t="shared" si="31"/>
        <v>0</v>
      </c>
      <c r="M93" s="28">
        <f t="shared" si="31"/>
        <v>0</v>
      </c>
      <c r="N93" s="28">
        <f t="shared" si="31"/>
        <v>0</v>
      </c>
      <c r="O93" s="28">
        <f t="shared" si="31"/>
        <v>0</v>
      </c>
      <c r="P93" s="28">
        <f t="shared" si="31"/>
        <v>0</v>
      </c>
      <c r="Q93" s="28">
        <f t="shared" si="31"/>
        <v>0</v>
      </c>
      <c r="R93" s="28">
        <f t="shared" si="31"/>
        <v>0</v>
      </c>
      <c r="S93" s="28">
        <f t="shared" si="31"/>
        <v>0</v>
      </c>
      <c r="T93" s="28">
        <f>COUNTIF(T3:T32,"*2")+COUNTIF(T3:T33,"2")</f>
        <v>0</v>
      </c>
      <c r="U93" s="28">
        <f t="shared" si="31"/>
        <v>0</v>
      </c>
      <c r="V93" s="28">
        <f t="shared" si="31"/>
        <v>0</v>
      </c>
      <c r="W93" s="28">
        <f t="shared" si="31"/>
        <v>0</v>
      </c>
      <c r="X93" s="28">
        <f t="shared" si="31"/>
        <v>0</v>
      </c>
      <c r="Y93" s="28">
        <f t="shared" si="31"/>
        <v>0</v>
      </c>
      <c r="Z93" s="28">
        <f t="shared" si="31"/>
        <v>0</v>
      </c>
      <c r="AA93" s="28">
        <f t="shared" si="31"/>
        <v>0</v>
      </c>
    </row>
    <row r="94" spans="1:27" ht="15.75" thickBot="1" x14ac:dyDescent="0.3">
      <c r="A94" s="40" t="s">
        <v>62</v>
      </c>
      <c r="B94" s="88">
        <f t="shared" ref="B94:AA94" si="32">COUNTIF(B2:B29,"*2R")</f>
        <v>0</v>
      </c>
      <c r="C94" s="88">
        <f t="shared" ref="C94" si="33">COUNTIF(C2:C29,"*2R")</f>
        <v>0</v>
      </c>
      <c r="D94" s="88">
        <f t="shared" si="32"/>
        <v>0</v>
      </c>
      <c r="E94" s="88">
        <f t="shared" si="32"/>
        <v>0</v>
      </c>
      <c r="F94" s="88">
        <f t="shared" si="32"/>
        <v>0</v>
      </c>
      <c r="G94" s="88">
        <f t="shared" si="32"/>
        <v>0</v>
      </c>
      <c r="H94" s="88">
        <f t="shared" si="32"/>
        <v>0</v>
      </c>
      <c r="I94" s="88">
        <f t="shared" si="32"/>
        <v>0</v>
      </c>
      <c r="J94" s="88">
        <f t="shared" si="32"/>
        <v>0</v>
      </c>
      <c r="K94" s="88">
        <f>COUNTIF(K2:K29,"*2R")</f>
        <v>0</v>
      </c>
      <c r="L94" s="88">
        <f t="shared" si="32"/>
        <v>0</v>
      </c>
      <c r="M94" s="88">
        <f t="shared" si="32"/>
        <v>0</v>
      </c>
      <c r="N94" s="88">
        <f t="shared" si="32"/>
        <v>0</v>
      </c>
      <c r="O94" s="88">
        <f t="shared" si="32"/>
        <v>0</v>
      </c>
      <c r="P94" s="88">
        <f t="shared" si="32"/>
        <v>0</v>
      </c>
      <c r="Q94" s="88">
        <f t="shared" si="32"/>
        <v>0</v>
      </c>
      <c r="R94" s="88">
        <f t="shared" si="32"/>
        <v>0</v>
      </c>
      <c r="S94" s="88">
        <f t="shared" si="32"/>
        <v>0</v>
      </c>
      <c r="T94" s="88">
        <f>COUNTIF(T2:T29,"*2R")</f>
        <v>0</v>
      </c>
      <c r="U94" s="88">
        <f t="shared" si="32"/>
        <v>0</v>
      </c>
      <c r="V94" s="88">
        <f t="shared" si="32"/>
        <v>0</v>
      </c>
      <c r="W94" s="88">
        <f t="shared" si="32"/>
        <v>0</v>
      </c>
      <c r="X94" s="88">
        <f t="shared" si="32"/>
        <v>0</v>
      </c>
      <c r="Y94" s="88">
        <f t="shared" si="32"/>
        <v>0</v>
      </c>
      <c r="Z94" s="88">
        <f t="shared" si="32"/>
        <v>0</v>
      </c>
      <c r="AA94" s="88">
        <f t="shared" si="32"/>
        <v>0</v>
      </c>
    </row>
    <row r="95" spans="1:27" ht="15.75" thickBot="1" x14ac:dyDescent="0.3">
      <c r="A95" s="50" t="s">
        <v>64</v>
      </c>
      <c r="B95" s="63">
        <f t="shared" ref="B95:AA95" si="34">SUM(B93:B94)</f>
        <v>0</v>
      </c>
      <c r="C95" s="63">
        <f t="shared" ref="C95" si="35">SUM(C93:C94)</f>
        <v>0</v>
      </c>
      <c r="D95" s="63">
        <f t="shared" si="34"/>
        <v>0</v>
      </c>
      <c r="E95" s="63">
        <f t="shared" si="34"/>
        <v>0</v>
      </c>
      <c r="F95" s="63">
        <f t="shared" si="34"/>
        <v>0</v>
      </c>
      <c r="G95" s="63">
        <f t="shared" si="34"/>
        <v>0</v>
      </c>
      <c r="H95" s="63">
        <f t="shared" si="34"/>
        <v>0</v>
      </c>
      <c r="I95" s="63">
        <f t="shared" si="34"/>
        <v>0</v>
      </c>
      <c r="J95" s="63">
        <f t="shared" si="34"/>
        <v>0</v>
      </c>
      <c r="K95" s="63">
        <f>SUM(K93:K94)</f>
        <v>0</v>
      </c>
      <c r="L95" s="63">
        <f t="shared" si="34"/>
        <v>0</v>
      </c>
      <c r="M95" s="63">
        <f>SUM(M93:M94)</f>
        <v>0</v>
      </c>
      <c r="N95" s="63">
        <f t="shared" si="34"/>
        <v>0</v>
      </c>
      <c r="O95" s="63">
        <f t="shared" si="34"/>
        <v>0</v>
      </c>
      <c r="P95" s="63">
        <f t="shared" si="34"/>
        <v>0</v>
      </c>
      <c r="Q95" s="63">
        <f t="shared" si="34"/>
        <v>0</v>
      </c>
      <c r="R95" s="63">
        <f t="shared" si="34"/>
        <v>0</v>
      </c>
      <c r="S95" s="63">
        <f t="shared" si="34"/>
        <v>0</v>
      </c>
      <c r="T95" s="63">
        <f>SUM(T93:T94)</f>
        <v>0</v>
      </c>
      <c r="U95" s="63">
        <f t="shared" si="34"/>
        <v>0</v>
      </c>
      <c r="V95" s="63">
        <f t="shared" si="34"/>
        <v>0</v>
      </c>
      <c r="W95" s="63">
        <f t="shared" si="34"/>
        <v>0</v>
      </c>
      <c r="X95" s="63">
        <f t="shared" si="34"/>
        <v>0</v>
      </c>
      <c r="Y95" s="63">
        <f t="shared" si="34"/>
        <v>0</v>
      </c>
      <c r="Z95" s="63">
        <f t="shared" si="34"/>
        <v>0</v>
      </c>
      <c r="AA95" s="63">
        <f t="shared" si="34"/>
        <v>0</v>
      </c>
    </row>
    <row r="96" spans="1:27" x14ac:dyDescent="0.25">
      <c r="A96" s="43" t="s">
        <v>66</v>
      </c>
      <c r="B96" s="28">
        <f>COUNTIF(B3:B32,"*3")+COUNTIF(B3:B33,"3")</f>
        <v>0</v>
      </c>
      <c r="C96" s="28">
        <f t="shared" ref="C96:AA96" si="36">COUNTIF(C3:C32,"*3")+COUNTIF(C3:C33,"3")</f>
        <v>0</v>
      </c>
      <c r="D96" s="28">
        <f t="shared" si="36"/>
        <v>0</v>
      </c>
      <c r="E96" s="28">
        <f t="shared" si="36"/>
        <v>0</v>
      </c>
      <c r="F96" s="28">
        <f t="shared" si="36"/>
        <v>0</v>
      </c>
      <c r="G96" s="28">
        <f t="shared" si="36"/>
        <v>0</v>
      </c>
      <c r="H96" s="28">
        <f t="shared" si="36"/>
        <v>0</v>
      </c>
      <c r="I96" s="28">
        <f t="shared" si="36"/>
        <v>0</v>
      </c>
      <c r="J96" s="28">
        <f t="shared" si="36"/>
        <v>0</v>
      </c>
      <c r="K96" s="28">
        <f>COUNTIF(K3:K32,"*3")+COUNTIF(K3:K33,"3")</f>
        <v>0</v>
      </c>
      <c r="L96" s="28">
        <f t="shared" si="36"/>
        <v>0</v>
      </c>
      <c r="M96" s="28">
        <f t="shared" si="36"/>
        <v>0</v>
      </c>
      <c r="N96" s="28">
        <f t="shared" si="36"/>
        <v>0</v>
      </c>
      <c r="O96" s="28">
        <f t="shared" si="36"/>
        <v>0</v>
      </c>
      <c r="P96" s="28">
        <f t="shared" si="36"/>
        <v>0</v>
      </c>
      <c r="Q96" s="28">
        <f t="shared" si="36"/>
        <v>0</v>
      </c>
      <c r="R96" s="28">
        <f t="shared" si="36"/>
        <v>0</v>
      </c>
      <c r="S96" s="28">
        <f t="shared" si="36"/>
        <v>0</v>
      </c>
      <c r="T96" s="28">
        <f>COUNTIF(T3:T32,"*3")+COUNTIF(T3:T33,"3")</f>
        <v>0</v>
      </c>
      <c r="U96" s="28">
        <f t="shared" si="36"/>
        <v>0</v>
      </c>
      <c r="V96" s="28">
        <f t="shared" si="36"/>
        <v>0</v>
      </c>
      <c r="W96" s="28">
        <f t="shared" si="36"/>
        <v>0</v>
      </c>
      <c r="X96" s="28">
        <f t="shared" si="36"/>
        <v>0</v>
      </c>
      <c r="Y96" s="28">
        <f t="shared" si="36"/>
        <v>0</v>
      </c>
      <c r="Z96" s="28">
        <f t="shared" si="36"/>
        <v>0</v>
      </c>
      <c r="AA96" s="28">
        <f t="shared" si="36"/>
        <v>0</v>
      </c>
    </row>
    <row r="97" spans="1:27" ht="15.75" thickBot="1" x14ac:dyDescent="0.3">
      <c r="A97" s="44" t="s">
        <v>62</v>
      </c>
      <c r="B97" s="42">
        <f t="shared" ref="B97:AA97" si="37">COUNTIF(B2:B29,"*3R")</f>
        <v>0</v>
      </c>
      <c r="C97" s="42">
        <f t="shared" ref="C97" si="38">COUNTIF(C2:C29,"*3R")</f>
        <v>0</v>
      </c>
      <c r="D97" s="42">
        <f t="shared" si="37"/>
        <v>0</v>
      </c>
      <c r="E97" s="42">
        <f t="shared" si="37"/>
        <v>0</v>
      </c>
      <c r="F97" s="42">
        <f t="shared" si="37"/>
        <v>0</v>
      </c>
      <c r="G97" s="42">
        <f t="shared" si="37"/>
        <v>0</v>
      </c>
      <c r="H97" s="42">
        <f t="shared" si="37"/>
        <v>0</v>
      </c>
      <c r="I97" s="42">
        <f t="shared" si="37"/>
        <v>0</v>
      </c>
      <c r="J97" s="42">
        <f t="shared" si="37"/>
        <v>0</v>
      </c>
      <c r="K97" s="42">
        <f>COUNTIF(K2:K29,"*3R")</f>
        <v>0</v>
      </c>
      <c r="L97" s="42">
        <f t="shared" si="37"/>
        <v>0</v>
      </c>
      <c r="M97" s="42">
        <f t="shared" si="37"/>
        <v>0</v>
      </c>
      <c r="N97" s="42">
        <f t="shared" si="37"/>
        <v>0</v>
      </c>
      <c r="O97" s="42">
        <f t="shared" si="37"/>
        <v>0</v>
      </c>
      <c r="P97" s="42">
        <f t="shared" si="37"/>
        <v>0</v>
      </c>
      <c r="Q97" s="42">
        <f t="shared" si="37"/>
        <v>0</v>
      </c>
      <c r="R97" s="42">
        <f t="shared" si="37"/>
        <v>0</v>
      </c>
      <c r="S97" s="42">
        <f t="shared" si="37"/>
        <v>0</v>
      </c>
      <c r="T97" s="42">
        <f>COUNTIF(T2:T29,"*3R")</f>
        <v>0</v>
      </c>
      <c r="U97" s="42">
        <f t="shared" si="37"/>
        <v>0</v>
      </c>
      <c r="V97" s="42">
        <f t="shared" si="37"/>
        <v>0</v>
      </c>
      <c r="W97" s="42">
        <f t="shared" si="37"/>
        <v>0</v>
      </c>
      <c r="X97" s="42">
        <f t="shared" si="37"/>
        <v>0</v>
      </c>
      <c r="Y97" s="42">
        <f t="shared" si="37"/>
        <v>0</v>
      </c>
      <c r="Z97" s="42">
        <f t="shared" si="37"/>
        <v>0</v>
      </c>
      <c r="AA97" s="42">
        <f t="shared" si="37"/>
        <v>0</v>
      </c>
    </row>
    <row r="98" spans="1:27" ht="15.75" thickBot="1" x14ac:dyDescent="0.3">
      <c r="A98" s="50" t="s">
        <v>64</v>
      </c>
      <c r="B98" s="63">
        <f t="shared" ref="B98:AA98" si="39">SUM(B96:B97)</f>
        <v>0</v>
      </c>
      <c r="C98" s="63">
        <f t="shared" ref="C98" si="40">SUM(C96:C97)</f>
        <v>0</v>
      </c>
      <c r="D98" s="63">
        <f t="shared" si="39"/>
        <v>0</v>
      </c>
      <c r="E98" s="63">
        <f t="shared" si="39"/>
        <v>0</v>
      </c>
      <c r="F98" s="63">
        <f t="shared" si="39"/>
        <v>0</v>
      </c>
      <c r="G98" s="63">
        <f t="shared" si="39"/>
        <v>0</v>
      </c>
      <c r="H98" s="63">
        <f t="shared" si="39"/>
        <v>0</v>
      </c>
      <c r="I98" s="63">
        <f t="shared" si="39"/>
        <v>0</v>
      </c>
      <c r="J98" s="63">
        <f t="shared" si="39"/>
        <v>0</v>
      </c>
      <c r="K98" s="63">
        <f>SUM(K96:K97)</f>
        <v>0</v>
      </c>
      <c r="L98" s="63">
        <f t="shared" si="39"/>
        <v>0</v>
      </c>
      <c r="M98" s="63">
        <f>SUM(M96:M97)</f>
        <v>0</v>
      </c>
      <c r="N98" s="63">
        <f t="shared" si="39"/>
        <v>0</v>
      </c>
      <c r="O98" s="63">
        <f t="shared" si="39"/>
        <v>0</v>
      </c>
      <c r="P98" s="63">
        <f t="shared" si="39"/>
        <v>0</v>
      </c>
      <c r="Q98" s="63">
        <f t="shared" si="39"/>
        <v>0</v>
      </c>
      <c r="R98" s="63">
        <f t="shared" si="39"/>
        <v>0</v>
      </c>
      <c r="S98" s="63">
        <f t="shared" si="39"/>
        <v>0</v>
      </c>
      <c r="T98" s="63">
        <f>SUM(T96:T97)</f>
        <v>0</v>
      </c>
      <c r="U98" s="63">
        <f t="shared" si="39"/>
        <v>0</v>
      </c>
      <c r="V98" s="63">
        <f t="shared" si="39"/>
        <v>0</v>
      </c>
      <c r="W98" s="63">
        <f t="shared" si="39"/>
        <v>0</v>
      </c>
      <c r="X98" s="63">
        <f t="shared" si="39"/>
        <v>0</v>
      </c>
      <c r="Y98" s="63">
        <f t="shared" si="39"/>
        <v>0</v>
      </c>
      <c r="Z98" s="63">
        <f t="shared" si="39"/>
        <v>0</v>
      </c>
      <c r="AA98" s="63">
        <f t="shared" si="39"/>
        <v>0</v>
      </c>
    </row>
    <row r="99" spans="1:27" ht="15.75" thickBot="1" x14ac:dyDescent="0.3">
      <c r="A99" s="52" t="s">
        <v>69</v>
      </c>
      <c r="B99" s="53">
        <f t="shared" ref="B99:AA99" si="41">SUM(B92,B95,B98)</f>
        <v>0</v>
      </c>
      <c r="C99" s="53">
        <f t="shared" ref="C99" si="42">SUM(C92,C95,C98)</f>
        <v>0</v>
      </c>
      <c r="D99" s="53">
        <f t="shared" si="41"/>
        <v>0</v>
      </c>
      <c r="E99" s="53">
        <f t="shared" si="41"/>
        <v>0</v>
      </c>
      <c r="F99" s="53">
        <f t="shared" si="41"/>
        <v>0</v>
      </c>
      <c r="G99" s="53">
        <f t="shared" si="41"/>
        <v>0</v>
      </c>
      <c r="H99" s="53">
        <f t="shared" si="41"/>
        <v>0</v>
      </c>
      <c r="I99" s="53">
        <f t="shared" si="41"/>
        <v>0</v>
      </c>
      <c r="J99" s="53">
        <f t="shared" si="41"/>
        <v>0</v>
      </c>
      <c r="K99" s="53">
        <f>SUM(K92,K95,K98)</f>
        <v>0</v>
      </c>
      <c r="L99" s="53">
        <f t="shared" si="41"/>
        <v>0</v>
      </c>
      <c r="M99" s="53">
        <f>SUM(M92,M95,M98)</f>
        <v>0</v>
      </c>
      <c r="N99" s="53">
        <f t="shared" si="41"/>
        <v>0</v>
      </c>
      <c r="O99" s="53">
        <f t="shared" si="41"/>
        <v>0</v>
      </c>
      <c r="P99" s="53">
        <f t="shared" si="41"/>
        <v>0</v>
      </c>
      <c r="Q99" s="53">
        <f t="shared" si="41"/>
        <v>0</v>
      </c>
      <c r="R99" s="53">
        <f t="shared" si="41"/>
        <v>0</v>
      </c>
      <c r="S99" s="53">
        <f t="shared" si="41"/>
        <v>0</v>
      </c>
      <c r="T99" s="53">
        <f>SUM(T92,T95,T98)</f>
        <v>0</v>
      </c>
      <c r="U99" s="53">
        <f t="shared" si="41"/>
        <v>0</v>
      </c>
      <c r="V99" s="53">
        <f t="shared" si="41"/>
        <v>0</v>
      </c>
      <c r="W99" s="53">
        <f t="shared" si="41"/>
        <v>0</v>
      </c>
      <c r="X99" s="53">
        <f t="shared" si="41"/>
        <v>0</v>
      </c>
      <c r="Y99" s="53">
        <f t="shared" si="41"/>
        <v>0</v>
      </c>
      <c r="Z99" s="53">
        <f t="shared" si="41"/>
        <v>0</v>
      </c>
      <c r="AA99" s="53">
        <f t="shared" si="41"/>
        <v>0</v>
      </c>
    </row>
    <row r="100" spans="1:27" x14ac:dyDescent="0.25">
      <c r="A100" s="82" t="s">
        <v>58</v>
      </c>
      <c r="B100" s="83">
        <f t="shared" ref="B100:AA100" si="43">COUNTIFS(B3:B32,"&lt;&gt;",B3:B32,"&lt;&gt;C",B3:B32,"&lt;&gt;X",$AI$3:$AI$32,"=6")</f>
        <v>0</v>
      </c>
      <c r="C100" s="83">
        <f t="shared" si="43"/>
        <v>0</v>
      </c>
      <c r="D100" s="83">
        <f t="shared" si="43"/>
        <v>0</v>
      </c>
      <c r="E100" s="83">
        <f t="shared" si="43"/>
        <v>0</v>
      </c>
      <c r="F100" s="83">
        <f t="shared" si="43"/>
        <v>0</v>
      </c>
      <c r="G100" s="83">
        <f t="shared" si="43"/>
        <v>0</v>
      </c>
      <c r="H100" s="83">
        <f t="shared" si="43"/>
        <v>0</v>
      </c>
      <c r="I100" s="83">
        <f t="shared" si="43"/>
        <v>0</v>
      </c>
      <c r="J100" s="83">
        <f t="shared" si="43"/>
        <v>0</v>
      </c>
      <c r="K100" s="83">
        <f t="shared" si="43"/>
        <v>0</v>
      </c>
      <c r="L100" s="83">
        <f t="shared" si="43"/>
        <v>0</v>
      </c>
      <c r="M100" s="83">
        <f t="shared" si="43"/>
        <v>0</v>
      </c>
      <c r="N100" s="83">
        <f t="shared" si="43"/>
        <v>0</v>
      </c>
      <c r="O100" s="83">
        <f t="shared" si="43"/>
        <v>0</v>
      </c>
      <c r="P100" s="83">
        <f t="shared" si="43"/>
        <v>0</v>
      </c>
      <c r="Q100" s="83">
        <f t="shared" si="43"/>
        <v>0</v>
      </c>
      <c r="R100" s="83">
        <f t="shared" si="43"/>
        <v>0</v>
      </c>
      <c r="S100" s="83">
        <f t="shared" si="43"/>
        <v>0</v>
      </c>
      <c r="T100" s="83">
        <f t="shared" si="43"/>
        <v>0</v>
      </c>
      <c r="U100" s="83">
        <f t="shared" si="43"/>
        <v>0</v>
      </c>
      <c r="V100" s="83">
        <f t="shared" si="43"/>
        <v>0</v>
      </c>
      <c r="W100" s="83">
        <f t="shared" si="43"/>
        <v>0</v>
      </c>
      <c r="X100" s="83">
        <f t="shared" si="43"/>
        <v>0</v>
      </c>
      <c r="Y100" s="83">
        <f t="shared" si="43"/>
        <v>0</v>
      </c>
      <c r="Z100" s="83">
        <f t="shared" si="43"/>
        <v>0</v>
      </c>
      <c r="AA100" s="83">
        <f t="shared" si="43"/>
        <v>0</v>
      </c>
    </row>
    <row r="101" spans="1:27" x14ac:dyDescent="0.25">
      <c r="A101" s="85" t="s">
        <v>59</v>
      </c>
      <c r="B101" s="28">
        <f t="shared" ref="B101:AA101" si="44">COUNTIFS(B3:B32,"&lt;&gt;",B3:B32,"&lt;&gt;C",B3:B32,"&lt;&gt;X",$AI$3:$AI$32,"=7")</f>
        <v>0</v>
      </c>
      <c r="C101" s="28">
        <f t="shared" si="44"/>
        <v>0</v>
      </c>
      <c r="D101" s="28">
        <f t="shared" si="44"/>
        <v>0</v>
      </c>
      <c r="E101" s="28">
        <f t="shared" si="44"/>
        <v>0</v>
      </c>
      <c r="F101" s="28">
        <f t="shared" si="44"/>
        <v>0</v>
      </c>
      <c r="G101" s="28">
        <f t="shared" si="44"/>
        <v>0</v>
      </c>
      <c r="H101" s="28">
        <f t="shared" si="44"/>
        <v>0</v>
      </c>
      <c r="I101" s="28">
        <f t="shared" si="44"/>
        <v>0</v>
      </c>
      <c r="J101" s="28">
        <f t="shared" si="44"/>
        <v>0</v>
      </c>
      <c r="K101" s="28">
        <f t="shared" si="44"/>
        <v>0</v>
      </c>
      <c r="L101" s="28">
        <f t="shared" si="44"/>
        <v>0</v>
      </c>
      <c r="M101" s="28">
        <f t="shared" si="44"/>
        <v>0</v>
      </c>
      <c r="N101" s="28">
        <f t="shared" si="44"/>
        <v>0</v>
      </c>
      <c r="O101" s="28">
        <f t="shared" si="44"/>
        <v>0</v>
      </c>
      <c r="P101" s="28">
        <f t="shared" si="44"/>
        <v>0</v>
      </c>
      <c r="Q101" s="28">
        <f t="shared" si="44"/>
        <v>0</v>
      </c>
      <c r="R101" s="28">
        <f t="shared" si="44"/>
        <v>0</v>
      </c>
      <c r="S101" s="28">
        <f t="shared" si="44"/>
        <v>0</v>
      </c>
      <c r="T101" s="28">
        <f t="shared" si="44"/>
        <v>0</v>
      </c>
      <c r="U101" s="28">
        <f t="shared" si="44"/>
        <v>0</v>
      </c>
      <c r="V101" s="28">
        <f t="shared" si="44"/>
        <v>0</v>
      </c>
      <c r="W101" s="28">
        <f t="shared" si="44"/>
        <v>0</v>
      </c>
      <c r="X101" s="28">
        <f t="shared" si="44"/>
        <v>0</v>
      </c>
      <c r="Y101" s="28">
        <f t="shared" si="44"/>
        <v>0</v>
      </c>
      <c r="Z101" s="28">
        <f t="shared" si="44"/>
        <v>0</v>
      </c>
      <c r="AA101" s="28">
        <f t="shared" si="44"/>
        <v>0</v>
      </c>
    </row>
    <row r="102" spans="1:27" ht="15.75" thickBot="1" x14ac:dyDescent="0.3">
      <c r="A102" s="87" t="s">
        <v>60</v>
      </c>
      <c r="B102" s="28">
        <f t="shared" ref="B102:AA102" si="45">COUNTIFS(B3:B32,"&lt;&gt;",B3:B32,"&lt;&gt;C",B3:B32,"&lt;&gt;X",$AI$3:$AI$32,"=0")</f>
        <v>0</v>
      </c>
      <c r="C102" s="28">
        <f t="shared" si="45"/>
        <v>0</v>
      </c>
      <c r="D102" s="28">
        <f t="shared" si="45"/>
        <v>0</v>
      </c>
      <c r="E102" s="28">
        <f t="shared" si="45"/>
        <v>0</v>
      </c>
      <c r="F102" s="28">
        <f t="shared" si="45"/>
        <v>0</v>
      </c>
      <c r="G102" s="28">
        <f t="shared" si="45"/>
        <v>0</v>
      </c>
      <c r="H102" s="28">
        <f t="shared" si="45"/>
        <v>0</v>
      </c>
      <c r="I102" s="28">
        <f t="shared" si="45"/>
        <v>0</v>
      </c>
      <c r="J102" s="28">
        <f t="shared" si="45"/>
        <v>0</v>
      </c>
      <c r="K102" s="28">
        <f t="shared" si="45"/>
        <v>0</v>
      </c>
      <c r="L102" s="28">
        <f t="shared" si="45"/>
        <v>0</v>
      </c>
      <c r="M102" s="28">
        <f t="shared" si="45"/>
        <v>0</v>
      </c>
      <c r="N102" s="28">
        <f t="shared" si="45"/>
        <v>0</v>
      </c>
      <c r="O102" s="28">
        <f t="shared" si="45"/>
        <v>0</v>
      </c>
      <c r="P102" s="28">
        <f t="shared" si="45"/>
        <v>0</v>
      </c>
      <c r="Q102" s="28">
        <f t="shared" si="45"/>
        <v>0</v>
      </c>
      <c r="R102" s="28">
        <f t="shared" si="45"/>
        <v>0</v>
      </c>
      <c r="S102" s="28">
        <f t="shared" si="45"/>
        <v>0</v>
      </c>
      <c r="T102" s="28">
        <f t="shared" si="45"/>
        <v>0</v>
      </c>
      <c r="U102" s="28">
        <f t="shared" si="45"/>
        <v>0</v>
      </c>
      <c r="V102" s="28">
        <f t="shared" si="45"/>
        <v>0</v>
      </c>
      <c r="W102" s="28">
        <f t="shared" si="45"/>
        <v>0</v>
      </c>
      <c r="X102" s="28">
        <f t="shared" si="45"/>
        <v>0</v>
      </c>
      <c r="Y102" s="28">
        <f t="shared" si="45"/>
        <v>0</v>
      </c>
      <c r="Z102" s="28">
        <f t="shared" si="45"/>
        <v>0</v>
      </c>
      <c r="AA102" s="28">
        <f t="shared" si="45"/>
        <v>0</v>
      </c>
    </row>
    <row r="103" spans="1:27" ht="15.75" thickBot="1" x14ac:dyDescent="0.3">
      <c r="A103" s="48" t="s">
        <v>61</v>
      </c>
      <c r="B103" s="62">
        <f t="shared" ref="B103:AA103" si="46">SUM(B100:B102)</f>
        <v>0</v>
      </c>
      <c r="C103" s="62">
        <f t="shared" ref="C103" si="47">SUM(C100:C102)</f>
        <v>0</v>
      </c>
      <c r="D103" s="62">
        <f t="shared" si="46"/>
        <v>0</v>
      </c>
      <c r="E103" s="62">
        <f t="shared" si="46"/>
        <v>0</v>
      </c>
      <c r="F103" s="62">
        <f t="shared" si="46"/>
        <v>0</v>
      </c>
      <c r="G103" s="62">
        <f t="shared" si="46"/>
        <v>0</v>
      </c>
      <c r="H103" s="62">
        <f t="shared" si="46"/>
        <v>0</v>
      </c>
      <c r="I103" s="62">
        <f t="shared" si="46"/>
        <v>0</v>
      </c>
      <c r="J103" s="62">
        <f t="shared" si="46"/>
        <v>0</v>
      </c>
      <c r="K103" s="62">
        <f>SUM(K100:K102)</f>
        <v>0</v>
      </c>
      <c r="L103" s="62">
        <f t="shared" si="46"/>
        <v>0</v>
      </c>
      <c r="M103" s="62">
        <f>SUM(M100:M102)</f>
        <v>0</v>
      </c>
      <c r="N103" s="62">
        <f t="shared" si="46"/>
        <v>0</v>
      </c>
      <c r="O103" s="62">
        <f t="shared" si="46"/>
        <v>0</v>
      </c>
      <c r="P103" s="62">
        <f t="shared" si="46"/>
        <v>0</v>
      </c>
      <c r="Q103" s="62">
        <f t="shared" si="46"/>
        <v>0</v>
      </c>
      <c r="R103" s="62">
        <f t="shared" si="46"/>
        <v>0</v>
      </c>
      <c r="S103" s="62">
        <f t="shared" si="46"/>
        <v>0</v>
      </c>
      <c r="T103" s="62">
        <f>SUM(T100:T102)</f>
        <v>0</v>
      </c>
      <c r="U103" s="62">
        <f t="shared" si="46"/>
        <v>0</v>
      </c>
      <c r="V103" s="62">
        <f t="shared" si="46"/>
        <v>0</v>
      </c>
      <c r="W103" s="62">
        <f t="shared" si="46"/>
        <v>0</v>
      </c>
      <c r="X103" s="62">
        <f t="shared" si="46"/>
        <v>0</v>
      </c>
      <c r="Y103" s="62">
        <f t="shared" si="46"/>
        <v>0</v>
      </c>
      <c r="Z103" s="62">
        <f t="shared" si="46"/>
        <v>0</v>
      </c>
      <c r="AA103" s="62">
        <f t="shared" si="46"/>
        <v>0</v>
      </c>
    </row>
  </sheetData>
  <mergeCells count="8">
    <mergeCell ref="B43:AA43"/>
    <mergeCell ref="B65:AA65"/>
    <mergeCell ref="AE1:AG1"/>
    <mergeCell ref="AB1:AD1"/>
    <mergeCell ref="D1:I1"/>
    <mergeCell ref="J1:O1"/>
    <mergeCell ref="P1:U1"/>
    <mergeCell ref="V1:AA1"/>
  </mergeCells>
  <conditionalFormatting sqref="AC33:AD33">
    <cfRule type="iconSet" priority="1763">
      <iconSet iconSet="3Symbols">
        <cfvo type="percent" val="0"/>
        <cfvo type="num" val="2"/>
        <cfvo type="num" val="3"/>
      </iconSet>
    </cfRule>
  </conditionalFormatting>
  <conditionalFormatting sqref="AE33">
    <cfRule type="iconSet" priority="1759">
      <iconSet iconSet="3Symbols">
        <cfvo type="percent" val="0"/>
        <cfvo type="num" val="1"/>
        <cfvo type="num" val="2"/>
      </iconSet>
    </cfRule>
  </conditionalFormatting>
  <conditionalFormatting sqref="AF33">
    <cfRule type="iconSet" priority="1758">
      <iconSet iconSet="3Symbols">
        <cfvo type="percent" val="0"/>
        <cfvo type="num" val="0"/>
        <cfvo type="num" val="1"/>
      </iconSet>
    </cfRule>
  </conditionalFormatting>
  <conditionalFormatting sqref="AG33">
    <cfRule type="iconSet" priority="1757">
      <iconSet iconSet="3Symbols">
        <cfvo type="percent" val="0"/>
        <cfvo type="num" val="0"/>
        <cfvo type="num" val="1"/>
      </iconSet>
    </cfRule>
  </conditionalFormatting>
  <conditionalFormatting sqref="AJ3:AJ33 AK3:AL32">
    <cfRule type="cellIs" dxfId="3065" priority="1756" operator="greaterThan">
      <formula>10</formula>
    </cfRule>
  </conditionalFormatting>
  <conditionalFormatting sqref="AK33">
    <cfRule type="cellIs" dxfId="3064" priority="1755" operator="greaterThan">
      <formula>7</formula>
    </cfRule>
  </conditionalFormatting>
  <conditionalFormatting sqref="AL33">
    <cfRule type="cellIs" dxfId="3063" priority="1753" operator="greaterThan">
      <formula>5</formula>
    </cfRule>
  </conditionalFormatting>
  <conditionalFormatting sqref="AE3:AE32">
    <cfRule type="iconSet" priority="1752">
      <iconSet iconSet="3Symbols">
        <cfvo type="percent" val="0"/>
        <cfvo type="num" val="1"/>
        <cfvo type="num" val="1" gte="0"/>
      </iconSet>
    </cfRule>
  </conditionalFormatting>
  <conditionalFormatting sqref="AF3:AF32">
    <cfRule type="iconSet" priority="1750">
      <iconSet iconSet="3Symbols">
        <cfvo type="percent" val="0"/>
        <cfvo type="num" val="1"/>
        <cfvo type="num" val="1"/>
      </iconSet>
    </cfRule>
  </conditionalFormatting>
  <conditionalFormatting sqref="AG3:AG32">
    <cfRule type="iconSet" priority="1749">
      <iconSet iconSet="3Symbols">
        <cfvo type="percent" val="0"/>
        <cfvo type="num" val="1"/>
        <cfvo type="num" val="1"/>
      </iconSet>
    </cfRule>
  </conditionalFormatting>
  <conditionalFormatting sqref="B35:AA35">
    <cfRule type="cellIs" dxfId="3062" priority="1680" operator="greaterThan">
      <formula>0</formula>
    </cfRule>
  </conditionalFormatting>
  <conditionalFormatting sqref="B35:AA35">
    <cfRule type="cellIs" dxfId="3061" priority="1679" operator="equal">
      <formula>0</formula>
    </cfRule>
  </conditionalFormatting>
  <conditionalFormatting sqref="B35:AA35">
    <cfRule type="cellIs" dxfId="3060" priority="1678" operator="lessThan">
      <formula>0</formula>
    </cfRule>
  </conditionalFormatting>
  <conditionalFormatting sqref="I7 I28 I13:I14 I20:I21">
    <cfRule type="expression" dxfId="3059" priority="1657">
      <formula>$AI7=7</formula>
    </cfRule>
    <cfRule type="expression" dxfId="3058" priority="1748">
      <formula>$AI7=6</formula>
    </cfRule>
  </conditionalFormatting>
  <conditionalFormatting sqref="N20">
    <cfRule type="expression" dxfId="3057" priority="1641">
      <formula>$AI20=7</formula>
    </cfRule>
    <cfRule type="expression" dxfId="3056" priority="1652">
      <formula>$AI20=6</formula>
    </cfRule>
  </conditionalFormatting>
  <conditionalFormatting sqref="I3">
    <cfRule type="expression" dxfId="3055" priority="1636">
      <formula>$AI3=7</formula>
    </cfRule>
    <cfRule type="expression" dxfId="3054" priority="1637">
      <formula>$AI3=6</formula>
    </cfRule>
  </conditionalFormatting>
  <conditionalFormatting sqref="F13">
    <cfRule type="expression" dxfId="3053" priority="1622">
      <formula>$AI13=7</formula>
    </cfRule>
    <cfRule type="expression" dxfId="3052" priority="1623">
      <formula>$AI13=6</formula>
    </cfRule>
  </conditionalFormatting>
  <conditionalFormatting sqref="B4:C6 B8:C12 B15:C19 B22:C27 B29:C32 B3:U3 B20:U21 B13:U14 B28:U28 B7:U7">
    <cfRule type="expression" dxfId="3051" priority="1607">
      <formula>AND($AI3=7,$AH3="R")</formula>
    </cfRule>
    <cfRule type="expression" dxfId="3050" priority="1640">
      <formula>AND($AI3=6,$AH3="R")</formula>
    </cfRule>
    <cfRule type="expression" dxfId="3049" priority="1653">
      <formula>OR($AI3=7,$AI3=8)</formula>
    </cfRule>
    <cfRule type="expression" dxfId="3048" priority="1656">
      <formula>$AI3=6</formula>
    </cfRule>
  </conditionalFormatting>
  <conditionalFormatting sqref="I2">
    <cfRule type="expression" dxfId="3047" priority="1596">
      <formula>$AH2=7</formula>
    </cfRule>
    <cfRule type="expression" dxfId="3046" priority="1597">
      <formula>$AH2=6</formula>
    </cfRule>
  </conditionalFormatting>
  <conditionalFormatting sqref="J2">
    <cfRule type="expression" dxfId="3045" priority="1594">
      <formula>$AH2=7</formula>
    </cfRule>
    <cfRule type="expression" dxfId="3044" priority="1595">
      <formula>$AH2=6</formula>
    </cfRule>
  </conditionalFormatting>
  <conditionalFormatting sqref="D6:F6">
    <cfRule type="expression" dxfId="3043" priority="1588">
      <formula>AND($AI6=6,$AH6="RI")</formula>
    </cfRule>
    <cfRule type="expression" dxfId="3042" priority="1589">
      <formula>AND($AI6=7,$AH6="RI")</formula>
    </cfRule>
  </conditionalFormatting>
  <conditionalFormatting sqref="G6">
    <cfRule type="expression" dxfId="3041" priority="1582">
      <formula>$AH6=7</formula>
    </cfRule>
    <cfRule type="expression" dxfId="3040" priority="1583">
      <formula>$AH6=6</formula>
    </cfRule>
  </conditionalFormatting>
  <conditionalFormatting sqref="G6">
    <cfRule type="expression" dxfId="3039" priority="1578">
      <formula>$AH6=7</formula>
    </cfRule>
    <cfRule type="expression" dxfId="3038" priority="1579">
      <formula>$AH6=6</formula>
    </cfRule>
  </conditionalFormatting>
  <conditionalFormatting sqref="G6">
    <cfRule type="expression" dxfId="3037" priority="1576">
      <formula>$AH6=7</formula>
    </cfRule>
    <cfRule type="expression" dxfId="3036" priority="1577">
      <formula>$AH6=6</formula>
    </cfRule>
  </conditionalFormatting>
  <conditionalFormatting sqref="G6:I6 K6 K27">
    <cfRule type="expression" dxfId="3035" priority="1584">
      <formula>AND($AH6=6,$AG6="RI")</formula>
    </cfRule>
    <cfRule type="expression" dxfId="3034" priority="1585">
      <formula>AND($AH6=7,$AG6="RI")</formula>
    </cfRule>
    <cfRule type="expression" dxfId="3033" priority="1586">
      <formula>OR($AH6=7,$AH6=8)</formula>
    </cfRule>
    <cfRule type="expression" dxfId="3032" priority="1587">
      <formula>$AH6=6</formula>
    </cfRule>
  </conditionalFormatting>
  <conditionalFormatting sqref="O6 O27 J6 T6 J27 T27 L27 L6">
    <cfRule type="expression" dxfId="3031" priority="1572">
      <formula>AND($AH6=7,$AG6="RI")</formula>
    </cfRule>
    <cfRule type="expression" dxfId="3030" priority="1573">
      <formula>AND($AH6=6,$AG6="RI")</formula>
    </cfRule>
    <cfRule type="expression" dxfId="3029" priority="1574">
      <formula>AND($AH6=7,$AG6="R")</formula>
    </cfRule>
    <cfRule type="expression" dxfId="3028" priority="1575">
      <formula>AND($AH6=6,$AG6="R")</formula>
    </cfRule>
  </conditionalFormatting>
  <conditionalFormatting sqref="M6:N6">
    <cfRule type="expression" dxfId="3027" priority="1560">
      <formula>AND($AH6=6,$AG6="RI")</formula>
    </cfRule>
    <cfRule type="expression" dxfId="3026" priority="1561">
      <formula>AND($AH6=7,$AG6="RI")</formula>
    </cfRule>
    <cfRule type="expression" dxfId="3025" priority="1562">
      <formula>OR($AH6=7,$AH6=8)</formula>
    </cfRule>
    <cfRule type="expression" dxfId="3024" priority="1563">
      <formula>$AH6=6</formula>
    </cfRule>
  </conditionalFormatting>
  <conditionalFormatting sqref="U6">
    <cfRule type="expression" dxfId="3023" priority="1544">
      <formula>AND($AH6=7,$AG6="RI")</formula>
    </cfRule>
    <cfRule type="expression" dxfId="3022" priority="1545">
      <formula>AND($AH6=6,$AG6="RI")</formula>
    </cfRule>
    <cfRule type="expression" dxfId="3021" priority="1546">
      <formula>AND($AH6=7,$AG6="R")</formula>
    </cfRule>
    <cfRule type="expression" dxfId="3020" priority="1547">
      <formula>AND($AH6=6,$AG6="R")</formula>
    </cfRule>
  </conditionalFormatting>
  <conditionalFormatting sqref="P6:S6">
    <cfRule type="expression" dxfId="3019" priority="1540">
      <formula>AND($AH6=6,$AG6="RI")</formula>
    </cfRule>
    <cfRule type="expression" dxfId="3018" priority="1541">
      <formula>AND($AH6=7,$AG6="RI")</formula>
    </cfRule>
    <cfRule type="expression" dxfId="3017" priority="1542">
      <formula>OR($AH6=7,$AH6=8)</formula>
    </cfRule>
    <cfRule type="expression" dxfId="3016" priority="1543">
      <formula>$AH6=6</formula>
    </cfRule>
  </conditionalFormatting>
  <conditionalFormatting sqref="P6">
    <cfRule type="expression" dxfId="3015" priority="1538">
      <formula>$AH6=7</formula>
    </cfRule>
    <cfRule type="expression" dxfId="3014" priority="1539">
      <formula>$AH6=6</formula>
    </cfRule>
  </conditionalFormatting>
  <conditionalFormatting sqref="S6">
    <cfRule type="expression" dxfId="3013" priority="1536">
      <formula>$AH6=7</formula>
    </cfRule>
    <cfRule type="expression" dxfId="3012" priority="1537">
      <formula>$AH6=6</formula>
    </cfRule>
  </conditionalFormatting>
  <conditionalFormatting sqref="R20">
    <cfRule type="expression" dxfId="3011" priority="1521">
      <formula>$AI20=7</formula>
    </cfRule>
    <cfRule type="expression" dxfId="3010" priority="1522">
      <formula>$AI20=6</formula>
    </cfRule>
  </conditionalFormatting>
  <conditionalFormatting sqref="U20">
    <cfRule type="expression" dxfId="3009" priority="1519">
      <formula>$AI20=7</formula>
    </cfRule>
    <cfRule type="expression" dxfId="3008" priority="1520">
      <formula>$AI20=6</formula>
    </cfRule>
  </conditionalFormatting>
  <conditionalFormatting sqref="R20">
    <cfRule type="expression" dxfId="3007" priority="1517">
      <formula>$AI20=7</formula>
    </cfRule>
    <cfRule type="expression" dxfId="3006" priority="1518">
      <formula>$AI20=6</formula>
    </cfRule>
  </conditionalFormatting>
  <conditionalFormatting sqref="R20">
    <cfRule type="expression" dxfId="3005" priority="1515">
      <formula>$AI20=7</formula>
    </cfRule>
    <cfRule type="expression" dxfId="3004" priority="1516">
      <formula>$AI20=6</formula>
    </cfRule>
  </conditionalFormatting>
  <conditionalFormatting sqref="D27:F27 J4:J5 T4:T5 J24:J26 T24:T26 L24:O26 L4:O5 U31:U32 K31:K32 T17:U19 J17:O19 U10:U12 K10:K12">
    <cfRule type="expression" dxfId="3003" priority="1422">
      <formula>AND($AI4=6,$AH4="RI")</formula>
    </cfRule>
    <cfRule type="expression" dxfId="3002" priority="1423">
      <formula>AND($AI4=7,$AH4="RI")</formula>
    </cfRule>
    <cfRule type="expression" dxfId="3001" priority="1424">
      <formula>OR($AI4=7,$AI4=8)</formula>
    </cfRule>
    <cfRule type="expression" dxfId="3000" priority="1425">
      <formula>$AI4=6</formula>
    </cfRule>
  </conditionalFormatting>
  <conditionalFormatting sqref="G27">
    <cfRule type="expression" dxfId="2999" priority="1416">
      <formula>$AH27=7</formula>
    </cfRule>
    <cfRule type="expression" dxfId="2998" priority="1417">
      <formula>$AH27=6</formula>
    </cfRule>
  </conditionalFormatting>
  <conditionalFormatting sqref="G27">
    <cfRule type="expression" dxfId="2997" priority="1414">
      <formula>$AH27=7</formula>
    </cfRule>
    <cfRule type="expression" dxfId="2996" priority="1415">
      <formula>$AH27=6</formula>
    </cfRule>
  </conditionalFormatting>
  <conditionalFormatting sqref="G27">
    <cfRule type="expression" dxfId="2995" priority="1412">
      <formula>$AH27=7</formula>
    </cfRule>
    <cfRule type="expression" dxfId="2994" priority="1413">
      <formula>$AH27=6</formula>
    </cfRule>
  </conditionalFormatting>
  <conditionalFormatting sqref="G27:I27">
    <cfRule type="expression" dxfId="2993" priority="1418">
      <formula>AND($AH27=6,$AG27="RI")</formula>
    </cfRule>
    <cfRule type="expression" dxfId="2992" priority="1419">
      <formula>AND($AH27=7,$AG27="RI")</formula>
    </cfRule>
    <cfRule type="expression" dxfId="2991" priority="1420">
      <formula>OR($AH27=7,$AH27=8)</formula>
    </cfRule>
    <cfRule type="expression" dxfId="2990" priority="1421">
      <formula>$AH27=6</formula>
    </cfRule>
  </conditionalFormatting>
  <conditionalFormatting sqref="M27:N27">
    <cfRule type="expression" dxfId="2989" priority="1404">
      <formula>AND($AH27=6,$AG27="RI")</formula>
    </cfRule>
    <cfRule type="expression" dxfId="2988" priority="1405">
      <formula>AND($AH27=7,$AG27="RI")</formula>
    </cfRule>
    <cfRule type="expression" dxfId="2987" priority="1406">
      <formula>OR($AH27=7,$AH27=8)</formula>
    </cfRule>
    <cfRule type="expression" dxfId="2986" priority="1407">
      <formula>$AH27=6</formula>
    </cfRule>
  </conditionalFormatting>
  <conditionalFormatting sqref="U27">
    <cfRule type="expression" dxfId="2985" priority="1400">
      <formula>AND($AH27=7,$AG27="RI")</formula>
    </cfRule>
    <cfRule type="expression" dxfId="2984" priority="1401">
      <formula>AND($AH27=6,$AG27="RI")</formula>
    </cfRule>
    <cfRule type="expression" dxfId="2983" priority="1402">
      <formula>AND($AH27=7,$AG27="R")</formula>
    </cfRule>
    <cfRule type="expression" dxfId="2982" priority="1403">
      <formula>AND($AH27=6,$AG27="R")</formula>
    </cfRule>
  </conditionalFormatting>
  <conditionalFormatting sqref="P27:S27">
    <cfRule type="expression" dxfId="2981" priority="1396">
      <formula>AND($AH27=6,$AG27="RI")</formula>
    </cfRule>
    <cfRule type="expression" dxfId="2980" priority="1397">
      <formula>AND($AH27=7,$AG27="RI")</formula>
    </cfRule>
    <cfRule type="expression" dxfId="2979" priority="1398">
      <formula>OR($AH27=7,$AH27=8)</formula>
    </cfRule>
    <cfRule type="expression" dxfId="2978" priority="1399">
      <formula>$AH27=6</formula>
    </cfRule>
  </conditionalFormatting>
  <conditionalFormatting sqref="P27">
    <cfRule type="expression" dxfId="2977" priority="1394">
      <formula>$AH27=7</formula>
    </cfRule>
    <cfRule type="expression" dxfId="2976" priority="1395">
      <formula>$AH27=6</formula>
    </cfRule>
  </conditionalFormatting>
  <conditionalFormatting sqref="S27">
    <cfRule type="expression" dxfId="2975" priority="1392">
      <formula>$AH27=7</formula>
    </cfRule>
    <cfRule type="expression" dxfId="2974" priority="1393">
      <formula>$AH27=6</formula>
    </cfRule>
  </conditionalFormatting>
  <conditionalFormatting sqref="V5:V6">
    <cfRule type="expression" dxfId="2973" priority="1370">
      <formula>$AI5=7</formula>
    </cfRule>
    <cfRule type="expression" dxfId="2972" priority="1371">
      <formula>$AI5=6</formula>
    </cfRule>
  </conditionalFormatting>
  <conditionalFormatting sqref="V4">
    <cfRule type="expression" dxfId="2971" priority="1368">
      <formula>$AI4=7</formula>
    </cfRule>
    <cfRule type="expression" dxfId="2970" priority="1369">
      <formula>$AI4=6</formula>
    </cfRule>
  </conditionalFormatting>
  <conditionalFormatting sqref="V3:AA32">
    <cfRule type="expression" dxfId="2969" priority="1367">
      <formula>OR($AI3=7,$AI3=8)</formula>
    </cfRule>
    <cfRule type="expression" dxfId="2968" priority="1372">
      <formula>$AI3=6</formula>
    </cfRule>
  </conditionalFormatting>
  <conditionalFormatting sqref="V3:AA32">
    <cfRule type="expression" dxfId="2967" priority="1362">
      <formula>AND($AI3=6,$AH3="RI")</formula>
    </cfRule>
    <cfRule type="expression" dxfId="2966" priority="1363">
      <formula>AND($AI3=7,$AH3="RI")</formula>
    </cfRule>
    <cfRule type="expression" dxfId="2965" priority="1373">
      <formula>OR($AI3=7,$AI3=0)</formula>
    </cfRule>
    <cfRule type="expression" dxfId="2964" priority="1514">
      <formula>$AI3=6</formula>
    </cfRule>
  </conditionalFormatting>
  <conditionalFormatting sqref="B34:AA34">
    <cfRule type="iconSet" priority="2930">
      <iconSet>
        <cfvo type="percent" val="0"/>
        <cfvo type="num" val="20"/>
        <cfvo type="num" val="21"/>
      </iconSet>
    </cfRule>
  </conditionalFormatting>
  <conditionalFormatting sqref="B4:C5 B8:C12 V8:AA12 B15:C19 B22:C26 B29:C32 V29:AA32 AB4:AB33 AC4:AG32 B13:J14 J15:J16 T13:T16 L15:L16 K4:K5 K22:K26 K13:K19 U13:AA28 U4:AA7 B3:AG3 L13:T14 B27:T28 B20:T21 B6:T7">
    <cfRule type="expression" dxfId="2963" priority="1593">
      <formula>OR($AI3=7,$AI3=0)</formula>
    </cfRule>
    <cfRule type="expression" dxfId="2962" priority="1606">
      <formula>$AI3=6</formula>
    </cfRule>
  </conditionalFormatting>
  <conditionalFormatting sqref="D4:I5">
    <cfRule type="expression" dxfId="2961" priority="1358">
      <formula>AND($AI4=6,$AH4="RI")</formula>
    </cfRule>
    <cfRule type="expression" dxfId="2960" priority="1359">
      <formula>AND($AI4=7,$AH4="RI")</formula>
    </cfRule>
    <cfRule type="expression" dxfId="2959" priority="1360">
      <formula>OR($AI4=7,$AI4=8)</formula>
    </cfRule>
    <cfRule type="expression" dxfId="2958" priority="1361">
      <formula>$AI4=6</formula>
    </cfRule>
  </conditionalFormatting>
  <conditionalFormatting sqref="J29:J32 T29:T32 L29:O32 T4:U5 D4:O5 T22:U26 J22:O26 T8:U12 J8:O12 T15:U19 J15:O19">
    <cfRule type="expression" dxfId="2957" priority="1352">
      <formula>OR(AND($AI4=7,$AH4="R"),AND($AI4=6,$AH4="R"))</formula>
    </cfRule>
    <cfRule type="expression" dxfId="2956" priority="1353">
      <formula>OR(AND($AI4=7,$AH4="RI"),AND($AI4=6,$AH4="RI"))</formula>
    </cfRule>
    <cfRule type="expression" dxfId="2955" priority="1354">
      <formula>OR(AND($AI4=7,$AH4="S"),AND($AI4=6,$AH4="S"))</formula>
    </cfRule>
    <cfRule type="expression" dxfId="2954" priority="1355">
      <formula>OR(AND($AI4=7,$AH4="PZC"),AND($AI4=6,$AH4="PZC"))</formula>
    </cfRule>
    <cfRule type="expression" dxfId="2953" priority="1356">
      <formula>OR($AI4=7,$AI4=0)</formula>
    </cfRule>
    <cfRule type="expression" dxfId="2952" priority="1357">
      <formula>$AI4=6</formula>
    </cfRule>
  </conditionalFormatting>
  <conditionalFormatting sqref="M4:M5">
    <cfRule type="expression" dxfId="2951" priority="1346">
      <formula>$AI4=7</formula>
    </cfRule>
    <cfRule type="expression" dxfId="2950" priority="1347">
      <formula>$AI4=6</formula>
    </cfRule>
  </conditionalFormatting>
  <conditionalFormatting sqref="M4">
    <cfRule type="expression" dxfId="2949" priority="1344">
      <formula>$AI4=7</formula>
    </cfRule>
    <cfRule type="expression" dxfId="2948" priority="1345">
      <formula>$AI4=6</formula>
    </cfRule>
  </conditionalFormatting>
  <conditionalFormatting sqref="M4:M5">
    <cfRule type="expression" dxfId="2947" priority="1342">
      <formula>$AI4=7</formula>
    </cfRule>
    <cfRule type="expression" dxfId="2946" priority="1343">
      <formula>$AI4=6</formula>
    </cfRule>
  </conditionalFormatting>
  <conditionalFormatting sqref="M4:M5">
    <cfRule type="expression" dxfId="2945" priority="1340">
      <formula>$AI4=7</formula>
    </cfRule>
    <cfRule type="expression" dxfId="2944" priority="1341">
      <formula>$AI4=6</formula>
    </cfRule>
  </conditionalFormatting>
  <conditionalFormatting sqref="U4:U5">
    <cfRule type="expression" dxfId="2943" priority="1330">
      <formula>OR($AI4=7,$AI4=0)</formula>
    </cfRule>
    <cfRule type="expression" dxfId="2942" priority="1331">
      <formula>$AI4=6</formula>
    </cfRule>
  </conditionalFormatting>
  <conditionalFormatting sqref="J15:J16 T15:T16 L15:L16 U4:U5 K4:K5 U22:U26 K22:K26 U15:U19 K15:K19">
    <cfRule type="expression" dxfId="2941" priority="1326">
      <formula>AND($AI4=7,$AH4="RI")</formula>
    </cfRule>
    <cfRule type="expression" dxfId="2940" priority="1327">
      <formula>AND($AI4=6,$AH4="RI")</formula>
    </cfRule>
    <cfRule type="expression" dxfId="2939" priority="1328">
      <formula>AND($AI4=7,$AH4="S")</formula>
    </cfRule>
    <cfRule type="expression" dxfId="2938" priority="1329">
      <formula>AND($AI4=6,$AH4="S")</formula>
    </cfRule>
    <cfRule type="expression" dxfId="2937" priority="1332">
      <formula>AND($AI4=7,$AH4="S")</formula>
    </cfRule>
    <cfRule type="expression" dxfId="2936" priority="1333">
      <formula>AND($AI4=6,$AH4="S")</formula>
    </cfRule>
  </conditionalFormatting>
  <conditionalFormatting sqref="K4:K5">
    <cfRule type="expression" dxfId="2935" priority="1322">
      <formula>OR($AI4=7,$AI4=0)</formula>
    </cfRule>
    <cfRule type="expression" dxfId="2934" priority="1323">
      <formula>$AI4=6</formula>
    </cfRule>
  </conditionalFormatting>
  <conditionalFormatting sqref="K4:K5">
    <cfRule type="expression" dxfId="2933" priority="1318">
      <formula>AND($AI4=7,$AH4="RI")</formula>
    </cfRule>
    <cfRule type="expression" dxfId="2932" priority="1319">
      <formula>AND($AI4=6,$AH4="RI")</formula>
    </cfRule>
    <cfRule type="expression" dxfId="2931" priority="1320">
      <formula>AND($AI4=7,$AH4="S")</formula>
    </cfRule>
    <cfRule type="expression" dxfId="2930" priority="1321">
      <formula>AND($AI4=6,$AH4="S")</formula>
    </cfRule>
    <cfRule type="expression" dxfId="2929" priority="1324">
      <formula>AND($AI4=7,$AH4="S")</formula>
    </cfRule>
    <cfRule type="expression" dxfId="2928" priority="1325">
      <formula>AND($AI4=6,$AH4="S")</formula>
    </cfRule>
  </conditionalFormatting>
  <conditionalFormatting sqref="R4:R5">
    <cfRule type="expression" dxfId="2927" priority="1314">
      <formula>OR($AI4=7,$AI4=0)</formula>
    </cfRule>
    <cfRule type="expression" dxfId="2926" priority="1315">
      <formula>$AI4=6</formula>
    </cfRule>
  </conditionalFormatting>
  <conditionalFormatting sqref="R4:R5">
    <cfRule type="expression" dxfId="2925" priority="1310">
      <formula>AND($AI4=7,$AH4="RI")</formula>
    </cfRule>
    <cfRule type="expression" dxfId="2924" priority="1311">
      <formula>AND($AI4=6,$AH4="RI")</formula>
    </cfRule>
    <cfRule type="expression" dxfId="2923" priority="1312">
      <formula>AND($AI4=7,$AH4="S")</formula>
    </cfRule>
    <cfRule type="expression" dxfId="2922" priority="1313">
      <formula>AND($AI4=6,$AH4="S")</formula>
    </cfRule>
    <cfRule type="expression" dxfId="2921" priority="1316">
      <formula>AND($AI4=7,$AH4="S")</formula>
    </cfRule>
    <cfRule type="expression" dxfId="2920" priority="1317">
      <formula>AND($AI4=6,$AH4="S")</formula>
    </cfRule>
  </conditionalFormatting>
  <conditionalFormatting sqref="S4:S5">
    <cfRule type="expression" dxfId="2919" priority="1306">
      <formula>OR($AI4=7,$AI4=0)</formula>
    </cfRule>
    <cfRule type="expression" dxfId="2918" priority="1307">
      <formula>$AI4=6</formula>
    </cfRule>
  </conditionalFormatting>
  <conditionalFormatting sqref="S4:S5">
    <cfRule type="expression" dxfId="2917" priority="1302">
      <formula>AND($AI4=7,$AH4="RI")</formula>
    </cfRule>
    <cfRule type="expression" dxfId="2916" priority="1303">
      <formula>AND($AI4=6,$AH4="RI")</formula>
    </cfRule>
    <cfRule type="expression" dxfId="2915" priority="1304">
      <formula>AND($AI4=7,$AH4="S")</formula>
    </cfRule>
    <cfRule type="expression" dxfId="2914" priority="1305">
      <formula>AND($AI4=6,$AH4="S")</formula>
    </cfRule>
    <cfRule type="expression" dxfId="2913" priority="1308">
      <formula>AND($AI4=7,$AH4="S")</formula>
    </cfRule>
    <cfRule type="expression" dxfId="2912" priority="1309">
      <formula>AND($AI4=6,$AH4="S")</formula>
    </cfRule>
  </conditionalFormatting>
  <conditionalFormatting sqref="Q4:Q5">
    <cfRule type="expression" dxfId="2911" priority="1298">
      <formula>$AI4=7</formula>
    </cfRule>
    <cfRule type="expression" dxfId="2910" priority="1299">
      <formula>$AI4=6</formula>
    </cfRule>
  </conditionalFormatting>
  <conditionalFormatting sqref="Q4:Q5">
    <cfRule type="expression" dxfId="2909" priority="1294">
      <formula>AND($AI4=7,$AH4="RI")</formula>
    </cfRule>
    <cfRule type="expression" dxfId="2908" priority="1295">
      <formula>AND($AI4=6,$AH4="RI")</formula>
    </cfRule>
    <cfRule type="expression" dxfId="2907" priority="1296">
      <formula>AND($AI4=7,$AH4="S")</formula>
    </cfRule>
    <cfRule type="expression" dxfId="2906" priority="1297">
      <formula>AND($AI4=6,$AH4="S")</formula>
    </cfRule>
    <cfRule type="expression" dxfId="2905" priority="1300">
      <formula>AND($AI4=7,$AH4="S")</formula>
    </cfRule>
    <cfRule type="expression" dxfId="2904" priority="1301">
      <formula>AND($AI4=6,$AH4="S")</formula>
    </cfRule>
  </conditionalFormatting>
  <conditionalFormatting sqref="P4:P5">
    <cfRule type="expression" dxfId="2903" priority="1290">
      <formula>OR($AI4=7,$AI4=0)</formula>
    </cfRule>
    <cfRule type="expression" dxfId="2902" priority="1291">
      <formula>$AI4=6</formula>
    </cfRule>
  </conditionalFormatting>
  <conditionalFormatting sqref="P4:P5">
    <cfRule type="expression" dxfId="2901" priority="1286">
      <formula>AND($AI4=7,$AH4="RI")</formula>
    </cfRule>
    <cfRule type="expression" dxfId="2900" priority="1287">
      <formula>AND($AI4=6,$AH4="RI")</formula>
    </cfRule>
    <cfRule type="expression" dxfId="2899" priority="1288">
      <formula>AND($AI4=7,$AH4="S")</formula>
    </cfRule>
    <cfRule type="expression" dxfId="2898" priority="1289">
      <formula>AND($AI4=6,$AH4="S")</formula>
    </cfRule>
    <cfRule type="expression" dxfId="2897" priority="1292">
      <formula>AND($AI4=7,$AH4="S")</formula>
    </cfRule>
    <cfRule type="expression" dxfId="2896" priority="1293">
      <formula>AND($AI4=6,$AH4="S")</formula>
    </cfRule>
  </conditionalFormatting>
  <conditionalFormatting sqref="P4:S5">
    <cfRule type="expression" dxfId="2895" priority="1280">
      <formula>OR(AND($AI4=7,$AH4="R"),AND($AI4=6,$AH4="R"))</formula>
    </cfRule>
    <cfRule type="expression" dxfId="2894" priority="1281">
      <formula>OR(AND($AI4=7,$AH4="RI"),AND($AI4=6,$AH4="RI"))</formula>
    </cfRule>
    <cfRule type="expression" dxfId="2893" priority="1282">
      <formula>OR(AND($AI4=7,$AH4="S"),AND($AI4=6,$AH4="S"))</formula>
    </cfRule>
    <cfRule type="expression" dxfId="2892" priority="1283">
      <formula>OR(AND($AI4=7,$AH4="PZC"),AND($AI4=6,$AH4="PZC"))</formula>
    </cfRule>
    <cfRule type="expression" dxfId="2891" priority="1284">
      <formula>OR($AI4=7,$AI4=0)</formula>
    </cfRule>
    <cfRule type="expression" dxfId="2890" priority="1285">
      <formula>$AI4=6</formula>
    </cfRule>
  </conditionalFormatting>
  <conditionalFormatting sqref="E8:E9">
    <cfRule type="expression" dxfId="2889" priority="1278">
      <formula>$AI8=7</formula>
    </cfRule>
    <cfRule type="expression" dxfId="2888" priority="1279">
      <formula>$AI8=6</formula>
    </cfRule>
  </conditionalFormatting>
  <conditionalFormatting sqref="G10:G12">
    <cfRule type="expression" dxfId="2887" priority="1272">
      <formula>$AI10=7</formula>
    </cfRule>
    <cfRule type="expression" dxfId="2886" priority="1273">
      <formula>$AI10=6</formula>
    </cfRule>
  </conditionalFormatting>
  <conditionalFormatting sqref="G11">
    <cfRule type="expression" dxfId="2885" priority="1270">
      <formula>$AI11=7</formula>
    </cfRule>
    <cfRule type="expression" dxfId="2884" priority="1271">
      <formula>$AI11=6</formula>
    </cfRule>
  </conditionalFormatting>
  <conditionalFormatting sqref="G10:G12">
    <cfRule type="expression" dxfId="2883" priority="1268">
      <formula>$AI10=7</formula>
    </cfRule>
    <cfRule type="expression" dxfId="2882" priority="1269">
      <formula>$AI10=6</formula>
    </cfRule>
  </conditionalFormatting>
  <conditionalFormatting sqref="G10:G12">
    <cfRule type="expression" dxfId="2881" priority="1266">
      <formula>$AI10=7</formula>
    </cfRule>
    <cfRule type="expression" dxfId="2880" priority="1267">
      <formula>$AI10=6</formula>
    </cfRule>
  </conditionalFormatting>
  <conditionalFormatting sqref="D10:I12">
    <cfRule type="expression" dxfId="2879" priority="1274">
      <formula>AND($AI10=6,$AH10="RI")</formula>
    </cfRule>
    <cfRule type="expression" dxfId="2878" priority="1275">
      <formula>AND($AI10=7,$AH10="RI")</formula>
    </cfRule>
    <cfRule type="expression" dxfId="2877" priority="1276">
      <formula>OR($AI10=7,$AI10=8)</formula>
    </cfRule>
    <cfRule type="expression" dxfId="2876" priority="1277">
      <formula>$AI10=6</formula>
    </cfRule>
  </conditionalFormatting>
  <conditionalFormatting sqref="D8:I12">
    <cfRule type="expression" dxfId="2875" priority="1260">
      <formula>OR(AND($AI8=7,$AH8="R"),AND($AI8=6,$AH8="R"))</formula>
    </cfRule>
    <cfRule type="expression" dxfId="2874" priority="1261">
      <formula>OR(AND($AI8=7,$AH8="RI"),AND($AI8=6,$AH8="RI"))</formula>
    </cfRule>
    <cfRule type="expression" dxfId="2873" priority="1262">
      <formula>OR(AND($AI8=7,$AH8="S"),AND($AI8=6,$AH8="S"))</formula>
    </cfRule>
    <cfRule type="expression" dxfId="2872" priority="1263">
      <formula>OR(AND($AI8=7,$AH8="PZC"),AND($AI8=6,$AH8="PZC"))</formula>
    </cfRule>
    <cfRule type="expression" dxfId="2871" priority="1264">
      <formula>OR($AI8=7,$AI8=0)</formula>
    </cfRule>
    <cfRule type="expression" dxfId="2870" priority="1265">
      <formula>$AI8=6</formula>
    </cfRule>
  </conditionalFormatting>
  <conditionalFormatting sqref="O8:O12">
    <cfRule type="expression" dxfId="2869" priority="1256">
      <formula>OR($AI8=7,$AI8=0)</formula>
    </cfRule>
    <cfRule type="expression" dxfId="2868" priority="1257">
      <formula>$AI8=6</formula>
    </cfRule>
  </conditionalFormatting>
  <conditionalFormatting sqref="O8:O12">
    <cfRule type="expression" dxfId="2867" priority="1252">
      <formula>AND($AI8=7,$AH8="RI")</formula>
    </cfRule>
    <cfRule type="expression" dxfId="2866" priority="1253">
      <formula>AND($AI8=6,$AH8="RI")</formula>
    </cfRule>
    <cfRule type="expression" dxfId="2865" priority="1254">
      <formula>AND($AI8=7,$AH8="S")</formula>
    </cfRule>
    <cfRule type="expression" dxfId="2864" priority="1255">
      <formula>AND($AI8=6,$AH8="S")</formula>
    </cfRule>
    <cfRule type="expression" dxfId="2863" priority="1258">
      <formula>AND($AI8=7,$AH8="S")</formula>
    </cfRule>
    <cfRule type="expression" dxfId="2862" priority="1259">
      <formula>AND($AI8=6,$AH8="S")</formula>
    </cfRule>
  </conditionalFormatting>
  <conditionalFormatting sqref="N8:N12">
    <cfRule type="expression" dxfId="2861" priority="1248">
      <formula>OR($AI8=7,$AI8=0)</formula>
    </cfRule>
    <cfRule type="expression" dxfId="2860" priority="1249">
      <formula>$AI8=6</formula>
    </cfRule>
  </conditionalFormatting>
  <conditionalFormatting sqref="N8:N12">
    <cfRule type="expression" dxfId="2859" priority="1244">
      <formula>AND($AI8=7,$AH8="RI")</formula>
    </cfRule>
    <cfRule type="expression" dxfId="2858" priority="1245">
      <formula>AND($AI8=6,$AH8="RI")</formula>
    </cfRule>
    <cfRule type="expression" dxfId="2857" priority="1246">
      <formula>AND($AI8=7,$AH8="S")</formula>
    </cfRule>
    <cfRule type="expression" dxfId="2856" priority="1247">
      <formula>AND($AI8=6,$AH8="S")</formula>
    </cfRule>
    <cfRule type="expression" dxfId="2855" priority="1250">
      <formula>AND($AI8=7,$AH8="S")</formula>
    </cfRule>
    <cfRule type="expression" dxfId="2854" priority="1251">
      <formula>AND($AI8=6,$AH8="S")</formula>
    </cfRule>
  </conditionalFormatting>
  <conditionalFormatting sqref="L8:L12">
    <cfRule type="expression" dxfId="2853" priority="1240">
      <formula>OR($AI8=7,$AI8=0)</formula>
    </cfRule>
    <cfRule type="expression" dxfId="2852" priority="1241">
      <formula>$AI8=6</formula>
    </cfRule>
  </conditionalFormatting>
  <conditionalFormatting sqref="L8:L12">
    <cfRule type="expression" dxfId="2851" priority="1236">
      <formula>AND($AI8=7,$AH8="RI")</formula>
    </cfRule>
    <cfRule type="expression" dxfId="2850" priority="1237">
      <formula>AND($AI8=6,$AH8="RI")</formula>
    </cfRule>
    <cfRule type="expression" dxfId="2849" priority="1238">
      <formula>AND($AI8=7,$AH8="S")</formula>
    </cfRule>
    <cfRule type="expression" dxfId="2848" priority="1239">
      <formula>AND($AI8=6,$AH8="S")</formula>
    </cfRule>
    <cfRule type="expression" dxfId="2847" priority="1242">
      <formula>AND($AI8=7,$AH8="S")</formula>
    </cfRule>
    <cfRule type="expression" dxfId="2846" priority="1243">
      <formula>AND($AI8=6,$AH8="S")</formula>
    </cfRule>
  </conditionalFormatting>
  <conditionalFormatting sqref="M8:O12">
    <cfRule type="expression" dxfId="2845" priority="1232">
      <formula>OR($AI8=7,$AI8=0)</formula>
    </cfRule>
    <cfRule type="expression" dxfId="2844" priority="1233">
      <formula>$AI8=6</formula>
    </cfRule>
  </conditionalFormatting>
  <conditionalFormatting sqref="M8:O12">
    <cfRule type="expression" dxfId="2843" priority="1228">
      <formula>AND($AI8=7,$AH8="RI")</formula>
    </cfRule>
    <cfRule type="expression" dxfId="2842" priority="1229">
      <formula>AND($AI8=6,$AH8="RI")</formula>
    </cfRule>
    <cfRule type="expression" dxfId="2841" priority="1230">
      <formula>AND($AI8=7,$AH8="S")</formula>
    </cfRule>
    <cfRule type="expression" dxfId="2840" priority="1231">
      <formula>AND($AI8=6,$AH8="S")</formula>
    </cfRule>
    <cfRule type="expression" dxfId="2839" priority="1234">
      <formula>AND($AI8=7,$AH8="S")</formula>
    </cfRule>
    <cfRule type="expression" dxfId="2838" priority="1235">
      <formula>AND($AI8=6,$AH8="S")</formula>
    </cfRule>
  </conditionalFormatting>
  <conditionalFormatting sqref="T8:T12">
    <cfRule type="expression" dxfId="2837" priority="1224">
      <formula>$AI8=7</formula>
    </cfRule>
    <cfRule type="expression" dxfId="2836" priority="1225">
      <formula>$AI8=6</formula>
    </cfRule>
  </conditionalFormatting>
  <conditionalFormatting sqref="T8:T12">
    <cfRule type="expression" dxfId="2835" priority="1220">
      <formula>AND($AI8=7,$AH8="RI")</formula>
    </cfRule>
    <cfRule type="expression" dxfId="2834" priority="1221">
      <formula>AND($AI8=6,$AH8="RI")</formula>
    </cfRule>
    <cfRule type="expression" dxfId="2833" priority="1222">
      <formula>AND($AI8=7,$AH8="S")</formula>
    </cfRule>
    <cfRule type="expression" dxfId="2832" priority="1223">
      <formula>AND($AI8=6,$AH8="S")</formula>
    </cfRule>
    <cfRule type="expression" dxfId="2831" priority="1226">
      <formula>AND($AI8=7,$AH8="S")</formula>
    </cfRule>
    <cfRule type="expression" dxfId="2830" priority="1227">
      <formula>AND($AI8=6,$AH8="S")</formula>
    </cfRule>
  </conditionalFormatting>
  <conditionalFormatting sqref="J8:J12">
    <cfRule type="expression" dxfId="2829" priority="1216">
      <formula>OR($AI8=7,$AI8=0)</formula>
    </cfRule>
    <cfRule type="expression" dxfId="2828" priority="1217">
      <formula>$AI8=6</formula>
    </cfRule>
  </conditionalFormatting>
  <conditionalFormatting sqref="J8:J12">
    <cfRule type="expression" dxfId="2827" priority="1212">
      <formula>AND($AI8=7,$AH8="RI")</formula>
    </cfRule>
    <cfRule type="expression" dxfId="2826" priority="1213">
      <formula>AND($AI8=6,$AH8="RI")</formula>
    </cfRule>
    <cfRule type="expression" dxfId="2825" priority="1214">
      <formula>AND($AI8=7,$AH8="S")</formula>
    </cfRule>
    <cfRule type="expression" dxfId="2824" priority="1215">
      <formula>AND($AI8=6,$AH8="S")</formula>
    </cfRule>
    <cfRule type="expression" dxfId="2823" priority="1218">
      <formula>AND($AI8=7,$AH8="S")</formula>
    </cfRule>
    <cfRule type="expression" dxfId="2822" priority="1219">
      <formula>AND($AI8=6,$AH8="S")</formula>
    </cfRule>
  </conditionalFormatting>
  <conditionalFormatting sqref="U8:U9">
    <cfRule type="expression" dxfId="2821" priority="1202">
      <formula>OR($AI8=7,$AI8=0)</formula>
    </cfRule>
    <cfRule type="expression" dxfId="2820" priority="1203">
      <formula>$AI8=6</formula>
    </cfRule>
  </conditionalFormatting>
  <conditionalFormatting sqref="U8:U9">
    <cfRule type="expression" dxfId="2819" priority="1196">
      <formula>AND($AI8=7,$AH8="RI")</formula>
    </cfRule>
    <cfRule type="expression" dxfId="2818" priority="1197">
      <formula>AND($AI8=6,$AH8="RI")</formula>
    </cfRule>
    <cfRule type="expression" dxfId="2817" priority="1200">
      <formula>AND($AI8=7,$AH8="S")</formula>
    </cfRule>
    <cfRule type="expression" dxfId="2816" priority="1201">
      <formula>AND($AI8=6,$AH8="S")</formula>
    </cfRule>
    <cfRule type="expression" dxfId="2815" priority="1204">
      <formula>AND($AI8=7,$AH8="S")</formula>
    </cfRule>
    <cfRule type="expression" dxfId="2814" priority="1205">
      <formula>AND($AI8=6,$AH8="S")</formula>
    </cfRule>
  </conditionalFormatting>
  <conditionalFormatting sqref="U9">
    <cfRule type="expression" dxfId="2813" priority="1198">
      <formula>$AI9=7</formula>
    </cfRule>
    <cfRule type="expression" dxfId="2812" priority="1199">
      <formula>$AI9=6</formula>
    </cfRule>
  </conditionalFormatting>
  <conditionalFormatting sqref="K8:K9">
    <cfRule type="expression" dxfId="2811" priority="1192">
      <formula>OR($AI8=7,$AI8=0)</formula>
    </cfRule>
    <cfRule type="expression" dxfId="2810" priority="1193">
      <formula>$AI8=6</formula>
    </cfRule>
  </conditionalFormatting>
  <conditionalFormatting sqref="K8:K9">
    <cfRule type="expression" dxfId="2809" priority="1186">
      <formula>AND($AI8=7,$AH8="RI")</formula>
    </cfRule>
    <cfRule type="expression" dxfId="2808" priority="1187">
      <formula>AND($AI8=6,$AH8="RI")</formula>
    </cfRule>
    <cfRule type="expression" dxfId="2807" priority="1190">
      <formula>AND($AI8=7,$AH8="S")</formula>
    </cfRule>
    <cfRule type="expression" dxfId="2806" priority="1191">
      <formula>AND($AI8=6,$AH8="S")</formula>
    </cfRule>
    <cfRule type="expression" dxfId="2805" priority="1194">
      <formula>AND($AI8=7,$AH8="S")</formula>
    </cfRule>
    <cfRule type="expression" dxfId="2804" priority="1195">
      <formula>AND($AI8=6,$AH8="S")</formula>
    </cfRule>
  </conditionalFormatting>
  <conditionalFormatting sqref="K9">
    <cfRule type="expression" dxfId="2803" priority="1188">
      <formula>$AI9=7</formula>
    </cfRule>
    <cfRule type="expression" dxfId="2802" priority="1189">
      <formula>$AI9=6</formula>
    </cfRule>
  </conditionalFormatting>
  <conditionalFormatting sqref="R9">
    <cfRule type="expression" dxfId="2801" priority="1180">
      <formula>$AI9=7</formula>
    </cfRule>
    <cfRule type="expression" dxfId="2800" priority="1181">
      <formula>$AI9=6</formula>
    </cfRule>
  </conditionalFormatting>
  <conditionalFormatting sqref="R8:R9">
    <cfRule type="expression" dxfId="2799" priority="1182">
      <formula>OR($AI8=7,$AI8=0)</formula>
    </cfRule>
    <cfRule type="expression" dxfId="2798" priority="1183">
      <formula>$AI8=6</formula>
    </cfRule>
  </conditionalFormatting>
  <conditionalFormatting sqref="R8:R9">
    <cfRule type="expression" dxfId="2797" priority="1176">
      <formula>AND($AI8=7,$AH8="RI")</formula>
    </cfRule>
    <cfRule type="expression" dxfId="2796" priority="1177">
      <formula>AND($AI8=6,$AH8="RI")</formula>
    </cfRule>
    <cfRule type="expression" dxfId="2795" priority="1178">
      <formula>AND($AI8=7,$AH8="S")</formula>
    </cfRule>
    <cfRule type="expression" dxfId="2794" priority="1179">
      <formula>AND($AI8=6,$AH8="S")</formula>
    </cfRule>
    <cfRule type="expression" dxfId="2793" priority="1184">
      <formula>AND($AI8=7,$AH8="S")</formula>
    </cfRule>
    <cfRule type="expression" dxfId="2792" priority="1185">
      <formula>AND($AI8=6,$AH8="S")</formula>
    </cfRule>
  </conditionalFormatting>
  <conditionalFormatting sqref="S8:S9">
    <cfRule type="expression" dxfId="2791" priority="1172">
      <formula>OR($AI8=7,$AI8=0)</formula>
    </cfRule>
    <cfRule type="expression" dxfId="2790" priority="1173">
      <formula>$AI8=6</formula>
    </cfRule>
  </conditionalFormatting>
  <conditionalFormatting sqref="S8:S9">
    <cfRule type="expression" dxfId="2789" priority="1168">
      <formula>AND($AI8=7,$AH8="RI")</formula>
    </cfRule>
    <cfRule type="expression" dxfId="2788" priority="1169">
      <formula>AND($AI8=6,$AH8="RI")</formula>
    </cfRule>
    <cfRule type="expression" dxfId="2787" priority="1170">
      <formula>AND($AI8=7,$AH8="S")</formula>
    </cfRule>
    <cfRule type="expression" dxfId="2786" priority="1171">
      <formula>AND($AI8=6,$AH8="S")</formula>
    </cfRule>
    <cfRule type="expression" dxfId="2785" priority="1174">
      <formula>AND($AI8=7,$AH8="S")</formula>
    </cfRule>
    <cfRule type="expression" dxfId="2784" priority="1175">
      <formula>AND($AI8=6,$AH8="S")</formula>
    </cfRule>
  </conditionalFormatting>
  <conditionalFormatting sqref="Q8:Q9">
    <cfRule type="expression" dxfId="2783" priority="1164">
      <formula>$AI8=7</formula>
    </cfRule>
    <cfRule type="expression" dxfId="2782" priority="1165">
      <formula>$AI8=6</formula>
    </cfRule>
  </conditionalFormatting>
  <conditionalFormatting sqref="Q8:Q9">
    <cfRule type="expression" dxfId="2781" priority="1160">
      <formula>AND($AI8=7,$AH8="RI")</formula>
    </cfRule>
    <cfRule type="expression" dxfId="2780" priority="1161">
      <formula>AND($AI8=6,$AH8="RI")</formula>
    </cfRule>
    <cfRule type="expression" dxfId="2779" priority="1162">
      <formula>AND($AI8=7,$AH8="S")</formula>
    </cfRule>
    <cfRule type="expression" dxfId="2778" priority="1163">
      <formula>AND($AI8=6,$AH8="S")</formula>
    </cfRule>
    <cfRule type="expression" dxfId="2777" priority="1166">
      <formula>AND($AI8=7,$AH8="S")</formula>
    </cfRule>
    <cfRule type="expression" dxfId="2776" priority="1167">
      <formula>AND($AI8=6,$AH8="S")</formula>
    </cfRule>
  </conditionalFormatting>
  <conditionalFormatting sqref="P8:R9">
    <cfRule type="expression" dxfId="2775" priority="1156">
      <formula>OR($AI8=7,$AI8=0)</formula>
    </cfRule>
    <cfRule type="expression" dxfId="2774" priority="1157">
      <formula>$AI8=6</formula>
    </cfRule>
  </conditionalFormatting>
  <conditionalFormatting sqref="P8:R9">
    <cfRule type="expression" dxfId="2773" priority="1152">
      <formula>AND($AI8=7,$AH8="RI")</formula>
    </cfRule>
    <cfRule type="expression" dxfId="2772" priority="1153">
      <formula>AND($AI8=6,$AH8="RI")</formula>
    </cfRule>
    <cfRule type="expression" dxfId="2771" priority="1154">
      <formula>AND($AI8=7,$AH8="S")</formula>
    </cfRule>
    <cfRule type="expression" dxfId="2770" priority="1155">
      <formula>AND($AI8=6,$AH8="S")</formula>
    </cfRule>
    <cfRule type="expression" dxfId="2769" priority="1158">
      <formula>AND($AI8=7,$AH8="S")</formula>
    </cfRule>
    <cfRule type="expression" dxfId="2768" priority="1159">
      <formula>AND($AI8=6,$AH8="S")</formula>
    </cfRule>
  </conditionalFormatting>
  <conditionalFormatting sqref="P10:S12">
    <cfRule type="expression" dxfId="2767" priority="1148">
      <formula>AND($AI10=6,$AH10="RI")</formula>
    </cfRule>
    <cfRule type="expression" dxfId="2766" priority="1149">
      <formula>AND($AI10=7,$AH10="RI")</formula>
    </cfRule>
    <cfRule type="expression" dxfId="2765" priority="1150">
      <formula>OR($AI10=7,$AI10=8)</formula>
    </cfRule>
    <cfRule type="expression" dxfId="2764" priority="1151">
      <formula>$AI10=6</formula>
    </cfRule>
  </conditionalFormatting>
  <conditionalFormatting sqref="P8:S12">
    <cfRule type="expression" dxfId="2763" priority="1142">
      <formula>OR(AND($AI8=7,$AH8="R"),AND($AI8=6,$AH8="R"))</formula>
    </cfRule>
    <cfRule type="expression" dxfId="2762" priority="1143">
      <formula>OR(AND($AI8=7,$AH8="RI"),AND($AI8=6,$AH8="RI"))</formula>
    </cfRule>
    <cfRule type="expression" dxfId="2761" priority="1144">
      <formula>OR(AND($AI8=7,$AH8="S"),AND($AI8=6,$AH8="S"))</formula>
    </cfRule>
    <cfRule type="expression" dxfId="2760" priority="1145">
      <formula>OR(AND($AI8=7,$AH8="PZC"),AND($AI8=6,$AH8="PZC"))</formula>
    </cfRule>
    <cfRule type="expression" dxfId="2759" priority="1146">
      <formula>OR($AI8=7,$AI8=0)</formula>
    </cfRule>
    <cfRule type="expression" dxfId="2758" priority="1147">
      <formula>$AI8=6</formula>
    </cfRule>
  </conditionalFormatting>
  <conditionalFormatting sqref="I15:I19">
    <cfRule type="expression" dxfId="2757" priority="1138">
      <formula>OR($AI15=7,$AI15=0)</formula>
    </cfRule>
    <cfRule type="expression" dxfId="2756" priority="1139">
      <formula>$AI15=6</formula>
    </cfRule>
  </conditionalFormatting>
  <conditionalFormatting sqref="I15:I19">
    <cfRule type="expression" dxfId="2755" priority="1134">
      <formula>AND($AI15=7,$AH15="RI")</formula>
    </cfRule>
    <cfRule type="expression" dxfId="2754" priority="1135">
      <formula>AND($AI15=6,$AH15="RI")</formula>
    </cfRule>
    <cfRule type="expression" dxfId="2753" priority="1136">
      <formula>AND($AI15=7,$AH15="S")</formula>
    </cfRule>
    <cfRule type="expression" dxfId="2752" priority="1137">
      <formula>AND($AI15=6,$AH15="S")</formula>
    </cfRule>
    <cfRule type="expression" dxfId="2751" priority="1140">
      <formula>AND($AI15=7,$AH15="S")</formula>
    </cfRule>
    <cfRule type="expression" dxfId="2750" priority="1141">
      <formula>AND($AI15=6,$AH15="S")</formula>
    </cfRule>
  </conditionalFormatting>
  <conditionalFormatting sqref="H15:H19">
    <cfRule type="expression" dxfId="2749" priority="1130">
      <formula>OR($AI15=7,$AI15=0)</formula>
    </cfRule>
    <cfRule type="expression" dxfId="2748" priority="1131">
      <formula>$AI15=6</formula>
    </cfRule>
  </conditionalFormatting>
  <conditionalFormatting sqref="H15:H19">
    <cfRule type="expression" dxfId="2747" priority="1126">
      <formula>AND($AI15=7,$AH15="RI")</formula>
    </cfRule>
    <cfRule type="expression" dxfId="2746" priority="1127">
      <formula>AND($AI15=6,$AH15="RI")</formula>
    </cfRule>
    <cfRule type="expression" dxfId="2745" priority="1128">
      <formula>AND($AI15=7,$AH15="S")</formula>
    </cfRule>
    <cfRule type="expression" dxfId="2744" priority="1129">
      <formula>AND($AI15=6,$AH15="S")</formula>
    </cfRule>
    <cfRule type="expression" dxfId="2743" priority="1132">
      <formula>AND($AI15=7,$AH15="S")</formula>
    </cfRule>
    <cfRule type="expression" dxfId="2742" priority="1133">
      <formula>AND($AI15=6,$AH15="S")</formula>
    </cfRule>
  </conditionalFormatting>
  <conditionalFormatting sqref="F15:F19">
    <cfRule type="expression" dxfId="2741" priority="1122">
      <formula>OR($AI15=7,$AI15=0)</formula>
    </cfRule>
    <cfRule type="expression" dxfId="2740" priority="1123">
      <formula>$AI15=6</formula>
    </cfRule>
  </conditionalFormatting>
  <conditionalFormatting sqref="F15:F19">
    <cfRule type="expression" dxfId="2739" priority="1118">
      <formula>AND($AI15=7,$AH15="RI")</formula>
    </cfRule>
    <cfRule type="expression" dxfId="2738" priority="1119">
      <formula>AND($AI15=6,$AH15="RI")</formula>
    </cfRule>
    <cfRule type="expression" dxfId="2737" priority="1120">
      <formula>AND($AI15=7,$AH15="S")</formula>
    </cfRule>
    <cfRule type="expression" dxfId="2736" priority="1121">
      <formula>AND($AI15=6,$AH15="S")</formula>
    </cfRule>
    <cfRule type="expression" dxfId="2735" priority="1124">
      <formula>AND($AI15=7,$AH15="S")</formula>
    </cfRule>
    <cfRule type="expression" dxfId="2734" priority="1125">
      <formula>AND($AI15=6,$AH15="S")</formula>
    </cfRule>
  </conditionalFormatting>
  <conditionalFormatting sqref="G15:I19">
    <cfRule type="expression" dxfId="2733" priority="1114">
      <formula>OR($AI15=7,$AI15=0)</formula>
    </cfRule>
    <cfRule type="expression" dxfId="2732" priority="1115">
      <formula>$AI15=6</formula>
    </cfRule>
  </conditionalFormatting>
  <conditionalFormatting sqref="G15:I19">
    <cfRule type="expression" dxfId="2731" priority="1110">
      <formula>AND($AI15=7,$AH15="RI")</formula>
    </cfRule>
    <cfRule type="expression" dxfId="2730" priority="1111">
      <formula>AND($AI15=6,$AH15="RI")</formula>
    </cfRule>
    <cfRule type="expression" dxfId="2729" priority="1112">
      <formula>AND($AI15=7,$AH15="S")</formula>
    </cfRule>
    <cfRule type="expression" dxfId="2728" priority="1113">
      <formula>AND($AI15=6,$AH15="S")</formula>
    </cfRule>
    <cfRule type="expression" dxfId="2727" priority="1116">
      <formula>AND($AI15=7,$AH15="S")</formula>
    </cfRule>
    <cfRule type="expression" dxfId="2726" priority="1117">
      <formula>AND($AI15=6,$AH15="S")</formula>
    </cfRule>
  </conditionalFormatting>
  <conditionalFormatting sqref="E15:E19">
    <cfRule type="expression" dxfId="2725" priority="1106">
      <formula>$AI15=7</formula>
    </cfRule>
    <cfRule type="expression" dxfId="2724" priority="1107">
      <formula>$AI15=6</formula>
    </cfRule>
  </conditionalFormatting>
  <conditionalFormatting sqref="E15:E19">
    <cfRule type="expression" dxfId="2723" priority="1102">
      <formula>AND($AI15=7,$AH15="RI")</formula>
    </cfRule>
    <cfRule type="expression" dxfId="2722" priority="1103">
      <formula>AND($AI15=6,$AH15="RI")</formula>
    </cfRule>
    <cfRule type="expression" dxfId="2721" priority="1104">
      <formula>AND($AI15=7,$AH15="S")</formula>
    </cfRule>
    <cfRule type="expression" dxfId="2720" priority="1105">
      <formula>AND($AI15=6,$AH15="S")</formula>
    </cfRule>
    <cfRule type="expression" dxfId="2719" priority="1108">
      <formula>AND($AI15=7,$AH15="S")</formula>
    </cfRule>
    <cfRule type="expression" dxfId="2718" priority="1109">
      <formula>AND($AI15=6,$AH15="S")</formula>
    </cfRule>
  </conditionalFormatting>
  <conditionalFormatting sqref="D15:D19">
    <cfRule type="expression" dxfId="2717" priority="1098">
      <formula>OR($AI15=7,$AI15=0)</formula>
    </cfRule>
    <cfRule type="expression" dxfId="2716" priority="1099">
      <formula>$AI15=6</formula>
    </cfRule>
  </conditionalFormatting>
  <conditionalFormatting sqref="D15:D19">
    <cfRule type="expression" dxfId="2715" priority="1094">
      <formula>AND($AI15=7,$AH15="RI")</formula>
    </cfRule>
    <cfRule type="expression" dxfId="2714" priority="1095">
      <formula>AND($AI15=6,$AH15="RI")</formula>
    </cfRule>
    <cfRule type="expression" dxfId="2713" priority="1096">
      <formula>AND($AI15=7,$AH15="S")</formula>
    </cfRule>
    <cfRule type="expression" dxfId="2712" priority="1097">
      <formula>AND($AI15=6,$AH15="S")</formula>
    </cfRule>
    <cfRule type="expression" dxfId="2711" priority="1100">
      <formula>AND($AI15=7,$AH15="S")</formula>
    </cfRule>
    <cfRule type="expression" dxfId="2710" priority="1101">
      <formula>AND($AI15=6,$AH15="S")</formula>
    </cfRule>
  </conditionalFormatting>
  <conditionalFormatting sqref="D15:I19">
    <cfRule type="expression" dxfId="2709" priority="1088">
      <formula>OR(AND($AI15=7,$AH15="R"),AND($AI15=6,$AH15="R"))</formula>
    </cfRule>
    <cfRule type="expression" dxfId="2708" priority="1089">
      <formula>OR(AND($AI15=7,$AH15="RI"),AND($AI15=6,$AH15="RI"))</formula>
    </cfRule>
    <cfRule type="expression" dxfId="2707" priority="1090">
      <formula>OR(AND($AI15=7,$AH15="S"),AND($AI15=6,$AH15="S"))</formula>
    </cfRule>
    <cfRule type="expression" dxfId="2706" priority="1091">
      <formula>OR(AND($AI15=7,$AH15="PZC"),AND($AI15=6,$AH15="PZC"))</formula>
    </cfRule>
    <cfRule type="expression" dxfId="2705" priority="1092">
      <formula>OR($AI15=7,$AI15=0)</formula>
    </cfRule>
    <cfRule type="expression" dxfId="2704" priority="1093">
      <formula>$AI15=6</formula>
    </cfRule>
  </conditionalFormatting>
  <conditionalFormatting sqref="O15:O16">
    <cfRule type="expression" dxfId="2703" priority="1084">
      <formula>OR($AI15=7,$AI15=0)</formula>
    </cfRule>
    <cfRule type="expression" dxfId="2702" priority="1085">
      <formula>$AI15=6</formula>
    </cfRule>
  </conditionalFormatting>
  <conditionalFormatting sqref="O15:O16">
    <cfRule type="expression" dxfId="2701" priority="1078">
      <formula>AND($AI15=7,$AH15="RI")</formula>
    </cfRule>
    <cfRule type="expression" dxfId="2700" priority="1079">
      <formula>AND($AI15=6,$AH15="RI")</formula>
    </cfRule>
    <cfRule type="expression" dxfId="2699" priority="1082">
      <formula>AND($AI15=7,$AH15="S")</formula>
    </cfRule>
    <cfRule type="expression" dxfId="2698" priority="1083">
      <formula>AND($AI15=6,$AH15="S")</formula>
    </cfRule>
    <cfRule type="expression" dxfId="2697" priority="1086">
      <formula>AND($AI15=7,$AH15="S")</formula>
    </cfRule>
    <cfRule type="expression" dxfId="2696" priority="1087">
      <formula>AND($AI15=6,$AH15="S")</formula>
    </cfRule>
  </conditionalFormatting>
  <conditionalFormatting sqref="O16">
    <cfRule type="expression" dxfId="2695" priority="1080">
      <formula>$AI16=7</formula>
    </cfRule>
    <cfRule type="expression" dxfId="2694" priority="1081">
      <formula>$AI16=6</formula>
    </cfRule>
  </conditionalFormatting>
  <conditionalFormatting sqref="N15:N16">
    <cfRule type="expression" dxfId="2693" priority="1074">
      <formula>OR($AI15=7,$AI15=0)</formula>
    </cfRule>
    <cfRule type="expression" dxfId="2692" priority="1075">
      <formula>$AI15=6</formula>
    </cfRule>
  </conditionalFormatting>
  <conditionalFormatting sqref="N15:N16">
    <cfRule type="expression" dxfId="2691" priority="1068">
      <formula>AND($AI15=7,$AH15="RI")</formula>
    </cfRule>
    <cfRule type="expression" dxfId="2690" priority="1069">
      <formula>AND($AI15=6,$AH15="RI")</formula>
    </cfRule>
    <cfRule type="expression" dxfId="2689" priority="1072">
      <formula>AND($AI15=7,$AH15="S")</formula>
    </cfRule>
    <cfRule type="expression" dxfId="2688" priority="1073">
      <formula>AND($AI15=6,$AH15="S")</formula>
    </cfRule>
    <cfRule type="expression" dxfId="2687" priority="1076">
      <formula>AND($AI15=7,$AH15="S")</formula>
    </cfRule>
    <cfRule type="expression" dxfId="2686" priority="1077">
      <formula>AND($AI15=6,$AH15="S")</formula>
    </cfRule>
  </conditionalFormatting>
  <conditionalFormatting sqref="N16">
    <cfRule type="expression" dxfId="2685" priority="1070">
      <formula>$AI16=7</formula>
    </cfRule>
    <cfRule type="expression" dxfId="2684" priority="1071">
      <formula>$AI16=6</formula>
    </cfRule>
  </conditionalFormatting>
  <conditionalFormatting sqref="L16">
    <cfRule type="expression" dxfId="2683" priority="1062">
      <formula>$AI16=7</formula>
    </cfRule>
    <cfRule type="expression" dxfId="2682" priority="1063">
      <formula>$AI16=6</formula>
    </cfRule>
  </conditionalFormatting>
  <conditionalFormatting sqref="L15:L16">
    <cfRule type="expression" dxfId="2681" priority="1064">
      <formula>OR($AI15=7,$AI15=0)</formula>
    </cfRule>
    <cfRule type="expression" dxfId="2680" priority="1065">
      <formula>$AI15=6</formula>
    </cfRule>
  </conditionalFormatting>
  <conditionalFormatting sqref="L15:L16">
    <cfRule type="expression" dxfId="2679" priority="1058">
      <formula>AND($AI15=7,$AH15="RI")</formula>
    </cfRule>
    <cfRule type="expression" dxfId="2678" priority="1059">
      <formula>AND($AI15=6,$AH15="RI")</formula>
    </cfRule>
    <cfRule type="expression" dxfId="2677" priority="1060">
      <formula>AND($AI15=7,$AH15="S")</formula>
    </cfRule>
    <cfRule type="expression" dxfId="2676" priority="1061">
      <formula>AND($AI15=6,$AH15="S")</formula>
    </cfRule>
    <cfRule type="expression" dxfId="2675" priority="1066">
      <formula>AND($AI15=7,$AH15="S")</formula>
    </cfRule>
    <cfRule type="expression" dxfId="2674" priority="1067">
      <formula>AND($AI15=6,$AH15="S")</formula>
    </cfRule>
  </conditionalFormatting>
  <conditionalFormatting sqref="M15:M16">
    <cfRule type="expression" dxfId="2673" priority="1054">
      <formula>OR($AI15=7,$AI15=0)</formula>
    </cfRule>
    <cfRule type="expression" dxfId="2672" priority="1055">
      <formula>$AI15=6</formula>
    </cfRule>
  </conditionalFormatting>
  <conditionalFormatting sqref="M15:M16">
    <cfRule type="expression" dxfId="2671" priority="1050">
      <formula>AND($AI15=7,$AH15="RI")</formula>
    </cfRule>
    <cfRule type="expression" dxfId="2670" priority="1051">
      <formula>AND($AI15=6,$AH15="RI")</formula>
    </cfRule>
    <cfRule type="expression" dxfId="2669" priority="1052">
      <formula>AND($AI15=7,$AH15="S")</formula>
    </cfRule>
    <cfRule type="expression" dxfId="2668" priority="1053">
      <formula>AND($AI15=6,$AH15="S")</formula>
    </cfRule>
    <cfRule type="expression" dxfId="2667" priority="1056">
      <formula>AND($AI15=7,$AH15="S")</formula>
    </cfRule>
    <cfRule type="expression" dxfId="2666" priority="1057">
      <formula>AND($AI15=6,$AH15="S")</formula>
    </cfRule>
  </conditionalFormatting>
  <conditionalFormatting sqref="T15:T16">
    <cfRule type="expression" dxfId="2665" priority="1046">
      <formula>$AI15=7</formula>
    </cfRule>
    <cfRule type="expression" dxfId="2664" priority="1047">
      <formula>$AI15=6</formula>
    </cfRule>
  </conditionalFormatting>
  <conditionalFormatting sqref="T15:T16">
    <cfRule type="expression" dxfId="2663" priority="1042">
      <formula>AND($AI15=7,$AH15="RI")</formula>
    </cfRule>
    <cfRule type="expression" dxfId="2662" priority="1043">
      <formula>AND($AI15=6,$AH15="RI")</formula>
    </cfRule>
    <cfRule type="expression" dxfId="2661" priority="1044">
      <formula>AND($AI15=7,$AH15="S")</formula>
    </cfRule>
    <cfRule type="expression" dxfId="2660" priority="1045">
      <formula>AND($AI15=6,$AH15="S")</formula>
    </cfRule>
    <cfRule type="expression" dxfId="2659" priority="1048">
      <formula>AND($AI15=7,$AH15="S")</formula>
    </cfRule>
    <cfRule type="expression" dxfId="2658" priority="1049">
      <formula>AND($AI15=6,$AH15="S")</formula>
    </cfRule>
  </conditionalFormatting>
  <conditionalFormatting sqref="Q15:Q16">
    <cfRule type="expression" dxfId="2657" priority="1022">
      <formula>$AI15=7</formula>
    </cfRule>
    <cfRule type="expression" dxfId="2656" priority="1023">
      <formula>$AI15=6</formula>
    </cfRule>
  </conditionalFormatting>
  <conditionalFormatting sqref="S17:S19">
    <cfRule type="expression" dxfId="2655" priority="1016">
      <formula>$AI17=7</formula>
    </cfRule>
    <cfRule type="expression" dxfId="2654" priority="1017">
      <formula>$AI17=6</formula>
    </cfRule>
  </conditionalFormatting>
  <conditionalFormatting sqref="S18">
    <cfRule type="expression" dxfId="2653" priority="1014">
      <formula>$AI18=7</formula>
    </cfRule>
    <cfRule type="expression" dxfId="2652" priority="1015">
      <formula>$AI18=6</formula>
    </cfRule>
  </conditionalFormatting>
  <conditionalFormatting sqref="S17:S19">
    <cfRule type="expression" dxfId="2651" priority="1012">
      <formula>$AI17=7</formula>
    </cfRule>
    <cfRule type="expression" dxfId="2650" priority="1013">
      <formula>$AI17=6</formula>
    </cfRule>
  </conditionalFormatting>
  <conditionalFormatting sqref="S17:S19">
    <cfRule type="expression" dxfId="2649" priority="1010">
      <formula>$AI17=7</formula>
    </cfRule>
    <cfRule type="expression" dxfId="2648" priority="1011">
      <formula>$AI17=6</formula>
    </cfRule>
  </conditionalFormatting>
  <conditionalFormatting sqref="P17:S19">
    <cfRule type="expression" dxfId="2647" priority="1018">
      <formula>AND($AI17=6,$AH17="RI")</formula>
    </cfRule>
    <cfRule type="expression" dxfId="2646" priority="1019">
      <formula>AND($AI17=7,$AH17="RI")</formula>
    </cfRule>
    <cfRule type="expression" dxfId="2645" priority="1020">
      <formula>OR($AI17=7,$AI17=8)</formula>
    </cfRule>
    <cfRule type="expression" dxfId="2644" priority="1021">
      <formula>$AI17=6</formula>
    </cfRule>
  </conditionalFormatting>
  <conditionalFormatting sqref="P15:S19">
    <cfRule type="expression" dxfId="2643" priority="1004">
      <formula>OR(AND($AI15=7,$AH15="R"),AND($AI15=6,$AH15="R"))</formula>
    </cfRule>
    <cfRule type="expression" dxfId="2642" priority="1005">
      <formula>OR(AND($AI15=7,$AH15="RI"),AND($AI15=6,$AH15="RI"))</formula>
    </cfRule>
    <cfRule type="expression" dxfId="2641" priority="1006">
      <formula>OR(AND($AI15=7,$AH15="S"),AND($AI15=6,$AH15="S"))</formula>
    </cfRule>
    <cfRule type="expression" dxfId="2640" priority="1007">
      <formula>OR(AND($AI15=7,$AH15="PZC"),AND($AI15=6,$AH15="PZC"))</formula>
    </cfRule>
    <cfRule type="expression" dxfId="2639" priority="1008">
      <formula>OR($AI15=7,$AI15=0)</formula>
    </cfRule>
    <cfRule type="expression" dxfId="2638" priority="1009">
      <formula>$AI15=6</formula>
    </cfRule>
  </conditionalFormatting>
  <conditionalFormatting sqref="I22:I23">
    <cfRule type="expression" dxfId="2637" priority="1000">
      <formula>OR($AI22=7,$AI22=0)</formula>
    </cfRule>
    <cfRule type="expression" dxfId="2636" priority="1001">
      <formula>$AI22=6</formula>
    </cfRule>
  </conditionalFormatting>
  <conditionalFormatting sqref="I22:I23">
    <cfRule type="expression" dxfId="2635" priority="994">
      <formula>AND($AI22=7,$AH22="RI")</formula>
    </cfRule>
    <cfRule type="expression" dxfId="2634" priority="995">
      <formula>AND($AI22=6,$AH22="RI")</formula>
    </cfRule>
    <cfRule type="expression" dxfId="2633" priority="998">
      <formula>AND($AI22=7,$AH22="S")</formula>
    </cfRule>
    <cfRule type="expression" dxfId="2632" priority="999">
      <formula>AND($AI22=6,$AH22="S")</formula>
    </cfRule>
    <cfRule type="expression" dxfId="2631" priority="1002">
      <formula>AND($AI22=7,$AH22="S")</formula>
    </cfRule>
    <cfRule type="expression" dxfId="2630" priority="1003">
      <formula>AND($AI22=6,$AH22="S")</formula>
    </cfRule>
  </conditionalFormatting>
  <conditionalFormatting sqref="I23">
    <cfRule type="expression" dxfId="2629" priority="996">
      <formula>$AI23=7</formula>
    </cfRule>
    <cfRule type="expression" dxfId="2628" priority="997">
      <formula>$AI23=6</formula>
    </cfRule>
  </conditionalFormatting>
  <conditionalFormatting sqref="H22:H23">
    <cfRule type="expression" dxfId="2627" priority="990">
      <formula>OR($AI22=7,$AI22=0)</formula>
    </cfRule>
    <cfRule type="expression" dxfId="2626" priority="991">
      <formula>$AI22=6</formula>
    </cfRule>
  </conditionalFormatting>
  <conditionalFormatting sqref="H22:H23">
    <cfRule type="expression" dxfId="2625" priority="984">
      <formula>AND($AI22=7,$AH22="RI")</formula>
    </cfRule>
    <cfRule type="expression" dxfId="2624" priority="985">
      <formula>AND($AI22=6,$AH22="RI")</formula>
    </cfRule>
    <cfRule type="expression" dxfId="2623" priority="988">
      <formula>AND($AI22=7,$AH22="S")</formula>
    </cfRule>
    <cfRule type="expression" dxfId="2622" priority="989">
      <formula>AND($AI22=6,$AH22="S")</formula>
    </cfRule>
    <cfRule type="expression" dxfId="2621" priority="992">
      <formula>AND($AI22=7,$AH22="S")</formula>
    </cfRule>
    <cfRule type="expression" dxfId="2620" priority="993">
      <formula>AND($AI22=6,$AH22="S")</formula>
    </cfRule>
  </conditionalFormatting>
  <conditionalFormatting sqref="H23">
    <cfRule type="expression" dxfId="2619" priority="986">
      <formula>$AI23=7</formula>
    </cfRule>
    <cfRule type="expression" dxfId="2618" priority="987">
      <formula>$AI23=6</formula>
    </cfRule>
  </conditionalFormatting>
  <conditionalFormatting sqref="F23">
    <cfRule type="expression" dxfId="2617" priority="978">
      <formula>$AI23=7</formula>
    </cfRule>
    <cfRule type="expression" dxfId="2616" priority="979">
      <formula>$AI23=6</formula>
    </cfRule>
  </conditionalFormatting>
  <conditionalFormatting sqref="F22:F23">
    <cfRule type="expression" dxfId="2615" priority="980">
      <formula>OR($AI22=7,$AI22=0)</formula>
    </cfRule>
    <cfRule type="expression" dxfId="2614" priority="981">
      <formula>$AI22=6</formula>
    </cfRule>
  </conditionalFormatting>
  <conditionalFormatting sqref="F22:F23">
    <cfRule type="expression" dxfId="2613" priority="974">
      <formula>AND($AI22=7,$AH22="RI")</formula>
    </cfRule>
    <cfRule type="expression" dxfId="2612" priority="975">
      <formula>AND($AI22=6,$AH22="RI")</formula>
    </cfRule>
    <cfRule type="expression" dxfId="2611" priority="976">
      <formula>AND($AI22=7,$AH22="S")</formula>
    </cfRule>
    <cfRule type="expression" dxfId="2610" priority="977">
      <formula>AND($AI22=6,$AH22="S")</formula>
    </cfRule>
    <cfRule type="expression" dxfId="2609" priority="982">
      <formula>AND($AI22=7,$AH22="S")</formula>
    </cfRule>
    <cfRule type="expression" dxfId="2608" priority="983">
      <formula>AND($AI22=6,$AH22="S")</formula>
    </cfRule>
  </conditionalFormatting>
  <conditionalFormatting sqref="G22:G23">
    <cfRule type="expression" dxfId="2607" priority="970">
      <formula>OR($AI22=7,$AI22=0)</formula>
    </cfRule>
    <cfRule type="expression" dxfId="2606" priority="971">
      <formula>$AI22=6</formula>
    </cfRule>
  </conditionalFormatting>
  <conditionalFormatting sqref="G22:G23">
    <cfRule type="expression" dxfId="2605" priority="966">
      <formula>AND($AI22=7,$AH22="RI")</formula>
    </cfRule>
    <cfRule type="expression" dxfId="2604" priority="967">
      <formula>AND($AI22=6,$AH22="RI")</formula>
    </cfRule>
    <cfRule type="expression" dxfId="2603" priority="968">
      <formula>AND($AI22=7,$AH22="S")</formula>
    </cfRule>
    <cfRule type="expression" dxfId="2602" priority="969">
      <formula>AND($AI22=6,$AH22="S")</formula>
    </cfRule>
    <cfRule type="expression" dxfId="2601" priority="972">
      <formula>AND($AI22=7,$AH22="S")</formula>
    </cfRule>
    <cfRule type="expression" dxfId="2600" priority="973">
      <formula>AND($AI22=6,$AH22="S")</formula>
    </cfRule>
  </conditionalFormatting>
  <conditionalFormatting sqref="E22:E23">
    <cfRule type="expression" dxfId="2599" priority="962">
      <formula>$AI22=7</formula>
    </cfRule>
    <cfRule type="expression" dxfId="2598" priority="963">
      <formula>$AI22=6</formula>
    </cfRule>
  </conditionalFormatting>
  <conditionalFormatting sqref="E22:E23">
    <cfRule type="expression" dxfId="2597" priority="958">
      <formula>AND($AI22=7,$AH22="RI")</formula>
    </cfRule>
    <cfRule type="expression" dxfId="2596" priority="959">
      <formula>AND($AI22=6,$AH22="RI")</formula>
    </cfRule>
    <cfRule type="expression" dxfId="2595" priority="960">
      <formula>AND($AI22=7,$AH22="S")</formula>
    </cfRule>
    <cfRule type="expression" dxfId="2594" priority="961">
      <formula>AND($AI22=6,$AH22="S")</formula>
    </cfRule>
    <cfRule type="expression" dxfId="2593" priority="964">
      <formula>AND($AI22=7,$AH22="S")</formula>
    </cfRule>
    <cfRule type="expression" dxfId="2592" priority="965">
      <formula>AND($AI22=6,$AH22="S")</formula>
    </cfRule>
  </conditionalFormatting>
  <conditionalFormatting sqref="D22:F23">
    <cfRule type="expression" dxfId="2591" priority="954">
      <formula>OR($AI22=7,$AI22=0)</formula>
    </cfRule>
    <cfRule type="expression" dxfId="2590" priority="955">
      <formula>$AI22=6</formula>
    </cfRule>
  </conditionalFormatting>
  <conditionalFormatting sqref="D22:F23">
    <cfRule type="expression" dxfId="2589" priority="950">
      <formula>AND($AI22=7,$AH22="RI")</formula>
    </cfRule>
    <cfRule type="expression" dxfId="2588" priority="951">
      <formula>AND($AI22=6,$AH22="RI")</formula>
    </cfRule>
    <cfRule type="expression" dxfId="2587" priority="952">
      <formula>AND($AI22=7,$AH22="S")</formula>
    </cfRule>
    <cfRule type="expression" dxfId="2586" priority="953">
      <formula>AND($AI22=6,$AH22="S")</formula>
    </cfRule>
    <cfRule type="expression" dxfId="2585" priority="956">
      <formula>AND($AI22=7,$AH22="S")</formula>
    </cfRule>
    <cfRule type="expression" dxfId="2584" priority="957">
      <formula>AND($AI22=6,$AH22="S")</formula>
    </cfRule>
  </conditionalFormatting>
  <conditionalFormatting sqref="D24:I26">
    <cfRule type="expression" dxfId="2583" priority="946">
      <formula>AND($AI24=6,$AH24="RI")</formula>
    </cfRule>
    <cfRule type="expression" dxfId="2582" priority="947">
      <formula>AND($AI24=7,$AH24="RI")</formula>
    </cfRule>
    <cfRule type="expression" dxfId="2581" priority="948">
      <formula>OR($AI24=7,$AI24=8)</formula>
    </cfRule>
    <cfRule type="expression" dxfId="2580" priority="949">
      <formula>$AI24=6</formula>
    </cfRule>
  </conditionalFormatting>
  <conditionalFormatting sqref="D22:I26">
    <cfRule type="expression" dxfId="2579" priority="940">
      <formula>OR(AND($AI22=7,$AH22="R"),AND($AI22=6,$AH22="R"))</formula>
    </cfRule>
    <cfRule type="expression" dxfId="2578" priority="941">
      <formula>OR(AND($AI22=7,$AH22="RI"),AND($AI22=6,$AH22="RI"))</formula>
    </cfRule>
    <cfRule type="expression" dxfId="2577" priority="942">
      <formula>OR(AND($AI22=7,$AH22="S"),AND($AI22=6,$AH22="S"))</formula>
    </cfRule>
    <cfRule type="expression" dxfId="2576" priority="943">
      <formula>OR(AND($AI22=7,$AH22="PZC"),AND($AI22=6,$AH22="PZC"))</formula>
    </cfRule>
    <cfRule type="expression" dxfId="2575" priority="944">
      <formula>OR($AI22=7,$AI22=0)</formula>
    </cfRule>
    <cfRule type="expression" dxfId="2574" priority="945">
      <formula>$AI22=6</formula>
    </cfRule>
  </conditionalFormatting>
  <conditionalFormatting sqref="T22:T23">
    <cfRule type="expression" dxfId="2573" priority="938">
      <formula>$AI22=7</formula>
    </cfRule>
    <cfRule type="expression" dxfId="2572" priority="939">
      <formula>$AI22=6</formula>
    </cfRule>
  </conditionalFormatting>
  <conditionalFormatting sqref="M24:M26">
    <cfRule type="expression" dxfId="2571" priority="932">
      <formula>$AI24=7</formula>
    </cfRule>
    <cfRule type="expression" dxfId="2570" priority="933">
      <formula>$AI24=6</formula>
    </cfRule>
  </conditionalFormatting>
  <conditionalFormatting sqref="M25">
    <cfRule type="expression" dxfId="2569" priority="930">
      <formula>$AI25=7</formula>
    </cfRule>
    <cfRule type="expression" dxfId="2568" priority="931">
      <formula>$AI25=6</formula>
    </cfRule>
  </conditionalFormatting>
  <conditionalFormatting sqref="M24:M26">
    <cfRule type="expression" dxfId="2567" priority="928">
      <formula>$AI24=7</formula>
    </cfRule>
    <cfRule type="expression" dxfId="2566" priority="929">
      <formula>$AI24=6</formula>
    </cfRule>
  </conditionalFormatting>
  <conditionalFormatting sqref="M24:M26">
    <cfRule type="expression" dxfId="2565" priority="926">
      <formula>$AI24=7</formula>
    </cfRule>
    <cfRule type="expression" dxfId="2564" priority="927">
      <formula>$AI24=6</formula>
    </cfRule>
  </conditionalFormatting>
  <conditionalFormatting sqref="U22:U26">
    <cfRule type="expression" dxfId="2563" priority="916">
      <formula>OR($AI22=7,$AI22=0)</formula>
    </cfRule>
    <cfRule type="expression" dxfId="2562" priority="917">
      <formula>$AI22=6</formula>
    </cfRule>
  </conditionalFormatting>
  <conditionalFormatting sqref="U22:U26">
    <cfRule type="expression" dxfId="2561" priority="912">
      <formula>AND($AI22=7,$AH22="RI")</formula>
    </cfRule>
    <cfRule type="expression" dxfId="2560" priority="913">
      <formula>AND($AI22=6,$AH22="RI")</formula>
    </cfRule>
    <cfRule type="expression" dxfId="2559" priority="914">
      <formula>AND($AI22=7,$AH22="S")</formula>
    </cfRule>
    <cfRule type="expression" dxfId="2558" priority="915">
      <formula>AND($AI22=6,$AH22="S")</formula>
    </cfRule>
    <cfRule type="expression" dxfId="2557" priority="918">
      <formula>AND($AI22=7,$AH22="S")</formula>
    </cfRule>
    <cfRule type="expression" dxfId="2556" priority="919">
      <formula>AND($AI22=6,$AH22="S")</formula>
    </cfRule>
  </conditionalFormatting>
  <conditionalFormatting sqref="K22:K26">
    <cfRule type="expression" dxfId="2555" priority="908">
      <formula>OR($AI22=7,$AI22=0)</formula>
    </cfRule>
    <cfRule type="expression" dxfId="2554" priority="909">
      <formula>$AI22=6</formula>
    </cfRule>
  </conditionalFormatting>
  <conditionalFormatting sqref="K22:K26">
    <cfRule type="expression" dxfId="2553" priority="904">
      <formula>AND($AI22=7,$AH22="RI")</formula>
    </cfRule>
    <cfRule type="expression" dxfId="2552" priority="905">
      <formula>AND($AI22=6,$AH22="RI")</formula>
    </cfRule>
    <cfRule type="expression" dxfId="2551" priority="906">
      <formula>AND($AI22=7,$AH22="S")</formula>
    </cfRule>
    <cfRule type="expression" dxfId="2550" priority="907">
      <formula>AND($AI22=6,$AH22="S")</formula>
    </cfRule>
    <cfRule type="expression" dxfId="2549" priority="910">
      <formula>AND($AI22=7,$AH22="S")</formula>
    </cfRule>
    <cfRule type="expression" dxfId="2548" priority="911">
      <formula>AND($AI22=6,$AH22="S")</formula>
    </cfRule>
  </conditionalFormatting>
  <conditionalFormatting sqref="R22:R26">
    <cfRule type="expression" dxfId="2547" priority="900">
      <formula>OR($AI22=7,$AI22=0)</formula>
    </cfRule>
    <cfRule type="expression" dxfId="2546" priority="901">
      <formula>$AI22=6</formula>
    </cfRule>
  </conditionalFormatting>
  <conditionalFormatting sqref="R22:R26">
    <cfRule type="expression" dxfId="2545" priority="896">
      <formula>AND($AI22=7,$AH22="RI")</formula>
    </cfRule>
    <cfRule type="expression" dxfId="2544" priority="897">
      <formula>AND($AI22=6,$AH22="RI")</formula>
    </cfRule>
    <cfRule type="expression" dxfId="2543" priority="898">
      <formula>AND($AI22=7,$AH22="S")</formula>
    </cfRule>
    <cfRule type="expression" dxfId="2542" priority="899">
      <formula>AND($AI22=6,$AH22="S")</formula>
    </cfRule>
    <cfRule type="expression" dxfId="2541" priority="902">
      <formula>AND($AI22=7,$AH22="S")</formula>
    </cfRule>
    <cfRule type="expression" dxfId="2540" priority="903">
      <formula>AND($AI22=6,$AH22="S")</formula>
    </cfRule>
  </conditionalFormatting>
  <conditionalFormatting sqref="S22:S26">
    <cfRule type="expression" dxfId="2539" priority="892">
      <formula>OR($AI22=7,$AI22=0)</formula>
    </cfRule>
    <cfRule type="expression" dxfId="2538" priority="893">
      <formula>$AI22=6</formula>
    </cfRule>
  </conditionalFormatting>
  <conditionalFormatting sqref="S22:S26">
    <cfRule type="expression" dxfId="2537" priority="888">
      <formula>AND($AI22=7,$AH22="RI")</formula>
    </cfRule>
    <cfRule type="expression" dxfId="2536" priority="889">
      <formula>AND($AI22=6,$AH22="RI")</formula>
    </cfRule>
    <cfRule type="expression" dxfId="2535" priority="890">
      <formula>AND($AI22=7,$AH22="S")</formula>
    </cfRule>
    <cfRule type="expression" dxfId="2534" priority="891">
      <formula>AND($AI22=6,$AH22="S")</formula>
    </cfRule>
    <cfRule type="expression" dxfId="2533" priority="894">
      <formula>AND($AI22=7,$AH22="S")</formula>
    </cfRule>
    <cfRule type="expression" dxfId="2532" priority="895">
      <formula>AND($AI22=6,$AH22="S")</formula>
    </cfRule>
  </conditionalFormatting>
  <conditionalFormatting sqref="Q22:Q26">
    <cfRule type="expression" dxfId="2531" priority="884">
      <formula>$AI22=7</formula>
    </cfRule>
    <cfRule type="expression" dxfId="2530" priority="885">
      <formula>$AI22=6</formula>
    </cfRule>
  </conditionalFormatting>
  <conditionalFormatting sqref="Q22:Q26">
    <cfRule type="expression" dxfId="2529" priority="880">
      <formula>AND($AI22=7,$AH22="RI")</formula>
    </cfRule>
    <cfRule type="expression" dxfId="2528" priority="881">
      <formula>AND($AI22=6,$AH22="RI")</formula>
    </cfRule>
    <cfRule type="expression" dxfId="2527" priority="882">
      <formula>AND($AI22=7,$AH22="S")</formula>
    </cfRule>
    <cfRule type="expression" dxfId="2526" priority="883">
      <formula>AND($AI22=6,$AH22="S")</formula>
    </cfRule>
    <cfRule type="expression" dxfId="2525" priority="886">
      <formula>AND($AI22=7,$AH22="S")</formula>
    </cfRule>
    <cfRule type="expression" dxfId="2524" priority="887">
      <formula>AND($AI22=6,$AH22="S")</formula>
    </cfRule>
  </conditionalFormatting>
  <conditionalFormatting sqref="P22:P26">
    <cfRule type="expression" dxfId="2523" priority="876">
      <formula>OR($AI22=7,$AI22=0)</formula>
    </cfRule>
    <cfRule type="expression" dxfId="2522" priority="877">
      <formula>$AI22=6</formula>
    </cfRule>
  </conditionalFormatting>
  <conditionalFormatting sqref="P22:P26">
    <cfRule type="expression" dxfId="2521" priority="872">
      <formula>AND($AI22=7,$AH22="RI")</formula>
    </cfRule>
    <cfRule type="expression" dxfId="2520" priority="873">
      <formula>AND($AI22=6,$AH22="RI")</formula>
    </cfRule>
    <cfRule type="expression" dxfId="2519" priority="874">
      <formula>AND($AI22=7,$AH22="S")</formula>
    </cfRule>
    <cfRule type="expression" dxfId="2518" priority="875">
      <formula>AND($AI22=6,$AH22="S")</formula>
    </cfRule>
    <cfRule type="expression" dxfId="2517" priority="878">
      <formula>AND($AI22=7,$AH22="S")</formula>
    </cfRule>
    <cfRule type="expression" dxfId="2516" priority="879">
      <formula>AND($AI22=6,$AH22="S")</formula>
    </cfRule>
  </conditionalFormatting>
  <conditionalFormatting sqref="P22:S26">
    <cfRule type="expression" dxfId="2515" priority="866">
      <formula>OR(AND($AI22=7,$AH22="R"),AND($AI22=6,$AH22="R"))</formula>
    </cfRule>
    <cfRule type="expression" dxfId="2514" priority="867">
      <formula>OR(AND($AI22=7,$AH22="RI"),AND($AI22=6,$AH22="RI"))</formula>
    </cfRule>
    <cfRule type="expression" dxfId="2513" priority="868">
      <formula>OR(AND($AI22=7,$AH22="S"),AND($AI22=6,$AH22="S"))</formula>
    </cfRule>
    <cfRule type="expression" dxfId="2512" priority="869">
      <formula>OR(AND($AI22=7,$AH22="PZC"),AND($AI22=6,$AH22="PZC"))</formula>
    </cfRule>
    <cfRule type="expression" dxfId="2511" priority="870">
      <formula>OR($AI22=7,$AI22=0)</formula>
    </cfRule>
    <cfRule type="expression" dxfId="2510" priority="871">
      <formula>$AI22=6</formula>
    </cfRule>
  </conditionalFormatting>
  <conditionalFormatting sqref="E29:E30">
    <cfRule type="expression" dxfId="2509" priority="864">
      <formula>$AI29=7</formula>
    </cfRule>
    <cfRule type="expression" dxfId="2508" priority="865">
      <formula>$AI29=6</formula>
    </cfRule>
  </conditionalFormatting>
  <conditionalFormatting sqref="G31:G32">
    <cfRule type="expression" dxfId="2507" priority="858">
      <formula>$AI31=7</formula>
    </cfRule>
    <cfRule type="expression" dxfId="2506" priority="859">
      <formula>$AI31=6</formula>
    </cfRule>
  </conditionalFormatting>
  <conditionalFormatting sqref="G32">
    <cfRule type="expression" dxfId="2505" priority="856">
      <formula>$AI32=7</formula>
    </cfRule>
    <cfRule type="expression" dxfId="2504" priority="857">
      <formula>$AI32=6</formula>
    </cfRule>
  </conditionalFormatting>
  <conditionalFormatting sqref="G31:G32">
    <cfRule type="expression" dxfId="2503" priority="854">
      <formula>$AI31=7</formula>
    </cfRule>
    <cfRule type="expression" dxfId="2502" priority="855">
      <formula>$AI31=6</formula>
    </cfRule>
  </conditionalFormatting>
  <conditionalFormatting sqref="G31:G32">
    <cfRule type="expression" dxfId="2501" priority="852">
      <formula>$AI31=7</formula>
    </cfRule>
    <cfRule type="expression" dxfId="2500" priority="853">
      <formula>$AI31=6</formula>
    </cfRule>
  </conditionalFormatting>
  <conditionalFormatting sqref="D31:I32">
    <cfRule type="expression" dxfId="2499" priority="860">
      <formula>AND($AI31=6,$AH31="RI")</formula>
    </cfRule>
    <cfRule type="expression" dxfId="2498" priority="861">
      <formula>AND($AI31=7,$AH31="RI")</formula>
    </cfRule>
    <cfRule type="expression" dxfId="2497" priority="862">
      <formula>OR($AI31=7,$AI31=8)</formula>
    </cfRule>
    <cfRule type="expression" dxfId="2496" priority="863">
      <formula>$AI31=6</formula>
    </cfRule>
  </conditionalFormatting>
  <conditionalFormatting sqref="D29:I32">
    <cfRule type="expression" dxfId="2495" priority="846">
      <formula>OR(AND($AI29=7,$AH29="R"),AND($AI29=6,$AH29="R"))</formula>
    </cfRule>
    <cfRule type="expression" dxfId="2494" priority="847">
      <formula>OR(AND($AI29=7,$AH29="RI"),AND($AI29=6,$AH29="RI"))</formula>
    </cfRule>
    <cfRule type="expression" dxfId="2493" priority="848">
      <formula>OR(AND($AI29=7,$AH29="S"),AND($AI29=6,$AH29="S"))</formula>
    </cfRule>
    <cfRule type="expression" dxfId="2492" priority="849">
      <formula>OR(AND($AI29=7,$AH29="PZC"),AND($AI29=6,$AH29="PZC"))</formula>
    </cfRule>
    <cfRule type="expression" dxfId="2491" priority="850">
      <formula>OR($AI29=7,$AI29=0)</formula>
    </cfRule>
    <cfRule type="expression" dxfId="2490" priority="851">
      <formula>$AI29=6</formula>
    </cfRule>
  </conditionalFormatting>
  <conditionalFormatting sqref="O29:O32">
    <cfRule type="expression" dxfId="2489" priority="842">
      <formula>OR($AI29=7,$AI29=0)</formula>
    </cfRule>
    <cfRule type="expression" dxfId="2488" priority="843">
      <formula>$AI29=6</formula>
    </cfRule>
  </conditionalFormatting>
  <conditionalFormatting sqref="O29:O32">
    <cfRule type="expression" dxfId="2487" priority="838">
      <formula>AND($AI29=7,$AH29="RI")</formula>
    </cfRule>
    <cfRule type="expression" dxfId="2486" priority="839">
      <formula>AND($AI29=6,$AH29="RI")</formula>
    </cfRule>
    <cfRule type="expression" dxfId="2485" priority="840">
      <formula>AND($AI29=7,$AH29="S")</formula>
    </cfRule>
    <cfRule type="expression" dxfId="2484" priority="841">
      <formula>AND($AI29=6,$AH29="S")</formula>
    </cfRule>
    <cfRule type="expression" dxfId="2483" priority="844">
      <formula>AND($AI29=7,$AH29="S")</formula>
    </cfRule>
    <cfRule type="expression" dxfId="2482" priority="845">
      <formula>AND($AI29=6,$AH29="S")</formula>
    </cfRule>
  </conditionalFormatting>
  <conditionalFormatting sqref="N29:N32">
    <cfRule type="expression" dxfId="2481" priority="834">
      <formula>OR($AI29=7,$AI29=0)</formula>
    </cfRule>
    <cfRule type="expression" dxfId="2480" priority="835">
      <formula>$AI29=6</formula>
    </cfRule>
  </conditionalFormatting>
  <conditionalFormatting sqref="N29:N32">
    <cfRule type="expression" dxfId="2479" priority="830">
      <formula>AND($AI29=7,$AH29="RI")</formula>
    </cfRule>
    <cfRule type="expression" dxfId="2478" priority="831">
      <formula>AND($AI29=6,$AH29="RI")</formula>
    </cfRule>
    <cfRule type="expression" dxfId="2477" priority="832">
      <formula>AND($AI29=7,$AH29="S")</formula>
    </cfRule>
    <cfRule type="expression" dxfId="2476" priority="833">
      <formula>AND($AI29=6,$AH29="S")</formula>
    </cfRule>
    <cfRule type="expression" dxfId="2475" priority="836">
      <formula>AND($AI29=7,$AH29="S")</formula>
    </cfRule>
    <cfRule type="expression" dxfId="2474" priority="837">
      <formula>AND($AI29=6,$AH29="S")</formula>
    </cfRule>
  </conditionalFormatting>
  <conditionalFormatting sqref="L29:L32">
    <cfRule type="expression" dxfId="2473" priority="826">
      <formula>OR($AI29=7,$AI29=0)</formula>
    </cfRule>
    <cfRule type="expression" dxfId="2472" priority="827">
      <formula>$AI29=6</formula>
    </cfRule>
  </conditionalFormatting>
  <conditionalFormatting sqref="L29:L32">
    <cfRule type="expression" dxfId="2471" priority="822">
      <formula>AND($AI29=7,$AH29="RI")</formula>
    </cfRule>
    <cfRule type="expression" dxfId="2470" priority="823">
      <formula>AND($AI29=6,$AH29="RI")</formula>
    </cfRule>
    <cfRule type="expression" dxfId="2469" priority="824">
      <formula>AND($AI29=7,$AH29="S")</formula>
    </cfRule>
    <cfRule type="expression" dxfId="2468" priority="825">
      <formula>AND($AI29=6,$AH29="S")</formula>
    </cfRule>
    <cfRule type="expression" dxfId="2467" priority="828">
      <formula>AND($AI29=7,$AH29="S")</formula>
    </cfRule>
    <cfRule type="expression" dxfId="2466" priority="829">
      <formula>AND($AI29=6,$AH29="S")</formula>
    </cfRule>
  </conditionalFormatting>
  <conditionalFormatting sqref="M29:O32">
    <cfRule type="expression" dxfId="2465" priority="818">
      <formula>OR($AI29=7,$AI29=0)</formula>
    </cfRule>
    <cfRule type="expression" dxfId="2464" priority="819">
      <formula>$AI29=6</formula>
    </cfRule>
  </conditionalFormatting>
  <conditionalFormatting sqref="M29:O32">
    <cfRule type="expression" dxfId="2463" priority="814">
      <formula>AND($AI29=7,$AH29="RI")</formula>
    </cfRule>
    <cfRule type="expression" dxfId="2462" priority="815">
      <formula>AND($AI29=6,$AH29="RI")</formula>
    </cfRule>
    <cfRule type="expression" dxfId="2461" priority="816">
      <formula>AND($AI29=7,$AH29="S")</formula>
    </cfRule>
    <cfRule type="expression" dxfId="2460" priority="817">
      <formula>AND($AI29=6,$AH29="S")</formula>
    </cfRule>
    <cfRule type="expression" dxfId="2459" priority="820">
      <formula>AND($AI29=7,$AH29="S")</formula>
    </cfRule>
    <cfRule type="expression" dxfId="2458" priority="821">
      <formula>AND($AI29=6,$AH29="S")</formula>
    </cfRule>
  </conditionalFormatting>
  <conditionalFormatting sqref="T29:T32">
    <cfRule type="expression" dxfId="2457" priority="810">
      <formula>$AI29=7</formula>
    </cfRule>
    <cfRule type="expression" dxfId="2456" priority="811">
      <formula>$AI29=6</formula>
    </cfRule>
  </conditionalFormatting>
  <conditionalFormatting sqref="T29:T32">
    <cfRule type="expression" dxfId="2455" priority="806">
      <formula>AND($AI29=7,$AH29="RI")</formula>
    </cfRule>
    <cfRule type="expression" dxfId="2454" priority="807">
      <formula>AND($AI29=6,$AH29="RI")</formula>
    </cfRule>
    <cfRule type="expression" dxfId="2453" priority="808">
      <formula>AND($AI29=7,$AH29="S")</formula>
    </cfRule>
    <cfRule type="expression" dxfId="2452" priority="809">
      <formula>AND($AI29=6,$AH29="S")</formula>
    </cfRule>
    <cfRule type="expression" dxfId="2451" priority="812">
      <formula>AND($AI29=7,$AH29="S")</formula>
    </cfRule>
    <cfRule type="expression" dxfId="2450" priority="813">
      <formula>AND($AI29=6,$AH29="S")</formula>
    </cfRule>
  </conditionalFormatting>
  <conditionalFormatting sqref="J29:J32">
    <cfRule type="expression" dxfId="2449" priority="802">
      <formula>OR($AI29=7,$AI29=0)</formula>
    </cfRule>
    <cfRule type="expression" dxfId="2448" priority="803">
      <formula>$AI29=6</formula>
    </cfRule>
  </conditionalFormatting>
  <conditionalFormatting sqref="J29:J32">
    <cfRule type="expression" dxfId="2447" priority="798">
      <formula>AND($AI29=7,$AH29="RI")</formula>
    </cfRule>
    <cfRule type="expression" dxfId="2446" priority="799">
      <formula>AND($AI29=6,$AH29="RI")</formula>
    </cfRule>
    <cfRule type="expression" dxfId="2445" priority="800">
      <formula>AND($AI29=7,$AH29="S")</formula>
    </cfRule>
    <cfRule type="expression" dxfId="2444" priority="801">
      <formula>AND($AI29=6,$AH29="S")</formula>
    </cfRule>
    <cfRule type="expression" dxfId="2443" priority="804">
      <formula>AND($AI29=7,$AH29="S")</formula>
    </cfRule>
    <cfRule type="expression" dxfId="2442" priority="805">
      <formula>AND($AI29=6,$AH29="S")</formula>
    </cfRule>
  </conditionalFormatting>
  <conditionalFormatting sqref="U29:U30">
    <cfRule type="expression" dxfId="2441" priority="788">
      <formula>OR($AI29=7,$AI29=0)</formula>
    </cfRule>
    <cfRule type="expression" dxfId="2440" priority="789">
      <formula>$AI29=6</formula>
    </cfRule>
  </conditionalFormatting>
  <conditionalFormatting sqref="U29:U30">
    <cfRule type="expression" dxfId="2439" priority="782">
      <formula>AND($AI29=7,$AH29="RI")</formula>
    </cfRule>
    <cfRule type="expression" dxfId="2438" priority="783">
      <formula>AND($AI29=6,$AH29="RI")</formula>
    </cfRule>
    <cfRule type="expression" dxfId="2437" priority="786">
      <formula>AND($AI29=7,$AH29="S")</formula>
    </cfRule>
    <cfRule type="expression" dxfId="2436" priority="787">
      <formula>AND($AI29=6,$AH29="S")</formula>
    </cfRule>
    <cfRule type="expression" dxfId="2435" priority="790">
      <formula>AND($AI29=7,$AH29="S")</formula>
    </cfRule>
    <cfRule type="expression" dxfId="2434" priority="791">
      <formula>AND($AI29=6,$AH29="S")</formula>
    </cfRule>
  </conditionalFormatting>
  <conditionalFormatting sqref="U30">
    <cfRule type="expression" dxfId="2433" priority="784">
      <formula>$AI30=7</formula>
    </cfRule>
    <cfRule type="expression" dxfId="2432" priority="785">
      <formula>$AI30=6</formula>
    </cfRule>
  </conditionalFormatting>
  <conditionalFormatting sqref="K29:K30">
    <cfRule type="expression" dxfId="2431" priority="778">
      <formula>OR($AI29=7,$AI29=0)</formula>
    </cfRule>
    <cfRule type="expression" dxfId="2430" priority="779">
      <formula>$AI29=6</formula>
    </cfRule>
  </conditionalFormatting>
  <conditionalFormatting sqref="K29:K30">
    <cfRule type="expression" dxfId="2429" priority="772">
      <formula>AND($AI29=7,$AH29="RI")</formula>
    </cfRule>
    <cfRule type="expression" dxfId="2428" priority="773">
      <formula>AND($AI29=6,$AH29="RI")</formula>
    </cfRule>
    <cfRule type="expression" dxfId="2427" priority="776">
      <formula>AND($AI29=7,$AH29="S")</formula>
    </cfRule>
    <cfRule type="expression" dxfId="2426" priority="777">
      <formula>AND($AI29=6,$AH29="S")</formula>
    </cfRule>
    <cfRule type="expression" dxfId="2425" priority="780">
      <formula>AND($AI29=7,$AH29="S")</formula>
    </cfRule>
    <cfRule type="expression" dxfId="2424" priority="781">
      <formula>AND($AI29=6,$AH29="S")</formula>
    </cfRule>
  </conditionalFormatting>
  <conditionalFormatting sqref="K30">
    <cfRule type="expression" dxfId="2423" priority="774">
      <formula>$AI30=7</formula>
    </cfRule>
    <cfRule type="expression" dxfId="2422" priority="775">
      <formula>$AI30=6</formula>
    </cfRule>
  </conditionalFormatting>
  <conditionalFormatting sqref="R30">
    <cfRule type="expression" dxfId="2421" priority="766">
      <formula>$AI30=7</formula>
    </cfRule>
    <cfRule type="expression" dxfId="2420" priority="767">
      <formula>$AI30=6</formula>
    </cfRule>
  </conditionalFormatting>
  <conditionalFormatting sqref="R29:R30">
    <cfRule type="expression" dxfId="2419" priority="768">
      <formula>OR($AI29=7,$AI29=0)</formula>
    </cfRule>
    <cfRule type="expression" dxfId="2418" priority="769">
      <formula>$AI29=6</formula>
    </cfRule>
  </conditionalFormatting>
  <conditionalFormatting sqref="R29:R30">
    <cfRule type="expression" dxfId="2417" priority="762">
      <formula>AND($AI29=7,$AH29="RI")</formula>
    </cfRule>
    <cfRule type="expression" dxfId="2416" priority="763">
      <formula>AND($AI29=6,$AH29="RI")</formula>
    </cfRule>
    <cfRule type="expression" dxfId="2415" priority="764">
      <formula>AND($AI29=7,$AH29="S")</formula>
    </cfRule>
    <cfRule type="expression" dxfId="2414" priority="765">
      <formula>AND($AI29=6,$AH29="S")</formula>
    </cfRule>
    <cfRule type="expression" dxfId="2413" priority="770">
      <formula>AND($AI29=7,$AH29="S")</formula>
    </cfRule>
    <cfRule type="expression" dxfId="2412" priority="771">
      <formula>AND($AI29=6,$AH29="S")</formula>
    </cfRule>
  </conditionalFormatting>
  <conditionalFormatting sqref="S29:S30">
    <cfRule type="expression" dxfId="2411" priority="758">
      <formula>OR($AI29=7,$AI29=0)</formula>
    </cfRule>
    <cfRule type="expression" dxfId="2410" priority="759">
      <formula>$AI29=6</formula>
    </cfRule>
  </conditionalFormatting>
  <conditionalFormatting sqref="S29:S30">
    <cfRule type="expression" dxfId="2409" priority="754">
      <formula>AND($AI29=7,$AH29="RI")</formula>
    </cfRule>
    <cfRule type="expression" dxfId="2408" priority="755">
      <formula>AND($AI29=6,$AH29="RI")</formula>
    </cfRule>
    <cfRule type="expression" dxfId="2407" priority="756">
      <formula>AND($AI29=7,$AH29="S")</formula>
    </cfRule>
    <cfRule type="expression" dxfId="2406" priority="757">
      <formula>AND($AI29=6,$AH29="S")</formula>
    </cfRule>
    <cfRule type="expression" dxfId="2405" priority="760">
      <formula>AND($AI29=7,$AH29="S")</formula>
    </cfRule>
    <cfRule type="expression" dxfId="2404" priority="761">
      <formula>AND($AI29=6,$AH29="S")</formula>
    </cfRule>
  </conditionalFormatting>
  <conditionalFormatting sqref="Q29:Q30">
    <cfRule type="expression" dxfId="2403" priority="750">
      <formula>$AI29=7</formula>
    </cfRule>
    <cfRule type="expression" dxfId="2402" priority="751">
      <formula>$AI29=6</formula>
    </cfRule>
  </conditionalFormatting>
  <conditionalFormatting sqref="Q29:Q30">
    <cfRule type="expression" dxfId="2401" priority="746">
      <formula>AND($AI29=7,$AH29="RI")</formula>
    </cfRule>
    <cfRule type="expression" dxfId="2400" priority="747">
      <formula>AND($AI29=6,$AH29="RI")</formula>
    </cfRule>
    <cfRule type="expression" dxfId="2399" priority="748">
      <formula>AND($AI29=7,$AH29="S")</formula>
    </cfRule>
    <cfRule type="expression" dxfId="2398" priority="749">
      <formula>AND($AI29=6,$AH29="S")</formula>
    </cfRule>
    <cfRule type="expression" dxfId="2397" priority="752">
      <formula>AND($AI29=7,$AH29="S")</formula>
    </cfRule>
    <cfRule type="expression" dxfId="2396" priority="753">
      <formula>AND($AI29=6,$AH29="S")</formula>
    </cfRule>
  </conditionalFormatting>
  <conditionalFormatting sqref="P29:R30">
    <cfRule type="expression" dxfId="2395" priority="742">
      <formula>OR($AI29=7,$AI29=0)</formula>
    </cfRule>
    <cfRule type="expression" dxfId="2394" priority="743">
      <formula>$AI29=6</formula>
    </cfRule>
  </conditionalFormatting>
  <conditionalFormatting sqref="P29:R30">
    <cfRule type="expression" dxfId="2393" priority="738">
      <formula>AND($AI29=7,$AH29="RI")</formula>
    </cfRule>
    <cfRule type="expression" dxfId="2392" priority="739">
      <formula>AND($AI29=6,$AH29="RI")</formula>
    </cfRule>
    <cfRule type="expression" dxfId="2391" priority="740">
      <formula>AND($AI29=7,$AH29="S")</formula>
    </cfRule>
    <cfRule type="expression" dxfId="2390" priority="741">
      <formula>AND($AI29=6,$AH29="S")</formula>
    </cfRule>
    <cfRule type="expression" dxfId="2389" priority="744">
      <formula>AND($AI29=7,$AH29="S")</formula>
    </cfRule>
    <cfRule type="expression" dxfId="2388" priority="745">
      <formula>AND($AI29=6,$AH29="S")</formula>
    </cfRule>
  </conditionalFormatting>
  <conditionalFormatting sqref="P31:S32">
    <cfRule type="expression" dxfId="2387" priority="734">
      <formula>AND($AI31=6,$AH31="RI")</formula>
    </cfRule>
    <cfRule type="expression" dxfId="2386" priority="735">
      <formula>AND($AI31=7,$AH31="RI")</formula>
    </cfRule>
    <cfRule type="expression" dxfId="2385" priority="736">
      <formula>OR($AI31=7,$AI31=8)</formula>
    </cfRule>
    <cfRule type="expression" dxfId="2384" priority="737">
      <formula>$AI31=6</formula>
    </cfRule>
  </conditionalFormatting>
  <conditionalFormatting sqref="P29:S32 U29:U32 K29:K32">
    <cfRule type="expression" dxfId="2383" priority="731">
      <formula>OR(AND($AI29=7,$AH29="PZC"),AND($AI29=6,$AH29="PZC"))</formula>
    </cfRule>
    <cfRule type="expression" dxfId="2382" priority="732">
      <formula>OR($AI29=7,$AI29=0)</formula>
    </cfRule>
    <cfRule type="expression" dxfId="2381" priority="733">
      <formula>$AI29=6</formula>
    </cfRule>
  </conditionalFormatting>
  <conditionalFormatting sqref="AB4:AB33 AC4:AG32 B4:AA32 B3:AG3">
    <cfRule type="expression" dxfId="2380" priority="1364">
      <formula>AND($AI3=7,$AH3="R")</formula>
    </cfRule>
    <cfRule type="expression" dxfId="2379" priority="1365">
      <formula>AND($AI3=6,$AH3="R")</formula>
    </cfRule>
    <cfRule type="expression" dxfId="2378" priority="1366">
      <formula>OR(AND($AI3=7,$AH3="S"),AND($AI3=6,$AH3="S"))</formula>
    </cfRule>
    <cfRule type="expression" dxfId="2377" priority="5004">
      <formula>OR(AND($AI3=7,$AH3="R"),AND($AI3=6,$AH3="R"))</formula>
    </cfRule>
    <cfRule type="expression" dxfId="2376" priority="5005">
      <formula>OR(AND($AI3=7,$AH3="RI"),AND($AI3=6,$AH3="RI"))</formula>
    </cfRule>
  </conditionalFormatting>
  <conditionalFormatting sqref="AB4:AB5 AB8:AB12 AB15:AB19 AB22:AB26 AB29:AB32">
    <cfRule type="iconSet" priority="727">
      <iconSet iconSet="3Symbols">
        <cfvo type="percent" val="0"/>
        <cfvo type="num" val="4"/>
        <cfvo type="num" val="5"/>
      </iconSet>
    </cfRule>
  </conditionalFormatting>
  <conditionalFormatting sqref="AC4:AC5 AC8:AC12 AC15:AC19 AC22:AC26 AC29:AC32">
    <cfRule type="iconSet" priority="726">
      <iconSet iconSet="3Symbols">
        <cfvo type="percent" val="0"/>
        <cfvo type="num" val="3"/>
        <cfvo type="num" val="4"/>
      </iconSet>
    </cfRule>
  </conditionalFormatting>
  <conditionalFormatting sqref="AD4:AD5 AD8:AD12 AD15:AD19 AD22:AD26 AD29:AD32">
    <cfRule type="iconSet" priority="725">
      <iconSet iconSet="3Symbols">
        <cfvo type="percent" val="0"/>
        <cfvo type="num" val="1"/>
        <cfvo type="num" val="2"/>
      </iconSet>
    </cfRule>
  </conditionalFormatting>
  <conditionalFormatting sqref="AB6:AB7 AB13:AB14 AB20:AB21 AB27:AB28">
    <cfRule type="iconSet" priority="724">
      <iconSet iconSet="3Symbols">
        <cfvo type="percent" val="0"/>
        <cfvo type="num" val="2"/>
        <cfvo type="num" val="3"/>
      </iconSet>
    </cfRule>
  </conditionalFormatting>
  <conditionalFormatting sqref="AB3:AD3 AC6:AD7 AC13:AD14 AC20:AD21 AC27:AD28">
    <cfRule type="iconSet" priority="723">
      <iconSet iconSet="3Symbols">
        <cfvo type="percent" val="0"/>
        <cfvo type="num" val="1"/>
        <cfvo type="num" val="2"/>
      </iconSet>
    </cfRule>
  </conditionalFormatting>
  <conditionalFormatting sqref="I15:I19">
    <cfRule type="expression" dxfId="2375" priority="719">
      <formula>OR($AI15=7,$AI15=0)</formula>
    </cfRule>
    <cfRule type="expression" dxfId="2374" priority="720">
      <formula>$AI15=6</formula>
    </cfRule>
  </conditionalFormatting>
  <conditionalFormatting sqref="I15:I19">
    <cfRule type="expression" dxfId="2373" priority="715">
      <formula>AND($AI15=7,$AH15="RI")</formula>
    </cfRule>
    <cfRule type="expression" dxfId="2372" priority="716">
      <formula>AND($AI15=6,$AH15="RI")</formula>
    </cfRule>
    <cfRule type="expression" dxfId="2371" priority="717">
      <formula>AND($AI15=7,$AH15="S")</formula>
    </cfRule>
    <cfRule type="expression" dxfId="2370" priority="718">
      <formula>AND($AI15=6,$AH15="S")</formula>
    </cfRule>
    <cfRule type="expression" dxfId="2369" priority="721">
      <formula>AND($AI15=7,$AH15="S")</formula>
    </cfRule>
    <cfRule type="expression" dxfId="2368" priority="722">
      <formula>AND($AI15=6,$AH15="S")</formula>
    </cfRule>
  </conditionalFormatting>
  <conditionalFormatting sqref="H15:H19">
    <cfRule type="expression" dxfId="2367" priority="711">
      <formula>OR($AI15=7,$AI15=0)</formula>
    </cfRule>
    <cfRule type="expression" dxfId="2366" priority="712">
      <formula>$AI15=6</formula>
    </cfRule>
  </conditionalFormatting>
  <conditionalFormatting sqref="H15:H19">
    <cfRule type="expression" dxfId="2365" priority="707">
      <formula>AND($AI15=7,$AH15="RI")</formula>
    </cfRule>
    <cfRule type="expression" dxfId="2364" priority="708">
      <formula>AND($AI15=6,$AH15="RI")</formula>
    </cfRule>
    <cfRule type="expression" dxfId="2363" priority="709">
      <formula>AND($AI15=7,$AH15="S")</formula>
    </cfRule>
    <cfRule type="expression" dxfId="2362" priority="710">
      <formula>AND($AI15=6,$AH15="S")</formula>
    </cfRule>
    <cfRule type="expression" dxfId="2361" priority="713">
      <formula>AND($AI15=7,$AH15="S")</formula>
    </cfRule>
    <cfRule type="expression" dxfId="2360" priority="714">
      <formula>AND($AI15=6,$AH15="S")</formula>
    </cfRule>
  </conditionalFormatting>
  <conditionalFormatting sqref="F15:F19">
    <cfRule type="expression" dxfId="2359" priority="703">
      <formula>OR($AI15=7,$AI15=0)</formula>
    </cfRule>
    <cfRule type="expression" dxfId="2358" priority="704">
      <formula>$AI15=6</formula>
    </cfRule>
  </conditionalFormatting>
  <conditionalFormatting sqref="F15:F19">
    <cfRule type="expression" dxfId="2357" priority="699">
      <formula>AND($AI15=7,$AH15="RI")</formula>
    </cfRule>
    <cfRule type="expression" dxfId="2356" priority="700">
      <formula>AND($AI15=6,$AH15="RI")</formula>
    </cfRule>
    <cfRule type="expression" dxfId="2355" priority="701">
      <formula>AND($AI15=7,$AH15="S")</formula>
    </cfRule>
    <cfRule type="expression" dxfId="2354" priority="702">
      <formula>AND($AI15=6,$AH15="S")</formula>
    </cfRule>
    <cfRule type="expression" dxfId="2353" priority="705">
      <formula>AND($AI15=7,$AH15="S")</formula>
    </cfRule>
    <cfRule type="expression" dxfId="2352" priority="706">
      <formula>AND($AI15=6,$AH15="S")</formula>
    </cfRule>
  </conditionalFormatting>
  <conditionalFormatting sqref="G15:I19">
    <cfRule type="expression" dxfId="2351" priority="695">
      <formula>OR($AI15=7,$AI15=0)</formula>
    </cfRule>
    <cfRule type="expression" dxfId="2350" priority="696">
      <formula>$AI15=6</formula>
    </cfRule>
  </conditionalFormatting>
  <conditionalFormatting sqref="G15:I19">
    <cfRule type="expression" dxfId="2349" priority="691">
      <formula>AND($AI15=7,$AH15="RI")</formula>
    </cfRule>
    <cfRule type="expression" dxfId="2348" priority="692">
      <formula>AND($AI15=6,$AH15="RI")</formula>
    </cfRule>
    <cfRule type="expression" dxfId="2347" priority="693">
      <formula>AND($AI15=7,$AH15="S")</formula>
    </cfRule>
    <cfRule type="expression" dxfId="2346" priority="694">
      <formula>AND($AI15=6,$AH15="S")</formula>
    </cfRule>
    <cfRule type="expression" dxfId="2345" priority="697">
      <formula>AND($AI15=7,$AH15="S")</formula>
    </cfRule>
    <cfRule type="expression" dxfId="2344" priority="698">
      <formula>AND($AI15=6,$AH15="S")</formula>
    </cfRule>
  </conditionalFormatting>
  <conditionalFormatting sqref="E15:E19">
    <cfRule type="expression" dxfId="2343" priority="687">
      <formula>$AI15=7</formula>
    </cfRule>
    <cfRule type="expression" dxfId="2342" priority="688">
      <formula>$AI15=6</formula>
    </cfRule>
  </conditionalFormatting>
  <conditionalFormatting sqref="E15:E19">
    <cfRule type="expression" dxfId="2341" priority="683">
      <formula>AND($AI15=7,$AH15="RI")</formula>
    </cfRule>
    <cfRule type="expression" dxfId="2340" priority="684">
      <formula>AND($AI15=6,$AH15="RI")</formula>
    </cfRule>
    <cfRule type="expression" dxfId="2339" priority="685">
      <formula>AND($AI15=7,$AH15="S")</formula>
    </cfRule>
    <cfRule type="expression" dxfId="2338" priority="686">
      <formula>AND($AI15=6,$AH15="S")</formula>
    </cfRule>
    <cfRule type="expression" dxfId="2337" priority="689">
      <formula>AND($AI15=7,$AH15="S")</formula>
    </cfRule>
    <cfRule type="expression" dxfId="2336" priority="690">
      <formula>AND($AI15=6,$AH15="S")</formula>
    </cfRule>
  </conditionalFormatting>
  <conditionalFormatting sqref="D15:D19">
    <cfRule type="expression" dxfId="2335" priority="679">
      <formula>OR($AI15=7,$AI15=0)</formula>
    </cfRule>
    <cfRule type="expression" dxfId="2334" priority="680">
      <formula>$AI15=6</formula>
    </cfRule>
  </conditionalFormatting>
  <conditionalFormatting sqref="D15:D19">
    <cfRule type="expression" dxfId="2333" priority="675">
      <formula>AND($AI15=7,$AH15="RI")</formula>
    </cfRule>
    <cfRule type="expression" dxfId="2332" priority="676">
      <formula>AND($AI15=6,$AH15="RI")</formula>
    </cfRule>
    <cfRule type="expression" dxfId="2331" priority="677">
      <formula>AND($AI15=7,$AH15="S")</formula>
    </cfRule>
    <cfRule type="expression" dxfId="2330" priority="678">
      <formula>AND($AI15=6,$AH15="S")</formula>
    </cfRule>
    <cfRule type="expression" dxfId="2329" priority="681">
      <formula>AND($AI15=7,$AH15="S")</formula>
    </cfRule>
    <cfRule type="expression" dxfId="2328" priority="682">
      <formula>AND($AI15=6,$AH15="S")</formula>
    </cfRule>
  </conditionalFormatting>
  <conditionalFormatting sqref="D15:I19">
    <cfRule type="expression" dxfId="2327" priority="669">
      <formula>OR(AND($AI15=7,$AH15="R"),AND($AI15=6,$AH15="R"))</formula>
    </cfRule>
    <cfRule type="expression" dxfId="2326" priority="670">
      <formula>OR(AND($AI15=7,$AH15="RI"),AND($AI15=6,$AH15="RI"))</formula>
    </cfRule>
    <cfRule type="expression" dxfId="2325" priority="671">
      <formula>OR(AND($AI15=7,$AH15="S"),AND($AI15=6,$AH15="S"))</formula>
    </cfRule>
    <cfRule type="expression" dxfId="2324" priority="672">
      <formula>OR(AND($AI15=7,$AH15="PZC"),AND($AI15=6,$AH15="PZC"))</formula>
    </cfRule>
    <cfRule type="expression" dxfId="2323" priority="673">
      <formula>OR($AI15=7,$AI15=0)</formula>
    </cfRule>
    <cfRule type="expression" dxfId="2322" priority="674">
      <formula>$AI15=6</formula>
    </cfRule>
  </conditionalFormatting>
  <conditionalFormatting sqref="U22:U26">
    <cfRule type="expression" dxfId="2321" priority="665">
      <formula>OR($AI22=7,$AI22=0)</formula>
    </cfRule>
    <cfRule type="expression" dxfId="2320" priority="666">
      <formula>$AI22=6</formula>
    </cfRule>
  </conditionalFormatting>
  <conditionalFormatting sqref="U22:U26">
    <cfRule type="expression" dxfId="2319" priority="661">
      <formula>AND($AI22=7,$AH22="RI")</formula>
    </cfRule>
    <cfRule type="expression" dxfId="2318" priority="662">
      <formula>AND($AI22=6,$AH22="RI")</formula>
    </cfRule>
    <cfRule type="expression" dxfId="2317" priority="663">
      <formula>AND($AI22=7,$AH22="S")</formula>
    </cfRule>
    <cfRule type="expression" dxfId="2316" priority="664">
      <formula>AND($AI22=6,$AH22="S")</formula>
    </cfRule>
    <cfRule type="expression" dxfId="2315" priority="667">
      <formula>AND($AI22=7,$AH22="S")</formula>
    </cfRule>
    <cfRule type="expression" dxfId="2314" priority="668">
      <formula>AND($AI22=6,$AH22="S")</formula>
    </cfRule>
  </conditionalFormatting>
  <conditionalFormatting sqref="K22:K26">
    <cfRule type="expression" dxfId="2313" priority="657">
      <formula>OR($AI22=7,$AI22=0)</formula>
    </cfRule>
    <cfRule type="expression" dxfId="2312" priority="658">
      <formula>$AI22=6</formula>
    </cfRule>
  </conditionalFormatting>
  <conditionalFormatting sqref="K22:K26">
    <cfRule type="expression" dxfId="2311" priority="653">
      <formula>AND($AI22=7,$AH22="RI")</formula>
    </cfRule>
    <cfRule type="expression" dxfId="2310" priority="654">
      <formula>AND($AI22=6,$AH22="RI")</formula>
    </cfRule>
    <cfRule type="expression" dxfId="2309" priority="655">
      <formula>AND($AI22=7,$AH22="S")</formula>
    </cfRule>
    <cfRule type="expression" dxfId="2308" priority="656">
      <formula>AND($AI22=6,$AH22="S")</formula>
    </cfRule>
    <cfRule type="expression" dxfId="2307" priority="659">
      <formula>AND($AI22=7,$AH22="S")</formula>
    </cfRule>
    <cfRule type="expression" dxfId="2306" priority="660">
      <formula>AND($AI22=6,$AH22="S")</formula>
    </cfRule>
  </conditionalFormatting>
  <conditionalFormatting sqref="R22:R26">
    <cfRule type="expression" dxfId="2305" priority="649">
      <formula>OR($AI22=7,$AI22=0)</formula>
    </cfRule>
    <cfRule type="expression" dxfId="2304" priority="650">
      <formula>$AI22=6</formula>
    </cfRule>
  </conditionalFormatting>
  <conditionalFormatting sqref="R22:R26">
    <cfRule type="expression" dxfId="2303" priority="645">
      <formula>AND($AI22=7,$AH22="RI")</formula>
    </cfRule>
    <cfRule type="expression" dxfId="2302" priority="646">
      <formula>AND($AI22=6,$AH22="RI")</formula>
    </cfRule>
    <cfRule type="expression" dxfId="2301" priority="647">
      <formula>AND($AI22=7,$AH22="S")</formula>
    </cfRule>
    <cfRule type="expression" dxfId="2300" priority="648">
      <formula>AND($AI22=6,$AH22="S")</formula>
    </cfRule>
    <cfRule type="expression" dxfId="2299" priority="651">
      <formula>AND($AI22=7,$AH22="S")</formula>
    </cfRule>
    <cfRule type="expression" dxfId="2298" priority="652">
      <formula>AND($AI22=6,$AH22="S")</formula>
    </cfRule>
  </conditionalFormatting>
  <conditionalFormatting sqref="S22:S26">
    <cfRule type="expression" dxfId="2297" priority="641">
      <formula>OR($AI22=7,$AI22=0)</formula>
    </cfRule>
    <cfRule type="expression" dxfId="2296" priority="642">
      <formula>$AI22=6</formula>
    </cfRule>
  </conditionalFormatting>
  <conditionalFormatting sqref="S22:S26">
    <cfRule type="expression" dxfId="2295" priority="637">
      <formula>AND($AI22=7,$AH22="RI")</formula>
    </cfRule>
    <cfRule type="expression" dxfId="2294" priority="638">
      <formula>AND($AI22=6,$AH22="RI")</formula>
    </cfRule>
    <cfRule type="expression" dxfId="2293" priority="639">
      <formula>AND($AI22=7,$AH22="S")</formula>
    </cfRule>
    <cfRule type="expression" dxfId="2292" priority="640">
      <formula>AND($AI22=6,$AH22="S")</formula>
    </cfRule>
    <cfRule type="expression" dxfId="2291" priority="643">
      <formula>AND($AI22=7,$AH22="S")</formula>
    </cfRule>
    <cfRule type="expression" dxfId="2290" priority="644">
      <formula>AND($AI22=6,$AH22="S")</formula>
    </cfRule>
  </conditionalFormatting>
  <conditionalFormatting sqref="Q22:Q26">
    <cfRule type="expression" dxfId="2289" priority="633">
      <formula>$AI22=7</formula>
    </cfRule>
    <cfRule type="expression" dxfId="2288" priority="634">
      <formula>$AI22=6</formula>
    </cfRule>
  </conditionalFormatting>
  <conditionalFormatting sqref="Q22:Q26">
    <cfRule type="expression" dxfId="2287" priority="629">
      <formula>AND($AI22=7,$AH22="RI")</formula>
    </cfRule>
    <cfRule type="expression" dxfId="2286" priority="630">
      <formula>AND($AI22=6,$AH22="RI")</formula>
    </cfRule>
    <cfRule type="expression" dxfId="2285" priority="631">
      <formula>AND($AI22=7,$AH22="S")</formula>
    </cfRule>
    <cfRule type="expression" dxfId="2284" priority="632">
      <formula>AND($AI22=6,$AH22="S")</formula>
    </cfRule>
    <cfRule type="expression" dxfId="2283" priority="635">
      <formula>AND($AI22=7,$AH22="S")</formula>
    </cfRule>
    <cfRule type="expression" dxfId="2282" priority="636">
      <formula>AND($AI22=6,$AH22="S")</formula>
    </cfRule>
  </conditionalFormatting>
  <conditionalFormatting sqref="P22:P26">
    <cfRule type="expression" dxfId="2281" priority="625">
      <formula>OR($AI22=7,$AI22=0)</formula>
    </cfRule>
    <cfRule type="expression" dxfId="2280" priority="626">
      <formula>$AI22=6</formula>
    </cfRule>
  </conditionalFormatting>
  <conditionalFormatting sqref="P22:P26">
    <cfRule type="expression" dxfId="2279" priority="621">
      <formula>AND($AI22=7,$AH22="RI")</formula>
    </cfRule>
    <cfRule type="expression" dxfId="2278" priority="622">
      <formula>AND($AI22=6,$AH22="RI")</formula>
    </cfRule>
    <cfRule type="expression" dxfId="2277" priority="623">
      <formula>AND($AI22=7,$AH22="S")</formula>
    </cfRule>
    <cfRule type="expression" dxfId="2276" priority="624">
      <formula>AND($AI22=6,$AH22="S")</formula>
    </cfRule>
    <cfRule type="expression" dxfId="2275" priority="627">
      <formula>AND($AI22=7,$AH22="S")</formula>
    </cfRule>
    <cfRule type="expression" dxfId="2274" priority="628">
      <formula>AND($AI22=6,$AH22="S")</formula>
    </cfRule>
  </conditionalFormatting>
  <conditionalFormatting sqref="P22:S26">
    <cfRule type="expression" dxfId="2273" priority="615">
      <formula>OR(AND($AI22=7,$AH22="R"),AND($AI22=6,$AH22="R"))</formula>
    </cfRule>
    <cfRule type="expression" dxfId="2272" priority="616">
      <formula>OR(AND($AI22=7,$AH22="RI"),AND($AI22=6,$AH22="RI"))</formula>
    </cfRule>
    <cfRule type="expression" dxfId="2271" priority="617">
      <formula>OR(AND($AI22=7,$AH22="S"),AND($AI22=6,$AH22="S"))</formula>
    </cfRule>
    <cfRule type="expression" dxfId="2270" priority="618">
      <formula>OR(AND($AI22=7,$AH22="PZC"),AND($AI22=6,$AH22="PZC"))</formula>
    </cfRule>
    <cfRule type="expression" dxfId="2269" priority="619">
      <formula>OR($AI22=7,$AI22=0)</formula>
    </cfRule>
    <cfRule type="expression" dxfId="2268" priority="620">
      <formula>$AI22=6</formula>
    </cfRule>
  </conditionalFormatting>
  <conditionalFormatting sqref="O15:O16">
    <cfRule type="expression" dxfId="2267" priority="611">
      <formula>OR($AI15=7,$AI15=0)</formula>
    </cfRule>
    <cfRule type="expression" dxfId="2266" priority="612">
      <formula>$AI15=6</formula>
    </cfRule>
  </conditionalFormatting>
  <conditionalFormatting sqref="O15:O16">
    <cfRule type="expression" dxfId="2265" priority="605">
      <formula>AND($AI15=7,$AH15="RI")</formula>
    </cfRule>
    <cfRule type="expression" dxfId="2264" priority="606">
      <formula>AND($AI15=6,$AH15="RI")</formula>
    </cfRule>
    <cfRule type="expression" dxfId="2263" priority="609">
      <formula>AND($AI15=7,$AH15="S")</formula>
    </cfRule>
    <cfRule type="expression" dxfId="2262" priority="610">
      <formula>AND($AI15=6,$AH15="S")</formula>
    </cfRule>
    <cfRule type="expression" dxfId="2261" priority="613">
      <formula>AND($AI15=7,$AH15="S")</formula>
    </cfRule>
    <cfRule type="expression" dxfId="2260" priority="614">
      <formula>AND($AI15=6,$AH15="S")</formula>
    </cfRule>
  </conditionalFormatting>
  <conditionalFormatting sqref="O16">
    <cfRule type="expression" dxfId="2259" priority="607">
      <formula>$AI16=7</formula>
    </cfRule>
    <cfRule type="expression" dxfId="2258" priority="608">
      <formula>$AI16=6</formula>
    </cfRule>
  </conditionalFormatting>
  <conditionalFormatting sqref="N15:N16">
    <cfRule type="expression" dxfId="2257" priority="601">
      <formula>OR($AI15=7,$AI15=0)</formula>
    </cfRule>
    <cfRule type="expression" dxfId="2256" priority="602">
      <formula>$AI15=6</formula>
    </cfRule>
  </conditionalFormatting>
  <conditionalFormatting sqref="N15:N16">
    <cfRule type="expression" dxfId="2255" priority="595">
      <formula>AND($AI15=7,$AH15="RI")</formula>
    </cfRule>
    <cfRule type="expression" dxfId="2254" priority="596">
      <formula>AND($AI15=6,$AH15="RI")</formula>
    </cfRule>
    <cfRule type="expression" dxfId="2253" priority="599">
      <formula>AND($AI15=7,$AH15="S")</formula>
    </cfRule>
    <cfRule type="expression" dxfId="2252" priority="600">
      <formula>AND($AI15=6,$AH15="S")</formula>
    </cfRule>
    <cfRule type="expression" dxfId="2251" priority="603">
      <formula>AND($AI15=7,$AH15="S")</formula>
    </cfRule>
    <cfRule type="expression" dxfId="2250" priority="604">
      <formula>AND($AI15=6,$AH15="S")</formula>
    </cfRule>
  </conditionalFormatting>
  <conditionalFormatting sqref="N16">
    <cfRule type="expression" dxfId="2249" priority="597">
      <formula>$AI16=7</formula>
    </cfRule>
    <cfRule type="expression" dxfId="2248" priority="598">
      <formula>$AI16=6</formula>
    </cfRule>
  </conditionalFormatting>
  <conditionalFormatting sqref="L16">
    <cfRule type="expression" dxfId="2247" priority="589">
      <formula>$AI16=7</formula>
    </cfRule>
    <cfRule type="expression" dxfId="2246" priority="590">
      <formula>$AI16=6</formula>
    </cfRule>
  </conditionalFormatting>
  <conditionalFormatting sqref="L15:L16">
    <cfRule type="expression" dxfId="2245" priority="591">
      <formula>OR($AI15=7,$AI15=0)</formula>
    </cfRule>
    <cfRule type="expression" dxfId="2244" priority="592">
      <formula>$AI15=6</formula>
    </cfRule>
  </conditionalFormatting>
  <conditionalFormatting sqref="L15:L16">
    <cfRule type="expression" dxfId="2243" priority="585">
      <formula>AND($AI15=7,$AH15="RI")</formula>
    </cfRule>
    <cfRule type="expression" dxfId="2242" priority="586">
      <formula>AND($AI15=6,$AH15="RI")</formula>
    </cfRule>
    <cfRule type="expression" dxfId="2241" priority="587">
      <formula>AND($AI15=7,$AH15="S")</formula>
    </cfRule>
    <cfRule type="expression" dxfId="2240" priority="588">
      <formula>AND($AI15=6,$AH15="S")</formula>
    </cfRule>
    <cfRule type="expression" dxfId="2239" priority="593">
      <formula>AND($AI15=7,$AH15="S")</formula>
    </cfRule>
    <cfRule type="expression" dxfId="2238" priority="594">
      <formula>AND($AI15=6,$AH15="S")</formula>
    </cfRule>
  </conditionalFormatting>
  <conditionalFormatting sqref="M15:M16">
    <cfRule type="expression" dxfId="2237" priority="581">
      <formula>OR($AI15=7,$AI15=0)</formula>
    </cfRule>
    <cfRule type="expression" dxfId="2236" priority="582">
      <formula>$AI15=6</formula>
    </cfRule>
  </conditionalFormatting>
  <conditionalFormatting sqref="M15:M16">
    <cfRule type="expression" dxfId="2235" priority="577">
      <formula>AND($AI15=7,$AH15="RI")</formula>
    </cfRule>
    <cfRule type="expression" dxfId="2234" priority="578">
      <formula>AND($AI15=6,$AH15="RI")</formula>
    </cfRule>
    <cfRule type="expression" dxfId="2233" priority="579">
      <formula>AND($AI15=7,$AH15="S")</formula>
    </cfRule>
    <cfRule type="expression" dxfId="2232" priority="580">
      <formula>AND($AI15=6,$AH15="S")</formula>
    </cfRule>
    <cfRule type="expression" dxfId="2231" priority="583">
      <formula>AND($AI15=7,$AH15="S")</formula>
    </cfRule>
    <cfRule type="expression" dxfId="2230" priority="584">
      <formula>AND($AI15=6,$AH15="S")</formula>
    </cfRule>
  </conditionalFormatting>
  <conditionalFormatting sqref="T15:T16">
    <cfRule type="expression" dxfId="2229" priority="573">
      <formula>$AI15=7</formula>
    </cfRule>
    <cfRule type="expression" dxfId="2228" priority="574">
      <formula>$AI15=6</formula>
    </cfRule>
  </conditionalFormatting>
  <conditionalFormatting sqref="T15:T16">
    <cfRule type="expression" dxfId="2227" priority="569">
      <formula>AND($AI15=7,$AH15="RI")</formula>
    </cfRule>
    <cfRule type="expression" dxfId="2226" priority="570">
      <formula>AND($AI15=6,$AH15="RI")</formula>
    </cfRule>
    <cfRule type="expression" dxfId="2225" priority="571">
      <formula>AND($AI15=7,$AH15="S")</formula>
    </cfRule>
    <cfRule type="expression" dxfId="2224" priority="572">
      <formula>AND($AI15=6,$AH15="S")</formula>
    </cfRule>
    <cfRule type="expression" dxfId="2223" priority="575">
      <formula>AND($AI15=7,$AH15="S")</formula>
    </cfRule>
    <cfRule type="expression" dxfId="2222" priority="576">
      <formula>AND($AI15=6,$AH15="S")</formula>
    </cfRule>
  </conditionalFormatting>
  <conditionalFormatting sqref="Q15:Q16">
    <cfRule type="expression" dxfId="2221" priority="549">
      <formula>$AI15=7</formula>
    </cfRule>
    <cfRule type="expression" dxfId="2220" priority="550">
      <formula>$AI15=6</formula>
    </cfRule>
  </conditionalFormatting>
  <conditionalFormatting sqref="S17:S19">
    <cfRule type="expression" dxfId="2219" priority="543">
      <formula>$AI17=7</formula>
    </cfRule>
    <cfRule type="expression" dxfId="2218" priority="544">
      <formula>$AI17=6</formula>
    </cfRule>
  </conditionalFormatting>
  <conditionalFormatting sqref="S18">
    <cfRule type="expression" dxfId="2217" priority="541">
      <formula>$AI18=7</formula>
    </cfRule>
    <cfRule type="expression" dxfId="2216" priority="542">
      <formula>$AI18=6</formula>
    </cfRule>
  </conditionalFormatting>
  <conditionalFormatting sqref="S17:S19">
    <cfRule type="expression" dxfId="2215" priority="539">
      <formula>$AI17=7</formula>
    </cfRule>
    <cfRule type="expression" dxfId="2214" priority="540">
      <formula>$AI17=6</formula>
    </cfRule>
  </conditionalFormatting>
  <conditionalFormatting sqref="S17:S19">
    <cfRule type="expression" dxfId="2213" priority="537">
      <formula>$AI17=7</formula>
    </cfRule>
    <cfRule type="expression" dxfId="2212" priority="538">
      <formula>$AI17=6</formula>
    </cfRule>
  </conditionalFormatting>
  <conditionalFormatting sqref="P17:S19">
    <cfRule type="expression" dxfId="2211" priority="545">
      <formula>AND($AI17=6,$AH17="RI")</formula>
    </cfRule>
    <cfRule type="expression" dxfId="2210" priority="546">
      <formula>AND($AI17=7,$AH17="RI")</formula>
    </cfRule>
    <cfRule type="expression" dxfId="2209" priority="547">
      <formula>OR($AI17=7,$AI17=8)</formula>
    </cfRule>
    <cfRule type="expression" dxfId="2208" priority="548">
      <formula>$AI17=6</formula>
    </cfRule>
  </conditionalFormatting>
  <conditionalFormatting sqref="P15:S19">
    <cfRule type="expression" dxfId="2207" priority="531">
      <formula>OR(AND($AI15=7,$AH15="R"),AND($AI15=6,$AH15="R"))</formula>
    </cfRule>
    <cfRule type="expression" dxfId="2206" priority="532">
      <formula>OR(AND($AI15=7,$AH15="RI"),AND($AI15=6,$AH15="RI"))</formula>
    </cfRule>
    <cfRule type="expression" dxfId="2205" priority="533">
      <formula>OR(AND($AI15=7,$AH15="S"),AND($AI15=6,$AH15="S"))</formula>
    </cfRule>
    <cfRule type="expression" dxfId="2204" priority="534">
      <formula>OR(AND($AI15=7,$AH15="PZC"),AND($AI15=6,$AH15="PZC"))</formula>
    </cfRule>
    <cfRule type="expression" dxfId="2203" priority="535">
      <formula>OR($AI15=7,$AI15=0)</formula>
    </cfRule>
    <cfRule type="expression" dxfId="2202" priority="536">
      <formula>$AI15=6</formula>
    </cfRule>
  </conditionalFormatting>
  <conditionalFormatting sqref="T22:T23">
    <cfRule type="expression" dxfId="2201" priority="529">
      <formula>$AI22=7</formula>
    </cfRule>
    <cfRule type="expression" dxfId="2200" priority="530">
      <formula>$AI22=6</formula>
    </cfRule>
  </conditionalFormatting>
  <conditionalFormatting sqref="M24:M26">
    <cfRule type="expression" dxfId="2199" priority="523">
      <formula>$AI24=7</formula>
    </cfRule>
    <cfRule type="expression" dxfId="2198" priority="524">
      <formula>$AI24=6</formula>
    </cfRule>
  </conditionalFormatting>
  <conditionalFormatting sqref="M25">
    <cfRule type="expression" dxfId="2197" priority="521">
      <formula>$AI25=7</formula>
    </cfRule>
    <cfRule type="expression" dxfId="2196" priority="522">
      <formula>$AI25=6</formula>
    </cfRule>
  </conditionalFormatting>
  <conditionalFormatting sqref="M24:M26">
    <cfRule type="expression" dxfId="2195" priority="519">
      <formula>$AI24=7</formula>
    </cfRule>
    <cfRule type="expression" dxfId="2194" priority="520">
      <formula>$AI24=6</formula>
    </cfRule>
  </conditionalFormatting>
  <conditionalFormatting sqref="M24:M26">
    <cfRule type="expression" dxfId="2193" priority="517">
      <formula>$AI24=7</formula>
    </cfRule>
    <cfRule type="expression" dxfId="2192" priority="518">
      <formula>$AI24=6</formula>
    </cfRule>
  </conditionalFormatting>
  <conditionalFormatting sqref="I22:I23">
    <cfRule type="expression" dxfId="2191" priority="507">
      <formula>OR($AI22=7,$AI22=0)</formula>
    </cfRule>
    <cfRule type="expression" dxfId="2190" priority="508">
      <formula>$AI22=6</formula>
    </cfRule>
  </conditionalFormatting>
  <conditionalFormatting sqref="I22:I23">
    <cfRule type="expression" dxfId="2189" priority="501">
      <formula>AND($AI22=7,$AH22="RI")</formula>
    </cfRule>
    <cfRule type="expression" dxfId="2188" priority="502">
      <formula>AND($AI22=6,$AH22="RI")</formula>
    </cfRule>
    <cfRule type="expression" dxfId="2187" priority="505">
      <formula>AND($AI22=7,$AH22="S")</formula>
    </cfRule>
    <cfRule type="expression" dxfId="2186" priority="506">
      <formula>AND($AI22=6,$AH22="S")</formula>
    </cfRule>
    <cfRule type="expression" dxfId="2185" priority="509">
      <formula>AND($AI22=7,$AH22="S")</formula>
    </cfRule>
    <cfRule type="expression" dxfId="2184" priority="510">
      <formula>AND($AI22=6,$AH22="S")</formula>
    </cfRule>
  </conditionalFormatting>
  <conditionalFormatting sqref="I23">
    <cfRule type="expression" dxfId="2183" priority="503">
      <formula>$AI23=7</formula>
    </cfRule>
    <cfRule type="expression" dxfId="2182" priority="504">
      <formula>$AI23=6</formula>
    </cfRule>
  </conditionalFormatting>
  <conditionalFormatting sqref="H22:H23">
    <cfRule type="expression" dxfId="2181" priority="497">
      <formula>OR($AI22=7,$AI22=0)</formula>
    </cfRule>
    <cfRule type="expression" dxfId="2180" priority="498">
      <formula>$AI22=6</formula>
    </cfRule>
  </conditionalFormatting>
  <conditionalFormatting sqref="H22:H23">
    <cfRule type="expression" dxfId="2179" priority="491">
      <formula>AND($AI22=7,$AH22="RI")</formula>
    </cfRule>
    <cfRule type="expression" dxfId="2178" priority="492">
      <formula>AND($AI22=6,$AH22="RI")</formula>
    </cfRule>
    <cfRule type="expression" dxfId="2177" priority="495">
      <formula>AND($AI22=7,$AH22="S")</formula>
    </cfRule>
    <cfRule type="expression" dxfId="2176" priority="496">
      <formula>AND($AI22=6,$AH22="S")</formula>
    </cfRule>
    <cfRule type="expression" dxfId="2175" priority="499">
      <formula>AND($AI22=7,$AH22="S")</formula>
    </cfRule>
    <cfRule type="expression" dxfId="2174" priority="500">
      <formula>AND($AI22=6,$AH22="S")</formula>
    </cfRule>
  </conditionalFormatting>
  <conditionalFormatting sqref="H23">
    <cfRule type="expression" dxfId="2173" priority="493">
      <formula>$AI23=7</formula>
    </cfRule>
    <cfRule type="expression" dxfId="2172" priority="494">
      <formula>$AI23=6</formula>
    </cfRule>
  </conditionalFormatting>
  <conditionalFormatting sqref="F23">
    <cfRule type="expression" dxfId="2171" priority="485">
      <formula>$AI23=7</formula>
    </cfRule>
    <cfRule type="expression" dxfId="2170" priority="486">
      <formula>$AI23=6</formula>
    </cfRule>
  </conditionalFormatting>
  <conditionalFormatting sqref="F22:F23">
    <cfRule type="expression" dxfId="2169" priority="487">
      <formula>OR($AI22=7,$AI22=0)</formula>
    </cfRule>
    <cfRule type="expression" dxfId="2168" priority="488">
      <formula>$AI22=6</formula>
    </cfRule>
  </conditionalFormatting>
  <conditionalFormatting sqref="F22:F23">
    <cfRule type="expression" dxfId="2167" priority="481">
      <formula>AND($AI22=7,$AH22="RI")</formula>
    </cfRule>
    <cfRule type="expression" dxfId="2166" priority="482">
      <formula>AND($AI22=6,$AH22="RI")</formula>
    </cfRule>
    <cfRule type="expression" dxfId="2165" priority="483">
      <formula>AND($AI22=7,$AH22="S")</formula>
    </cfRule>
    <cfRule type="expression" dxfId="2164" priority="484">
      <formula>AND($AI22=6,$AH22="S")</formula>
    </cfRule>
    <cfRule type="expression" dxfId="2163" priority="489">
      <formula>AND($AI22=7,$AH22="S")</formula>
    </cfRule>
    <cfRule type="expression" dxfId="2162" priority="490">
      <formula>AND($AI22=6,$AH22="S")</formula>
    </cfRule>
  </conditionalFormatting>
  <conditionalFormatting sqref="G22:G23">
    <cfRule type="expression" dxfId="2161" priority="477">
      <formula>OR($AI22=7,$AI22=0)</formula>
    </cfRule>
    <cfRule type="expression" dxfId="2160" priority="478">
      <formula>$AI22=6</formula>
    </cfRule>
  </conditionalFormatting>
  <conditionalFormatting sqref="G22:G23">
    <cfRule type="expression" dxfId="2159" priority="473">
      <formula>AND($AI22=7,$AH22="RI")</formula>
    </cfRule>
    <cfRule type="expression" dxfId="2158" priority="474">
      <formula>AND($AI22=6,$AH22="RI")</formula>
    </cfRule>
    <cfRule type="expression" dxfId="2157" priority="475">
      <formula>AND($AI22=7,$AH22="S")</formula>
    </cfRule>
    <cfRule type="expression" dxfId="2156" priority="476">
      <formula>AND($AI22=6,$AH22="S")</formula>
    </cfRule>
    <cfRule type="expression" dxfId="2155" priority="479">
      <formula>AND($AI22=7,$AH22="S")</formula>
    </cfRule>
    <cfRule type="expression" dxfId="2154" priority="480">
      <formula>AND($AI22=6,$AH22="S")</formula>
    </cfRule>
  </conditionalFormatting>
  <conditionalFormatting sqref="E22:E23">
    <cfRule type="expression" dxfId="2153" priority="469">
      <formula>$AI22=7</formula>
    </cfRule>
    <cfRule type="expression" dxfId="2152" priority="470">
      <formula>$AI22=6</formula>
    </cfRule>
  </conditionalFormatting>
  <conditionalFormatting sqref="E22:E23">
    <cfRule type="expression" dxfId="2151" priority="465">
      <formula>AND($AI22=7,$AH22="RI")</formula>
    </cfRule>
    <cfRule type="expression" dxfId="2150" priority="466">
      <formula>AND($AI22=6,$AH22="RI")</formula>
    </cfRule>
    <cfRule type="expression" dxfId="2149" priority="467">
      <formula>AND($AI22=7,$AH22="S")</formula>
    </cfRule>
    <cfRule type="expression" dxfId="2148" priority="468">
      <formula>AND($AI22=6,$AH22="S")</formula>
    </cfRule>
    <cfRule type="expression" dxfId="2147" priority="471">
      <formula>AND($AI22=7,$AH22="S")</formula>
    </cfRule>
    <cfRule type="expression" dxfId="2146" priority="472">
      <formula>AND($AI22=6,$AH22="S")</formula>
    </cfRule>
  </conditionalFormatting>
  <conditionalFormatting sqref="D22:F23">
    <cfRule type="expression" dxfId="2145" priority="461">
      <formula>OR($AI22=7,$AI22=0)</formula>
    </cfRule>
    <cfRule type="expression" dxfId="2144" priority="462">
      <formula>$AI22=6</formula>
    </cfRule>
  </conditionalFormatting>
  <conditionalFormatting sqref="D22:F23">
    <cfRule type="expression" dxfId="2143" priority="457">
      <formula>AND($AI22=7,$AH22="RI")</formula>
    </cfRule>
    <cfRule type="expression" dxfId="2142" priority="458">
      <formula>AND($AI22=6,$AH22="RI")</formula>
    </cfRule>
    <cfRule type="expression" dxfId="2141" priority="459">
      <formula>AND($AI22=7,$AH22="S")</formula>
    </cfRule>
    <cfRule type="expression" dxfId="2140" priority="460">
      <formula>AND($AI22=6,$AH22="S")</formula>
    </cfRule>
    <cfRule type="expression" dxfId="2139" priority="463">
      <formula>AND($AI22=7,$AH22="S")</formula>
    </cfRule>
    <cfRule type="expression" dxfId="2138" priority="464">
      <formula>AND($AI22=6,$AH22="S")</formula>
    </cfRule>
  </conditionalFormatting>
  <conditionalFormatting sqref="D24:I26">
    <cfRule type="expression" dxfId="2137" priority="453">
      <formula>AND($AI24=6,$AH24="RI")</formula>
    </cfRule>
    <cfRule type="expression" dxfId="2136" priority="454">
      <formula>AND($AI24=7,$AH24="RI")</formula>
    </cfRule>
    <cfRule type="expression" dxfId="2135" priority="455">
      <formula>OR($AI24=7,$AI24=8)</formula>
    </cfRule>
    <cfRule type="expression" dxfId="2134" priority="456">
      <formula>$AI24=6</formula>
    </cfRule>
  </conditionalFormatting>
  <conditionalFormatting sqref="D22:I26">
    <cfRule type="expression" dxfId="2133" priority="447">
      <formula>OR(AND($AI22=7,$AH22="R"),AND($AI22=6,$AH22="R"))</formula>
    </cfRule>
    <cfRule type="expression" dxfId="2132" priority="448">
      <formula>OR(AND($AI22=7,$AH22="RI"),AND($AI22=6,$AH22="RI"))</formula>
    </cfRule>
    <cfRule type="expression" dxfId="2131" priority="449">
      <formula>OR(AND($AI22=7,$AH22="S"),AND($AI22=6,$AH22="S"))</formula>
    </cfRule>
    <cfRule type="expression" dxfId="2130" priority="450">
      <formula>OR(AND($AI22=7,$AH22="PZC"),AND($AI22=6,$AH22="PZC"))</formula>
    </cfRule>
    <cfRule type="expression" dxfId="2129" priority="451">
      <formula>OR($AI22=7,$AI22=0)</formula>
    </cfRule>
    <cfRule type="expression" dxfId="2128" priority="452">
      <formula>$AI22=6</formula>
    </cfRule>
  </conditionalFormatting>
  <conditionalFormatting sqref="I22:I23">
    <cfRule type="expression" dxfId="2127" priority="443">
      <formula>OR($AI22=7,$AI22=0)</formula>
    </cfRule>
    <cfRule type="expression" dxfId="2126" priority="444">
      <formula>$AI22=6</formula>
    </cfRule>
  </conditionalFormatting>
  <conditionalFormatting sqref="I22:I23">
    <cfRule type="expression" dxfId="2125" priority="437">
      <formula>AND($AI22=7,$AH22="RI")</formula>
    </cfRule>
    <cfRule type="expression" dxfId="2124" priority="438">
      <formula>AND($AI22=6,$AH22="RI")</formula>
    </cfRule>
    <cfRule type="expression" dxfId="2123" priority="441">
      <formula>AND($AI22=7,$AH22="S")</formula>
    </cfRule>
    <cfRule type="expression" dxfId="2122" priority="442">
      <formula>AND($AI22=6,$AH22="S")</formula>
    </cfRule>
    <cfRule type="expression" dxfId="2121" priority="445">
      <formula>AND($AI22=7,$AH22="S")</formula>
    </cfRule>
    <cfRule type="expression" dxfId="2120" priority="446">
      <formula>AND($AI22=6,$AH22="S")</formula>
    </cfRule>
  </conditionalFormatting>
  <conditionalFormatting sqref="I23">
    <cfRule type="expression" dxfId="2119" priority="439">
      <formula>$AI23=7</formula>
    </cfRule>
    <cfRule type="expression" dxfId="2118" priority="440">
      <formula>$AI23=6</formula>
    </cfRule>
  </conditionalFormatting>
  <conditionalFormatting sqref="H22:H23">
    <cfRule type="expression" dxfId="2117" priority="433">
      <formula>OR($AI22=7,$AI22=0)</formula>
    </cfRule>
    <cfRule type="expression" dxfId="2116" priority="434">
      <formula>$AI22=6</formula>
    </cfRule>
  </conditionalFormatting>
  <conditionalFormatting sqref="H22:H23">
    <cfRule type="expression" dxfId="2115" priority="427">
      <formula>AND($AI22=7,$AH22="RI")</formula>
    </cfRule>
    <cfRule type="expression" dxfId="2114" priority="428">
      <formula>AND($AI22=6,$AH22="RI")</formula>
    </cfRule>
    <cfRule type="expression" dxfId="2113" priority="431">
      <formula>AND($AI22=7,$AH22="S")</formula>
    </cfRule>
    <cfRule type="expression" dxfId="2112" priority="432">
      <formula>AND($AI22=6,$AH22="S")</formula>
    </cfRule>
    <cfRule type="expression" dxfId="2111" priority="435">
      <formula>AND($AI22=7,$AH22="S")</formula>
    </cfRule>
    <cfRule type="expression" dxfId="2110" priority="436">
      <formula>AND($AI22=6,$AH22="S")</formula>
    </cfRule>
  </conditionalFormatting>
  <conditionalFormatting sqref="H23">
    <cfRule type="expression" dxfId="2109" priority="429">
      <formula>$AI23=7</formula>
    </cfRule>
    <cfRule type="expression" dxfId="2108" priority="430">
      <formula>$AI23=6</formula>
    </cfRule>
  </conditionalFormatting>
  <conditionalFormatting sqref="F23">
    <cfRule type="expression" dxfId="2107" priority="421">
      <formula>$AI23=7</formula>
    </cfRule>
    <cfRule type="expression" dxfId="2106" priority="422">
      <formula>$AI23=6</formula>
    </cfRule>
  </conditionalFormatting>
  <conditionalFormatting sqref="F22:F23">
    <cfRule type="expression" dxfId="2105" priority="423">
      <formula>OR($AI22=7,$AI22=0)</formula>
    </cfRule>
    <cfRule type="expression" dxfId="2104" priority="424">
      <formula>$AI22=6</formula>
    </cfRule>
  </conditionalFormatting>
  <conditionalFormatting sqref="F22:F23">
    <cfRule type="expression" dxfId="2103" priority="417">
      <formula>AND($AI22=7,$AH22="RI")</formula>
    </cfRule>
    <cfRule type="expression" dxfId="2102" priority="418">
      <formula>AND($AI22=6,$AH22="RI")</formula>
    </cfRule>
    <cfRule type="expression" dxfId="2101" priority="419">
      <formula>AND($AI22=7,$AH22="S")</formula>
    </cfRule>
    <cfRule type="expression" dxfId="2100" priority="420">
      <formula>AND($AI22=6,$AH22="S")</formula>
    </cfRule>
    <cfRule type="expression" dxfId="2099" priority="425">
      <formula>AND($AI22=7,$AH22="S")</formula>
    </cfRule>
    <cfRule type="expression" dxfId="2098" priority="426">
      <formula>AND($AI22=6,$AH22="S")</formula>
    </cfRule>
  </conditionalFormatting>
  <conditionalFormatting sqref="G22:G23">
    <cfRule type="expression" dxfId="2097" priority="413">
      <formula>OR($AI22=7,$AI22=0)</formula>
    </cfRule>
    <cfRule type="expression" dxfId="2096" priority="414">
      <formula>$AI22=6</formula>
    </cfRule>
  </conditionalFormatting>
  <conditionalFormatting sqref="G22:G23">
    <cfRule type="expression" dxfId="2095" priority="409">
      <formula>AND($AI22=7,$AH22="RI")</formula>
    </cfRule>
    <cfRule type="expression" dxfId="2094" priority="410">
      <formula>AND($AI22=6,$AH22="RI")</formula>
    </cfRule>
    <cfRule type="expression" dxfId="2093" priority="411">
      <formula>AND($AI22=7,$AH22="S")</formula>
    </cfRule>
    <cfRule type="expression" dxfId="2092" priority="412">
      <formula>AND($AI22=6,$AH22="S")</formula>
    </cfRule>
    <cfRule type="expression" dxfId="2091" priority="415">
      <formula>AND($AI22=7,$AH22="S")</formula>
    </cfRule>
    <cfRule type="expression" dxfId="2090" priority="416">
      <formula>AND($AI22=6,$AH22="S")</formula>
    </cfRule>
  </conditionalFormatting>
  <conditionalFormatting sqref="E22:E23">
    <cfRule type="expression" dxfId="2089" priority="405">
      <formula>$AI22=7</formula>
    </cfRule>
    <cfRule type="expression" dxfId="2088" priority="406">
      <formula>$AI22=6</formula>
    </cfRule>
  </conditionalFormatting>
  <conditionalFormatting sqref="E22:E23">
    <cfRule type="expression" dxfId="2087" priority="401">
      <formula>AND($AI22=7,$AH22="RI")</formula>
    </cfRule>
    <cfRule type="expression" dxfId="2086" priority="402">
      <formula>AND($AI22=6,$AH22="RI")</formula>
    </cfRule>
    <cfRule type="expression" dxfId="2085" priority="403">
      <formula>AND($AI22=7,$AH22="S")</formula>
    </cfRule>
    <cfRule type="expression" dxfId="2084" priority="404">
      <formula>AND($AI22=6,$AH22="S")</formula>
    </cfRule>
    <cfRule type="expression" dxfId="2083" priority="407">
      <formula>AND($AI22=7,$AH22="S")</formula>
    </cfRule>
    <cfRule type="expression" dxfId="2082" priority="408">
      <formula>AND($AI22=6,$AH22="S")</formula>
    </cfRule>
  </conditionalFormatting>
  <conditionalFormatting sqref="D22:F23">
    <cfRule type="expression" dxfId="2081" priority="397">
      <formula>OR($AI22=7,$AI22=0)</formula>
    </cfRule>
    <cfRule type="expression" dxfId="2080" priority="398">
      <formula>$AI22=6</formula>
    </cfRule>
  </conditionalFormatting>
  <conditionalFormatting sqref="D22:F23">
    <cfRule type="expression" dxfId="2079" priority="393">
      <formula>AND($AI22=7,$AH22="RI")</formula>
    </cfRule>
    <cfRule type="expression" dxfId="2078" priority="394">
      <formula>AND($AI22=6,$AH22="RI")</formula>
    </cfRule>
    <cfRule type="expression" dxfId="2077" priority="395">
      <formula>AND($AI22=7,$AH22="S")</formula>
    </cfRule>
    <cfRule type="expression" dxfId="2076" priority="396">
      <formula>AND($AI22=6,$AH22="S")</formula>
    </cfRule>
    <cfRule type="expression" dxfId="2075" priority="399">
      <formula>AND($AI22=7,$AH22="S")</formula>
    </cfRule>
    <cfRule type="expression" dxfId="2074" priority="400">
      <formula>AND($AI22=6,$AH22="S")</formula>
    </cfRule>
  </conditionalFormatting>
  <conditionalFormatting sqref="D24:I26">
    <cfRule type="expression" dxfId="2073" priority="389">
      <formula>AND($AI24=6,$AH24="RI")</formula>
    </cfRule>
    <cfRule type="expression" dxfId="2072" priority="390">
      <formula>AND($AI24=7,$AH24="RI")</formula>
    </cfRule>
    <cfRule type="expression" dxfId="2071" priority="391">
      <formula>OR($AI24=7,$AI24=8)</formula>
    </cfRule>
    <cfRule type="expression" dxfId="2070" priority="392">
      <formula>$AI24=6</formula>
    </cfRule>
  </conditionalFormatting>
  <conditionalFormatting sqref="D22:I26">
    <cfRule type="expression" dxfId="2069" priority="383">
      <formula>OR(AND($AI22=7,$AH22="R"),AND($AI22=6,$AH22="R"))</formula>
    </cfRule>
    <cfRule type="expression" dxfId="2068" priority="384">
      <formula>OR(AND($AI22=7,$AH22="RI"),AND($AI22=6,$AH22="RI"))</formula>
    </cfRule>
    <cfRule type="expression" dxfId="2067" priority="385">
      <formula>OR(AND($AI22=7,$AH22="S"),AND($AI22=6,$AH22="S"))</formula>
    </cfRule>
    <cfRule type="expression" dxfId="2066" priority="386">
      <formula>OR(AND($AI22=7,$AH22="PZC"),AND($AI22=6,$AH22="PZC"))</formula>
    </cfRule>
    <cfRule type="expression" dxfId="2065" priority="387">
      <formula>OR($AI22=7,$AI22=0)</formula>
    </cfRule>
    <cfRule type="expression" dxfId="2064" priority="388">
      <formula>$AI22=6</formula>
    </cfRule>
  </conditionalFormatting>
  <conditionalFormatting sqref="E22:E23">
    <cfRule type="expression" dxfId="2063" priority="381">
      <formula>$AI22=7</formula>
    </cfRule>
    <cfRule type="expression" dxfId="2062" priority="382">
      <formula>$AI22=6</formula>
    </cfRule>
  </conditionalFormatting>
  <conditionalFormatting sqref="G24:G26">
    <cfRule type="expression" dxfId="2061" priority="375">
      <formula>$AI24=7</formula>
    </cfRule>
    <cfRule type="expression" dxfId="2060" priority="376">
      <formula>$AI24=6</formula>
    </cfRule>
  </conditionalFormatting>
  <conditionalFormatting sqref="G25">
    <cfRule type="expression" dxfId="2059" priority="373">
      <formula>$AI25=7</formula>
    </cfRule>
    <cfRule type="expression" dxfId="2058" priority="374">
      <formula>$AI25=6</formula>
    </cfRule>
  </conditionalFormatting>
  <conditionalFormatting sqref="G24:G26">
    <cfRule type="expression" dxfId="2057" priority="371">
      <formula>$AI24=7</formula>
    </cfRule>
    <cfRule type="expression" dxfId="2056" priority="372">
      <formula>$AI24=6</formula>
    </cfRule>
  </conditionalFormatting>
  <conditionalFormatting sqref="G24:G26">
    <cfRule type="expression" dxfId="2055" priority="369">
      <formula>$AI24=7</formula>
    </cfRule>
    <cfRule type="expression" dxfId="2054" priority="370">
      <formula>$AI24=6</formula>
    </cfRule>
  </conditionalFormatting>
  <conditionalFormatting sqref="D24:I26">
    <cfRule type="expression" dxfId="2053" priority="377">
      <formula>AND($AI24=6,$AH24="RI")</formula>
    </cfRule>
    <cfRule type="expression" dxfId="2052" priority="378">
      <formula>AND($AI24=7,$AH24="RI")</formula>
    </cfRule>
    <cfRule type="expression" dxfId="2051" priority="379">
      <formula>OR($AI24=7,$AI24=8)</formula>
    </cfRule>
    <cfRule type="expression" dxfId="2050" priority="380">
      <formula>$AI24=6</formula>
    </cfRule>
  </conditionalFormatting>
  <conditionalFormatting sqref="D22:I26">
    <cfRule type="expression" dxfId="2049" priority="363">
      <formula>OR(AND($AI22=7,$AH22="R"),AND($AI22=6,$AH22="R"))</formula>
    </cfRule>
    <cfRule type="expression" dxfId="2048" priority="364">
      <formula>OR(AND($AI22=7,$AH22="RI"),AND($AI22=6,$AH22="RI"))</formula>
    </cfRule>
    <cfRule type="expression" dxfId="2047" priority="365">
      <formula>OR(AND($AI22=7,$AH22="S"),AND($AI22=6,$AH22="S"))</formula>
    </cfRule>
    <cfRule type="expression" dxfId="2046" priority="366">
      <formula>OR(AND($AI22=7,$AH22="PZC"),AND($AI22=6,$AH22="PZC"))</formula>
    </cfRule>
    <cfRule type="expression" dxfId="2045" priority="367">
      <formula>OR($AI22=7,$AI22=0)</formula>
    </cfRule>
    <cfRule type="expression" dxfId="2044" priority="368">
      <formula>$AI22=6</formula>
    </cfRule>
  </conditionalFormatting>
  <conditionalFormatting sqref="T15:T16">
    <cfRule type="expression" dxfId="2043" priority="361">
      <formula>$AI15=7</formula>
    </cfRule>
    <cfRule type="expression" dxfId="2042" priority="362">
      <formula>$AI15=6</formula>
    </cfRule>
  </conditionalFormatting>
  <conditionalFormatting sqref="M17:M19">
    <cfRule type="expression" dxfId="2041" priority="355">
      <formula>$AI17=7</formula>
    </cfRule>
    <cfRule type="expression" dxfId="2040" priority="356">
      <formula>$AI17=6</formula>
    </cfRule>
  </conditionalFormatting>
  <conditionalFormatting sqref="M18">
    <cfRule type="expression" dxfId="2039" priority="353">
      <formula>$AI18=7</formula>
    </cfRule>
    <cfRule type="expression" dxfId="2038" priority="354">
      <formula>$AI18=6</formula>
    </cfRule>
  </conditionalFormatting>
  <conditionalFormatting sqref="M17:M19">
    <cfRule type="expression" dxfId="2037" priority="351">
      <formula>$AI17=7</formula>
    </cfRule>
    <cfRule type="expression" dxfId="2036" priority="352">
      <formula>$AI17=6</formula>
    </cfRule>
  </conditionalFormatting>
  <conditionalFormatting sqref="M17:M19">
    <cfRule type="expression" dxfId="2035" priority="349">
      <formula>$AI17=7</formula>
    </cfRule>
    <cfRule type="expression" dxfId="2034" priority="350">
      <formula>$AI17=6</formula>
    </cfRule>
  </conditionalFormatting>
  <conditionalFormatting sqref="Q8:Q9">
    <cfRule type="expression" dxfId="2033" priority="341">
      <formula>$AI8=7</formula>
    </cfRule>
    <cfRule type="expression" dxfId="2032" priority="342">
      <formula>$AI8=6</formula>
    </cfRule>
  </conditionalFormatting>
  <conditionalFormatting sqref="S10:S12">
    <cfRule type="expression" dxfId="2031" priority="335">
      <formula>$AI10=7</formula>
    </cfRule>
    <cfRule type="expression" dxfId="2030" priority="336">
      <formula>$AI10=6</formula>
    </cfRule>
  </conditionalFormatting>
  <conditionalFormatting sqref="S11">
    <cfRule type="expression" dxfId="2029" priority="333">
      <formula>$AI11=7</formula>
    </cfRule>
    <cfRule type="expression" dxfId="2028" priority="334">
      <formula>$AI11=6</formula>
    </cfRule>
  </conditionalFormatting>
  <conditionalFormatting sqref="S10:S12">
    <cfRule type="expression" dxfId="2027" priority="331">
      <formula>$AI10=7</formula>
    </cfRule>
    <cfRule type="expression" dxfId="2026" priority="332">
      <formula>$AI10=6</formula>
    </cfRule>
  </conditionalFormatting>
  <conditionalFormatting sqref="S10:S12">
    <cfRule type="expression" dxfId="2025" priority="329">
      <formula>$AI10=7</formula>
    </cfRule>
    <cfRule type="expression" dxfId="2024" priority="330">
      <formula>$AI10=6</formula>
    </cfRule>
  </conditionalFormatting>
  <conditionalFormatting sqref="P10:S12">
    <cfRule type="expression" dxfId="2023" priority="337">
      <formula>AND($AI10=6,$AH10="RI")</formula>
    </cfRule>
    <cfRule type="expression" dxfId="2022" priority="338">
      <formula>AND($AI10=7,$AH10="RI")</formula>
    </cfRule>
    <cfRule type="expression" dxfId="2021" priority="339">
      <formula>OR($AI10=7,$AI10=8)</formula>
    </cfRule>
    <cfRule type="expression" dxfId="2020" priority="340">
      <formula>$AI10=6</formula>
    </cfRule>
  </conditionalFormatting>
  <conditionalFormatting sqref="P8:S12">
    <cfRule type="expression" dxfId="2019" priority="323">
      <formula>OR(AND($AI8=7,$AH8="R"),AND($AI8=6,$AH8="R"))</formula>
    </cfRule>
    <cfRule type="expression" dxfId="2018" priority="324">
      <formula>OR(AND($AI8=7,$AH8="RI"),AND($AI8=6,$AH8="RI"))</formula>
    </cfRule>
    <cfRule type="expression" dxfId="2017" priority="325">
      <formula>OR(AND($AI8=7,$AH8="S"),AND($AI8=6,$AH8="S"))</formula>
    </cfRule>
    <cfRule type="expression" dxfId="2016" priority="326">
      <formula>OR(AND($AI8=7,$AH8="PZC"),AND($AI8=6,$AH8="PZC"))</formula>
    </cfRule>
    <cfRule type="expression" dxfId="2015" priority="327">
      <formula>OR($AI8=7,$AI8=0)</formula>
    </cfRule>
    <cfRule type="expression" dxfId="2014" priority="328">
      <formula>$AI8=6</formula>
    </cfRule>
  </conditionalFormatting>
  <conditionalFormatting sqref="I8:I12">
    <cfRule type="expression" dxfId="2013" priority="319">
      <formula>OR($AI8=7,$AI8=0)</formula>
    </cfRule>
    <cfRule type="expression" dxfId="2012" priority="320">
      <formula>$AI8=6</formula>
    </cfRule>
  </conditionalFormatting>
  <conditionalFormatting sqref="I8:I12">
    <cfRule type="expression" dxfId="2011" priority="315">
      <formula>AND($AI8=7,$AH8="RI")</formula>
    </cfRule>
    <cfRule type="expression" dxfId="2010" priority="316">
      <formula>AND($AI8=6,$AH8="RI")</formula>
    </cfRule>
    <cfRule type="expression" dxfId="2009" priority="317">
      <formula>AND($AI8=7,$AH8="S")</formula>
    </cfRule>
    <cfRule type="expression" dxfId="2008" priority="318">
      <formula>AND($AI8=6,$AH8="S")</formula>
    </cfRule>
    <cfRule type="expression" dxfId="2007" priority="321">
      <formula>AND($AI8=7,$AH8="S")</formula>
    </cfRule>
    <cfRule type="expression" dxfId="2006" priority="322">
      <formula>AND($AI8=6,$AH8="S")</formula>
    </cfRule>
  </conditionalFormatting>
  <conditionalFormatting sqref="H8:H12">
    <cfRule type="expression" dxfId="2005" priority="311">
      <formula>OR($AI8=7,$AI8=0)</formula>
    </cfRule>
    <cfRule type="expression" dxfId="2004" priority="312">
      <formula>$AI8=6</formula>
    </cfRule>
  </conditionalFormatting>
  <conditionalFormatting sqref="H8:H12">
    <cfRule type="expression" dxfId="2003" priority="307">
      <formula>AND($AI8=7,$AH8="RI")</formula>
    </cfRule>
    <cfRule type="expression" dxfId="2002" priority="308">
      <formula>AND($AI8=6,$AH8="RI")</formula>
    </cfRule>
    <cfRule type="expression" dxfId="2001" priority="309">
      <formula>AND($AI8=7,$AH8="S")</formula>
    </cfRule>
    <cfRule type="expression" dxfId="2000" priority="310">
      <formula>AND($AI8=6,$AH8="S")</formula>
    </cfRule>
    <cfRule type="expression" dxfId="1999" priority="313">
      <formula>AND($AI8=7,$AH8="S")</formula>
    </cfRule>
    <cfRule type="expression" dxfId="1998" priority="314">
      <formula>AND($AI8=6,$AH8="S")</formula>
    </cfRule>
  </conditionalFormatting>
  <conditionalFormatting sqref="F8:F12">
    <cfRule type="expression" dxfId="1997" priority="303">
      <formula>OR($AI8=7,$AI8=0)</formula>
    </cfRule>
    <cfRule type="expression" dxfId="1996" priority="304">
      <formula>$AI8=6</formula>
    </cfRule>
  </conditionalFormatting>
  <conditionalFormatting sqref="F8:F12">
    <cfRule type="expression" dxfId="1995" priority="299">
      <formula>AND($AI8=7,$AH8="RI")</formula>
    </cfRule>
    <cfRule type="expression" dxfId="1994" priority="300">
      <formula>AND($AI8=6,$AH8="RI")</formula>
    </cfRule>
    <cfRule type="expression" dxfId="1993" priority="301">
      <formula>AND($AI8=7,$AH8="S")</formula>
    </cfRule>
    <cfRule type="expression" dxfId="1992" priority="302">
      <formula>AND($AI8=6,$AH8="S")</formula>
    </cfRule>
    <cfRule type="expression" dxfId="1991" priority="305">
      <formula>AND($AI8=7,$AH8="S")</formula>
    </cfRule>
    <cfRule type="expression" dxfId="1990" priority="306">
      <formula>AND($AI8=6,$AH8="S")</formula>
    </cfRule>
  </conditionalFormatting>
  <conditionalFormatting sqref="G8:I12">
    <cfRule type="expression" dxfId="1989" priority="295">
      <formula>OR($AI8=7,$AI8=0)</formula>
    </cfRule>
    <cfRule type="expression" dxfId="1988" priority="296">
      <formula>$AI8=6</formula>
    </cfRule>
  </conditionalFormatting>
  <conditionalFormatting sqref="G8:I12">
    <cfRule type="expression" dxfId="1987" priority="291">
      <formula>AND($AI8=7,$AH8="RI")</formula>
    </cfRule>
    <cfRule type="expression" dxfId="1986" priority="292">
      <formula>AND($AI8=6,$AH8="RI")</formula>
    </cfRule>
    <cfRule type="expression" dxfId="1985" priority="293">
      <formula>AND($AI8=7,$AH8="S")</formula>
    </cfRule>
    <cfRule type="expression" dxfId="1984" priority="294">
      <formula>AND($AI8=6,$AH8="S")</formula>
    </cfRule>
    <cfRule type="expression" dxfId="1983" priority="297">
      <formula>AND($AI8=7,$AH8="S")</formula>
    </cfRule>
    <cfRule type="expression" dxfId="1982" priority="298">
      <formula>AND($AI8=6,$AH8="S")</formula>
    </cfRule>
  </conditionalFormatting>
  <conditionalFormatting sqref="E8:E12">
    <cfRule type="expression" dxfId="1981" priority="287">
      <formula>$AI8=7</formula>
    </cfRule>
    <cfRule type="expression" dxfId="1980" priority="288">
      <formula>$AI8=6</formula>
    </cfRule>
  </conditionalFormatting>
  <conditionalFormatting sqref="E8:E12">
    <cfRule type="expression" dxfId="1979" priority="283">
      <formula>AND($AI8=7,$AH8="RI")</formula>
    </cfRule>
    <cfRule type="expression" dxfId="1978" priority="284">
      <formula>AND($AI8=6,$AH8="RI")</formula>
    </cfRule>
    <cfRule type="expression" dxfId="1977" priority="285">
      <formula>AND($AI8=7,$AH8="S")</formula>
    </cfRule>
    <cfRule type="expression" dxfId="1976" priority="286">
      <formula>AND($AI8=6,$AH8="S")</formula>
    </cfRule>
    <cfRule type="expression" dxfId="1975" priority="289">
      <formula>AND($AI8=7,$AH8="S")</formula>
    </cfRule>
    <cfRule type="expression" dxfId="1974" priority="290">
      <formula>AND($AI8=6,$AH8="S")</formula>
    </cfRule>
  </conditionalFormatting>
  <conditionalFormatting sqref="D8:D12">
    <cfRule type="expression" dxfId="1973" priority="279">
      <formula>OR($AI8=7,$AI8=0)</formula>
    </cfRule>
    <cfRule type="expression" dxfId="1972" priority="280">
      <formula>$AI8=6</formula>
    </cfRule>
  </conditionalFormatting>
  <conditionalFormatting sqref="D8:D12">
    <cfRule type="expression" dxfId="1971" priority="275">
      <formula>AND($AI8=7,$AH8="RI")</formula>
    </cfRule>
    <cfRule type="expression" dxfId="1970" priority="276">
      <formula>AND($AI8=6,$AH8="RI")</formula>
    </cfRule>
    <cfRule type="expression" dxfId="1969" priority="277">
      <formula>AND($AI8=7,$AH8="S")</formula>
    </cfRule>
    <cfRule type="expression" dxfId="1968" priority="278">
      <formula>AND($AI8=6,$AH8="S")</formula>
    </cfRule>
    <cfRule type="expression" dxfId="1967" priority="281">
      <formula>AND($AI8=7,$AH8="S")</formula>
    </cfRule>
    <cfRule type="expression" dxfId="1966" priority="282">
      <formula>AND($AI8=6,$AH8="S")</formula>
    </cfRule>
  </conditionalFormatting>
  <conditionalFormatting sqref="D8:I12">
    <cfRule type="expression" dxfId="1965" priority="269">
      <formula>OR(AND($AI8=7,$AH8="R"),AND($AI8=6,$AH8="R"))</formula>
    </cfRule>
    <cfRule type="expression" dxfId="1964" priority="270">
      <formula>OR(AND($AI8=7,$AH8="RI"),AND($AI8=6,$AH8="RI"))</formula>
    </cfRule>
    <cfRule type="expression" dxfId="1963" priority="271">
      <formula>OR(AND($AI8=7,$AH8="S"),AND($AI8=6,$AH8="S"))</formula>
    </cfRule>
    <cfRule type="expression" dxfId="1962" priority="272">
      <formula>OR(AND($AI8=7,$AH8="PZC"),AND($AI8=6,$AH8="PZC"))</formula>
    </cfRule>
    <cfRule type="expression" dxfId="1961" priority="273">
      <formula>OR($AI8=7,$AI8=0)</formula>
    </cfRule>
    <cfRule type="expression" dxfId="1960" priority="274">
      <formula>$AI8=6</formula>
    </cfRule>
  </conditionalFormatting>
  <conditionalFormatting sqref="O22:O26">
    <cfRule type="expression" dxfId="1959" priority="265">
      <formula>OR($AI22=7,$AI22=0)</formula>
    </cfRule>
    <cfRule type="expression" dxfId="1958" priority="266">
      <formula>$AI22=6</formula>
    </cfRule>
  </conditionalFormatting>
  <conditionalFormatting sqref="O22:O26">
    <cfRule type="expression" dxfId="1957" priority="261">
      <formula>AND($AI22=7,$AH22="RI")</formula>
    </cfRule>
    <cfRule type="expression" dxfId="1956" priority="262">
      <formula>AND($AI22=6,$AH22="RI")</formula>
    </cfRule>
    <cfRule type="expression" dxfId="1955" priority="263">
      <formula>AND($AI22=7,$AH22="S")</formula>
    </cfRule>
    <cfRule type="expression" dxfId="1954" priority="264">
      <formula>AND($AI22=6,$AH22="S")</formula>
    </cfRule>
    <cfRule type="expression" dxfId="1953" priority="267">
      <formula>AND($AI22=7,$AH22="S")</formula>
    </cfRule>
    <cfRule type="expression" dxfId="1952" priority="268">
      <formula>AND($AI22=6,$AH22="S")</formula>
    </cfRule>
  </conditionalFormatting>
  <conditionalFormatting sqref="N22:N26">
    <cfRule type="expression" dxfId="1951" priority="257">
      <formula>OR($AI22=7,$AI22=0)</formula>
    </cfRule>
    <cfRule type="expression" dxfId="1950" priority="258">
      <formula>$AI22=6</formula>
    </cfRule>
  </conditionalFormatting>
  <conditionalFormatting sqref="N22:N26">
    <cfRule type="expression" dxfId="1949" priority="253">
      <formula>AND($AI22=7,$AH22="RI")</formula>
    </cfRule>
    <cfRule type="expression" dxfId="1948" priority="254">
      <formula>AND($AI22=6,$AH22="RI")</formula>
    </cfRule>
    <cfRule type="expression" dxfId="1947" priority="255">
      <formula>AND($AI22=7,$AH22="S")</formula>
    </cfRule>
    <cfRule type="expression" dxfId="1946" priority="256">
      <formula>AND($AI22=6,$AH22="S")</formula>
    </cfRule>
    <cfRule type="expression" dxfId="1945" priority="259">
      <formula>AND($AI22=7,$AH22="S")</formula>
    </cfRule>
    <cfRule type="expression" dxfId="1944" priority="260">
      <formula>AND($AI22=6,$AH22="S")</formula>
    </cfRule>
  </conditionalFormatting>
  <conditionalFormatting sqref="L22:L26">
    <cfRule type="expression" dxfId="1943" priority="249">
      <formula>OR($AI22=7,$AI22=0)</formula>
    </cfRule>
    <cfRule type="expression" dxfId="1942" priority="250">
      <formula>$AI22=6</formula>
    </cfRule>
  </conditionalFormatting>
  <conditionalFormatting sqref="L22:L26">
    <cfRule type="expression" dxfId="1941" priority="245">
      <formula>AND($AI22=7,$AH22="RI")</formula>
    </cfRule>
    <cfRule type="expression" dxfId="1940" priority="246">
      <formula>AND($AI22=6,$AH22="RI")</formula>
    </cfRule>
    <cfRule type="expression" dxfId="1939" priority="247">
      <formula>AND($AI22=7,$AH22="S")</formula>
    </cfRule>
    <cfRule type="expression" dxfId="1938" priority="248">
      <formula>AND($AI22=6,$AH22="S")</formula>
    </cfRule>
    <cfRule type="expression" dxfId="1937" priority="251">
      <formula>AND($AI22=7,$AH22="S")</formula>
    </cfRule>
    <cfRule type="expression" dxfId="1936" priority="252">
      <formula>AND($AI22=6,$AH22="S")</formula>
    </cfRule>
  </conditionalFormatting>
  <conditionalFormatting sqref="M22:O26">
    <cfRule type="expression" dxfId="1935" priority="241">
      <formula>OR($AI22=7,$AI22=0)</formula>
    </cfRule>
    <cfRule type="expression" dxfId="1934" priority="242">
      <formula>$AI22=6</formula>
    </cfRule>
  </conditionalFormatting>
  <conditionalFormatting sqref="M22:O26">
    <cfRule type="expression" dxfId="1933" priority="237">
      <formula>AND($AI22=7,$AH22="RI")</formula>
    </cfRule>
    <cfRule type="expression" dxfId="1932" priority="238">
      <formula>AND($AI22=6,$AH22="RI")</formula>
    </cfRule>
    <cfRule type="expression" dxfId="1931" priority="239">
      <formula>AND($AI22=7,$AH22="S")</formula>
    </cfRule>
    <cfRule type="expression" dxfId="1930" priority="240">
      <formula>AND($AI22=6,$AH22="S")</formula>
    </cfRule>
    <cfRule type="expression" dxfId="1929" priority="243">
      <formula>AND($AI22=7,$AH22="S")</formula>
    </cfRule>
    <cfRule type="expression" dxfId="1928" priority="244">
      <formula>AND($AI22=6,$AH22="S")</formula>
    </cfRule>
  </conditionalFormatting>
  <conditionalFormatting sqref="T22:T26">
    <cfRule type="expression" dxfId="1927" priority="233">
      <formula>$AI22=7</formula>
    </cfRule>
    <cfRule type="expression" dxfId="1926" priority="234">
      <formula>$AI22=6</formula>
    </cfRule>
  </conditionalFormatting>
  <conditionalFormatting sqref="T22:T26">
    <cfRule type="expression" dxfId="1925" priority="229">
      <formula>AND($AI22=7,$AH22="RI")</formula>
    </cfRule>
    <cfRule type="expression" dxfId="1924" priority="230">
      <formula>AND($AI22=6,$AH22="RI")</formula>
    </cfRule>
    <cfRule type="expression" dxfId="1923" priority="231">
      <formula>AND($AI22=7,$AH22="S")</formula>
    </cfRule>
    <cfRule type="expression" dxfId="1922" priority="232">
      <formula>AND($AI22=6,$AH22="S")</formula>
    </cfRule>
    <cfRule type="expression" dxfId="1921" priority="235">
      <formula>AND($AI22=7,$AH22="S")</formula>
    </cfRule>
    <cfRule type="expression" dxfId="1920" priority="236">
      <formula>AND($AI22=6,$AH22="S")</formula>
    </cfRule>
  </conditionalFormatting>
  <conditionalFormatting sqref="J22:J26">
    <cfRule type="expression" dxfId="1919" priority="225">
      <formula>OR($AI22=7,$AI22=0)</formula>
    </cfRule>
    <cfRule type="expression" dxfId="1918" priority="226">
      <formula>$AI22=6</formula>
    </cfRule>
  </conditionalFormatting>
  <conditionalFormatting sqref="J22:J26">
    <cfRule type="expression" dxfId="1917" priority="221">
      <formula>AND($AI22=7,$AH22="RI")</formula>
    </cfRule>
    <cfRule type="expression" dxfId="1916" priority="222">
      <formula>AND($AI22=6,$AH22="RI")</formula>
    </cfRule>
    <cfRule type="expression" dxfId="1915" priority="223">
      <formula>AND($AI22=7,$AH22="S")</formula>
    </cfRule>
    <cfRule type="expression" dxfId="1914" priority="224">
      <formula>AND($AI22=6,$AH22="S")</formula>
    </cfRule>
    <cfRule type="expression" dxfId="1913" priority="227">
      <formula>AND($AI22=7,$AH22="S")</formula>
    </cfRule>
    <cfRule type="expression" dxfId="1912" priority="228">
      <formula>AND($AI22=6,$AH22="S")</formula>
    </cfRule>
  </conditionalFormatting>
  <conditionalFormatting sqref="U15:U19">
    <cfRule type="expression" dxfId="1911" priority="211">
      <formula>OR($AI15=7,$AI15=0)</formula>
    </cfRule>
    <cfRule type="expression" dxfId="1910" priority="212">
      <formula>$AI15=6</formula>
    </cfRule>
  </conditionalFormatting>
  <conditionalFormatting sqref="U15:U19">
    <cfRule type="expression" dxfId="1909" priority="207">
      <formula>AND($AI15=7,$AH15="RI")</formula>
    </cfRule>
    <cfRule type="expression" dxfId="1908" priority="208">
      <formula>AND($AI15=6,$AH15="RI")</formula>
    </cfRule>
    <cfRule type="expression" dxfId="1907" priority="209">
      <formula>AND($AI15=7,$AH15="S")</formula>
    </cfRule>
    <cfRule type="expression" dxfId="1906" priority="210">
      <formula>AND($AI15=6,$AH15="S")</formula>
    </cfRule>
    <cfRule type="expression" dxfId="1905" priority="213">
      <formula>AND($AI15=7,$AH15="S")</formula>
    </cfRule>
    <cfRule type="expression" dxfId="1904" priority="214">
      <formula>AND($AI15=6,$AH15="S")</formula>
    </cfRule>
  </conditionalFormatting>
  <conditionalFormatting sqref="K15:K19">
    <cfRule type="expression" dxfId="1903" priority="203">
      <formula>OR($AI15=7,$AI15=0)</formula>
    </cfRule>
    <cfRule type="expression" dxfId="1902" priority="204">
      <formula>$AI15=6</formula>
    </cfRule>
  </conditionalFormatting>
  <conditionalFormatting sqref="K15:K19">
    <cfRule type="expression" dxfId="1901" priority="199">
      <formula>AND($AI15=7,$AH15="RI")</formula>
    </cfRule>
    <cfRule type="expression" dxfId="1900" priority="200">
      <formula>AND($AI15=6,$AH15="RI")</formula>
    </cfRule>
    <cfRule type="expression" dxfId="1899" priority="201">
      <formula>AND($AI15=7,$AH15="S")</formula>
    </cfRule>
    <cfRule type="expression" dxfId="1898" priority="202">
      <formula>AND($AI15=6,$AH15="S")</formula>
    </cfRule>
    <cfRule type="expression" dxfId="1897" priority="205">
      <formula>AND($AI15=7,$AH15="S")</formula>
    </cfRule>
    <cfRule type="expression" dxfId="1896" priority="206">
      <formula>AND($AI15=6,$AH15="S")</formula>
    </cfRule>
  </conditionalFormatting>
  <conditionalFormatting sqref="R15:R19">
    <cfRule type="expression" dxfId="1895" priority="195">
      <formula>OR($AI15=7,$AI15=0)</formula>
    </cfRule>
    <cfRule type="expression" dxfId="1894" priority="196">
      <formula>$AI15=6</formula>
    </cfRule>
  </conditionalFormatting>
  <conditionalFormatting sqref="R15:R19">
    <cfRule type="expression" dxfId="1893" priority="191">
      <formula>AND($AI15=7,$AH15="RI")</formula>
    </cfRule>
    <cfRule type="expression" dxfId="1892" priority="192">
      <formula>AND($AI15=6,$AH15="RI")</formula>
    </cfRule>
    <cfRule type="expression" dxfId="1891" priority="193">
      <formula>AND($AI15=7,$AH15="S")</formula>
    </cfRule>
    <cfRule type="expression" dxfId="1890" priority="194">
      <formula>AND($AI15=6,$AH15="S")</formula>
    </cfRule>
    <cfRule type="expression" dxfId="1889" priority="197">
      <formula>AND($AI15=7,$AH15="S")</formula>
    </cfRule>
    <cfRule type="expression" dxfId="1888" priority="198">
      <formula>AND($AI15=6,$AH15="S")</formula>
    </cfRule>
  </conditionalFormatting>
  <conditionalFormatting sqref="S15:S19">
    <cfRule type="expression" dxfId="1887" priority="187">
      <formula>OR($AI15=7,$AI15=0)</formula>
    </cfRule>
    <cfRule type="expression" dxfId="1886" priority="188">
      <formula>$AI15=6</formula>
    </cfRule>
  </conditionalFormatting>
  <conditionalFormatting sqref="S15:S19">
    <cfRule type="expression" dxfId="1885" priority="183">
      <formula>AND($AI15=7,$AH15="RI")</formula>
    </cfRule>
    <cfRule type="expression" dxfId="1884" priority="184">
      <formula>AND($AI15=6,$AH15="RI")</formula>
    </cfRule>
    <cfRule type="expression" dxfId="1883" priority="185">
      <formula>AND($AI15=7,$AH15="S")</formula>
    </cfRule>
    <cfRule type="expression" dxfId="1882" priority="186">
      <formula>AND($AI15=6,$AH15="S")</formula>
    </cfRule>
    <cfRule type="expression" dxfId="1881" priority="189">
      <formula>AND($AI15=7,$AH15="S")</formula>
    </cfRule>
    <cfRule type="expression" dxfId="1880" priority="190">
      <formula>AND($AI15=6,$AH15="S")</formula>
    </cfRule>
  </conditionalFormatting>
  <conditionalFormatting sqref="Q15:Q19">
    <cfRule type="expression" dxfId="1879" priority="179">
      <formula>$AI15=7</formula>
    </cfRule>
    <cfRule type="expression" dxfId="1878" priority="180">
      <formula>$AI15=6</formula>
    </cfRule>
  </conditionalFormatting>
  <conditionalFormatting sqref="Q15:Q19">
    <cfRule type="expression" dxfId="1877" priority="175">
      <formula>AND($AI15=7,$AH15="RI")</formula>
    </cfRule>
    <cfRule type="expression" dxfId="1876" priority="176">
      <formula>AND($AI15=6,$AH15="RI")</formula>
    </cfRule>
    <cfRule type="expression" dxfId="1875" priority="177">
      <formula>AND($AI15=7,$AH15="S")</formula>
    </cfRule>
    <cfRule type="expression" dxfId="1874" priority="178">
      <formula>AND($AI15=6,$AH15="S")</formula>
    </cfRule>
    <cfRule type="expression" dxfId="1873" priority="181">
      <formula>AND($AI15=7,$AH15="S")</formula>
    </cfRule>
    <cfRule type="expression" dxfId="1872" priority="182">
      <formula>AND($AI15=6,$AH15="S")</formula>
    </cfRule>
  </conditionalFormatting>
  <conditionalFormatting sqref="P15:P19">
    <cfRule type="expression" dxfId="1871" priority="171">
      <formula>OR($AI15=7,$AI15=0)</formula>
    </cfRule>
    <cfRule type="expression" dxfId="1870" priority="172">
      <formula>$AI15=6</formula>
    </cfRule>
  </conditionalFormatting>
  <conditionalFormatting sqref="P15:P19">
    <cfRule type="expression" dxfId="1869" priority="167">
      <formula>AND($AI15=7,$AH15="RI")</formula>
    </cfRule>
    <cfRule type="expression" dxfId="1868" priority="168">
      <formula>AND($AI15=6,$AH15="RI")</formula>
    </cfRule>
    <cfRule type="expression" dxfId="1867" priority="169">
      <formula>AND($AI15=7,$AH15="S")</formula>
    </cfRule>
    <cfRule type="expression" dxfId="1866" priority="170">
      <formula>AND($AI15=6,$AH15="S")</formula>
    </cfRule>
    <cfRule type="expression" dxfId="1865" priority="173">
      <formula>AND($AI15=7,$AH15="S")</formula>
    </cfRule>
    <cfRule type="expression" dxfId="1864" priority="174">
      <formula>AND($AI15=6,$AH15="S")</formula>
    </cfRule>
  </conditionalFormatting>
  <conditionalFormatting sqref="P15:S19">
    <cfRule type="expression" dxfId="1863" priority="161">
      <formula>OR(AND($AI15=7,$AH15="R"),AND($AI15=6,$AH15="R"))</formula>
    </cfRule>
    <cfRule type="expression" dxfId="1862" priority="162">
      <formula>OR(AND($AI15=7,$AH15="RI"),AND($AI15=6,$AH15="RI"))</formula>
    </cfRule>
    <cfRule type="expression" dxfId="1861" priority="163">
      <formula>OR(AND($AI15=7,$AH15="S"),AND($AI15=6,$AH15="S"))</formula>
    </cfRule>
    <cfRule type="expression" dxfId="1860" priority="164">
      <formula>OR(AND($AI15=7,$AH15="PZC"),AND($AI15=6,$AH15="PZC"))</formula>
    </cfRule>
    <cfRule type="expression" dxfId="1859" priority="165">
      <formula>OR($AI15=7,$AI15=0)</formula>
    </cfRule>
    <cfRule type="expression" dxfId="1858" priority="166">
      <formula>$AI15=6</formula>
    </cfRule>
  </conditionalFormatting>
  <conditionalFormatting sqref="T6">
    <cfRule type="expression" dxfId="1857" priority="157">
      <formula>AND($AH6=6,$AG6="RI")</formula>
    </cfRule>
    <cfRule type="expression" dxfId="1856" priority="158">
      <formula>AND($AH6=7,$AG6="RI")</formula>
    </cfRule>
    <cfRule type="expression" dxfId="1855" priority="159">
      <formula>OR($AH6=7,$AH6=8)</formula>
    </cfRule>
    <cfRule type="expression" dxfId="1854" priority="160">
      <formula>$AH6=6</formula>
    </cfRule>
  </conditionalFormatting>
  <conditionalFormatting sqref="T6">
    <cfRule type="expression" dxfId="1853" priority="155">
      <formula>$AH6=7</formula>
    </cfRule>
    <cfRule type="expression" dxfId="1852" priority="156">
      <formula>$AH6=6</formula>
    </cfRule>
  </conditionalFormatting>
  <conditionalFormatting sqref="T27">
    <cfRule type="expression" dxfId="1851" priority="151">
      <formula>AND($AH27=6,$AG27="RI")</formula>
    </cfRule>
    <cfRule type="expression" dxfId="1850" priority="152">
      <formula>AND($AH27=7,$AG27="RI")</formula>
    </cfRule>
    <cfRule type="expression" dxfId="1849" priority="153">
      <formula>OR($AH27=7,$AH27=8)</formula>
    </cfRule>
    <cfRule type="expression" dxfId="1848" priority="154">
      <formula>$AH27=6</formula>
    </cfRule>
  </conditionalFormatting>
  <conditionalFormatting sqref="T27">
    <cfRule type="expression" dxfId="1847" priority="149">
      <formula>$AH27=7</formula>
    </cfRule>
    <cfRule type="expression" dxfId="1846" priority="150">
      <formula>$AH27=6</formula>
    </cfRule>
  </conditionalFormatting>
  <conditionalFormatting sqref="T4:T5">
    <cfRule type="expression" dxfId="1845" priority="145">
      <formula>OR($AI4=7,$AI4=0)</formula>
    </cfRule>
    <cfRule type="expression" dxfId="1844" priority="146">
      <formula>$AI4=6</formula>
    </cfRule>
  </conditionalFormatting>
  <conditionalFormatting sqref="T4:T5">
    <cfRule type="expression" dxfId="1843" priority="141">
      <formula>AND($AI4=7,$AH4="RI")</formula>
    </cfRule>
    <cfRule type="expression" dxfId="1842" priority="142">
      <formula>AND($AI4=6,$AH4="RI")</formula>
    </cfRule>
    <cfRule type="expression" dxfId="1841" priority="143">
      <formula>AND($AI4=7,$AH4="S")</formula>
    </cfRule>
    <cfRule type="expression" dxfId="1840" priority="144">
      <formula>AND($AI4=6,$AH4="S")</formula>
    </cfRule>
    <cfRule type="expression" dxfId="1839" priority="147">
      <formula>AND($AI4=7,$AH4="S")</formula>
    </cfRule>
    <cfRule type="expression" dxfId="1838" priority="148">
      <formula>AND($AI4=6,$AH4="S")</formula>
    </cfRule>
  </conditionalFormatting>
  <conditionalFormatting sqref="T4:T5">
    <cfRule type="expression" dxfId="1837" priority="135">
      <formula>OR(AND($AI4=7,$AH4="R"),AND($AI4=6,$AH4="R"))</formula>
    </cfRule>
    <cfRule type="expression" dxfId="1836" priority="136">
      <formula>OR(AND($AI4=7,$AH4="RI"),AND($AI4=6,$AH4="RI"))</formula>
    </cfRule>
    <cfRule type="expression" dxfId="1835" priority="137">
      <formula>OR(AND($AI4=7,$AH4="S"),AND($AI4=6,$AH4="S"))</formula>
    </cfRule>
    <cfRule type="expression" dxfId="1834" priority="138">
      <formula>OR(AND($AI4=7,$AH4="PZC"),AND($AI4=6,$AH4="PZC"))</formula>
    </cfRule>
    <cfRule type="expression" dxfId="1833" priority="139">
      <formula>OR($AI4=7,$AI4=0)</formula>
    </cfRule>
    <cfRule type="expression" dxfId="1832" priority="140">
      <formula>$AI4=6</formula>
    </cfRule>
  </conditionalFormatting>
  <conditionalFormatting sqref="T8:T9">
    <cfRule type="expression" dxfId="1831" priority="131">
      <formula>OR($AI8=7,$AI8=0)</formula>
    </cfRule>
    <cfRule type="expression" dxfId="1830" priority="132">
      <formula>$AI8=6</formula>
    </cfRule>
  </conditionalFormatting>
  <conditionalFormatting sqref="T8:T9">
    <cfRule type="expression" dxfId="1829" priority="127">
      <formula>AND($AI8=7,$AH8="RI")</formula>
    </cfRule>
    <cfRule type="expression" dxfId="1828" priority="128">
      <formula>AND($AI8=6,$AH8="RI")</formula>
    </cfRule>
    <cfRule type="expression" dxfId="1827" priority="129">
      <formula>AND($AI8=7,$AH8="S")</formula>
    </cfRule>
    <cfRule type="expression" dxfId="1826" priority="130">
      <formula>AND($AI8=6,$AH8="S")</formula>
    </cfRule>
    <cfRule type="expression" dxfId="1825" priority="133">
      <formula>AND($AI8=7,$AH8="S")</formula>
    </cfRule>
    <cfRule type="expression" dxfId="1824" priority="134">
      <formula>AND($AI8=6,$AH8="S")</formula>
    </cfRule>
  </conditionalFormatting>
  <conditionalFormatting sqref="T10:T12">
    <cfRule type="expression" dxfId="1823" priority="123">
      <formula>AND($AI10=6,$AH10="RI")</formula>
    </cfRule>
    <cfRule type="expression" dxfId="1822" priority="124">
      <formula>AND($AI10=7,$AH10="RI")</formula>
    </cfRule>
    <cfRule type="expression" dxfId="1821" priority="125">
      <formula>OR($AI10=7,$AI10=8)</formula>
    </cfRule>
    <cfRule type="expression" dxfId="1820" priority="126">
      <formula>$AI10=6</formula>
    </cfRule>
  </conditionalFormatting>
  <conditionalFormatting sqref="T8:T12">
    <cfRule type="expression" dxfId="1819" priority="117">
      <formula>OR(AND($AI8=7,$AH8="R"),AND($AI8=6,$AH8="R"))</formula>
    </cfRule>
    <cfRule type="expression" dxfId="1818" priority="118">
      <formula>OR(AND($AI8=7,$AH8="RI"),AND($AI8=6,$AH8="RI"))</formula>
    </cfRule>
    <cfRule type="expression" dxfId="1817" priority="119">
      <formula>OR(AND($AI8=7,$AH8="S"),AND($AI8=6,$AH8="S"))</formula>
    </cfRule>
    <cfRule type="expression" dxfId="1816" priority="120">
      <formula>OR(AND($AI8=7,$AH8="PZC"),AND($AI8=6,$AH8="PZC"))</formula>
    </cfRule>
    <cfRule type="expression" dxfId="1815" priority="121">
      <formula>OR($AI8=7,$AI8=0)</formula>
    </cfRule>
    <cfRule type="expression" dxfId="1814" priority="122">
      <formula>$AI8=6</formula>
    </cfRule>
  </conditionalFormatting>
  <conditionalFormatting sqref="T17:T19">
    <cfRule type="expression" dxfId="1813" priority="111">
      <formula>$AI17=7</formula>
    </cfRule>
    <cfRule type="expression" dxfId="1812" priority="112">
      <formula>$AI17=6</formula>
    </cfRule>
  </conditionalFormatting>
  <conditionalFormatting sqref="T18">
    <cfRule type="expression" dxfId="1811" priority="109">
      <formula>$AI18=7</formula>
    </cfRule>
    <cfRule type="expression" dxfId="1810" priority="110">
      <formula>$AI18=6</formula>
    </cfRule>
  </conditionalFormatting>
  <conditionalFormatting sqref="T17:T19">
    <cfRule type="expression" dxfId="1809" priority="107">
      <formula>$AI17=7</formula>
    </cfRule>
    <cfRule type="expression" dxfId="1808" priority="108">
      <formula>$AI17=6</formula>
    </cfRule>
  </conditionalFormatting>
  <conditionalFormatting sqref="T17:T19">
    <cfRule type="expression" dxfId="1807" priority="105">
      <formula>$AI17=7</formula>
    </cfRule>
    <cfRule type="expression" dxfId="1806" priority="106">
      <formula>$AI17=6</formula>
    </cfRule>
  </conditionalFormatting>
  <conditionalFormatting sqref="T17:T19">
    <cfRule type="expression" dxfId="1805" priority="113">
      <formula>AND($AI17=6,$AH17="RI")</formula>
    </cfRule>
    <cfRule type="expression" dxfId="1804" priority="114">
      <formula>AND($AI17=7,$AH17="RI")</formula>
    </cfRule>
    <cfRule type="expression" dxfId="1803" priority="115">
      <formula>OR($AI17=7,$AI17=8)</formula>
    </cfRule>
    <cfRule type="expression" dxfId="1802" priority="116">
      <formula>$AI17=6</formula>
    </cfRule>
  </conditionalFormatting>
  <conditionalFormatting sqref="T15:T19">
    <cfRule type="expression" dxfId="1801" priority="99">
      <formula>OR(AND($AI15=7,$AH15="R"),AND($AI15=6,$AH15="R"))</formula>
    </cfRule>
    <cfRule type="expression" dxfId="1800" priority="100">
      <formula>OR(AND($AI15=7,$AH15="RI"),AND($AI15=6,$AH15="RI"))</formula>
    </cfRule>
    <cfRule type="expression" dxfId="1799" priority="101">
      <formula>OR(AND($AI15=7,$AH15="S"),AND($AI15=6,$AH15="S"))</formula>
    </cfRule>
    <cfRule type="expression" dxfId="1798" priority="102">
      <formula>OR(AND($AI15=7,$AH15="PZC"),AND($AI15=6,$AH15="PZC"))</formula>
    </cfRule>
    <cfRule type="expression" dxfId="1797" priority="103">
      <formula>OR($AI15=7,$AI15=0)</formula>
    </cfRule>
    <cfRule type="expression" dxfId="1796" priority="104">
      <formula>$AI15=6</formula>
    </cfRule>
  </conditionalFormatting>
  <conditionalFormatting sqref="T22:T26">
    <cfRule type="expression" dxfId="1795" priority="95">
      <formula>OR($AI22=7,$AI22=0)</formula>
    </cfRule>
    <cfRule type="expression" dxfId="1794" priority="96">
      <formula>$AI22=6</formula>
    </cfRule>
  </conditionalFormatting>
  <conditionalFormatting sqref="T22:T26">
    <cfRule type="expression" dxfId="1793" priority="91">
      <formula>AND($AI22=7,$AH22="RI")</formula>
    </cfRule>
    <cfRule type="expression" dxfId="1792" priority="92">
      <formula>AND($AI22=6,$AH22="RI")</formula>
    </cfRule>
    <cfRule type="expression" dxfId="1791" priority="93">
      <formula>AND($AI22=7,$AH22="S")</formula>
    </cfRule>
    <cfRule type="expression" dxfId="1790" priority="94">
      <formula>AND($AI22=6,$AH22="S")</formula>
    </cfRule>
    <cfRule type="expression" dxfId="1789" priority="97">
      <formula>AND($AI22=7,$AH22="S")</formula>
    </cfRule>
    <cfRule type="expression" dxfId="1788" priority="98">
      <formula>AND($AI22=6,$AH22="S")</formula>
    </cfRule>
  </conditionalFormatting>
  <conditionalFormatting sqref="T22:T26">
    <cfRule type="expression" dxfId="1787" priority="85">
      <formula>OR(AND($AI22=7,$AH22="R"),AND($AI22=6,$AH22="R"))</formula>
    </cfRule>
    <cfRule type="expression" dxfId="1786" priority="86">
      <formula>OR(AND($AI22=7,$AH22="RI"),AND($AI22=6,$AH22="RI"))</formula>
    </cfRule>
    <cfRule type="expression" dxfId="1785" priority="87">
      <formula>OR(AND($AI22=7,$AH22="S"),AND($AI22=6,$AH22="S"))</formula>
    </cfRule>
    <cfRule type="expression" dxfId="1784" priority="88">
      <formula>OR(AND($AI22=7,$AH22="PZC"),AND($AI22=6,$AH22="PZC"))</formula>
    </cfRule>
    <cfRule type="expression" dxfId="1783" priority="89">
      <formula>OR($AI22=7,$AI22=0)</formula>
    </cfRule>
    <cfRule type="expression" dxfId="1782" priority="90">
      <formula>$AI22=6</formula>
    </cfRule>
  </conditionalFormatting>
  <conditionalFormatting sqref="T29:T30">
    <cfRule type="expression" dxfId="1781" priority="81">
      <formula>OR($AI29=7,$AI29=0)</formula>
    </cfRule>
    <cfRule type="expression" dxfId="1780" priority="82">
      <formula>$AI29=6</formula>
    </cfRule>
  </conditionalFormatting>
  <conditionalFormatting sqref="T29:T30">
    <cfRule type="expression" dxfId="1779" priority="77">
      <formula>AND($AI29=7,$AH29="RI")</formula>
    </cfRule>
    <cfRule type="expression" dxfId="1778" priority="78">
      <formula>AND($AI29=6,$AH29="RI")</formula>
    </cfRule>
    <cfRule type="expression" dxfId="1777" priority="79">
      <formula>AND($AI29=7,$AH29="S")</formula>
    </cfRule>
    <cfRule type="expression" dxfId="1776" priority="80">
      <formula>AND($AI29=6,$AH29="S")</formula>
    </cfRule>
    <cfRule type="expression" dxfId="1775" priority="83">
      <formula>AND($AI29=7,$AH29="S")</formula>
    </cfRule>
    <cfRule type="expression" dxfId="1774" priority="84">
      <formula>AND($AI29=6,$AH29="S")</formula>
    </cfRule>
  </conditionalFormatting>
  <conditionalFormatting sqref="T31:T32">
    <cfRule type="expression" dxfId="1773" priority="73">
      <formula>AND($AI31=6,$AH31="RI")</formula>
    </cfRule>
    <cfRule type="expression" dxfId="1772" priority="74">
      <formula>AND($AI31=7,$AH31="RI")</formula>
    </cfRule>
    <cfRule type="expression" dxfId="1771" priority="75">
      <formula>OR($AI31=7,$AI31=8)</formula>
    </cfRule>
    <cfRule type="expression" dxfId="1770" priority="76">
      <formula>$AI31=6</formula>
    </cfRule>
  </conditionalFormatting>
  <conditionalFormatting sqref="T29:T32">
    <cfRule type="expression" dxfId="1769" priority="70">
      <formula>OR(AND($AI29=7,$AH29="PZC"),AND($AI29=6,$AH29="PZC"))</formula>
    </cfRule>
    <cfRule type="expression" dxfId="1768" priority="71">
      <formula>OR($AI29=7,$AI29=0)</formula>
    </cfRule>
    <cfRule type="expression" dxfId="1767" priority="72">
      <formula>$AI29=6</formula>
    </cfRule>
  </conditionalFormatting>
  <conditionalFormatting sqref="T22:T26">
    <cfRule type="expression" dxfId="1766" priority="66">
      <formula>OR($AI22=7,$AI22=0)</formula>
    </cfRule>
    <cfRule type="expression" dxfId="1765" priority="67">
      <formula>$AI22=6</formula>
    </cfRule>
  </conditionalFormatting>
  <conditionalFormatting sqref="T22:T26">
    <cfRule type="expression" dxfId="1764" priority="62">
      <formula>AND($AI22=7,$AH22="RI")</formula>
    </cfRule>
    <cfRule type="expression" dxfId="1763" priority="63">
      <formula>AND($AI22=6,$AH22="RI")</formula>
    </cfRule>
    <cfRule type="expression" dxfId="1762" priority="64">
      <formula>AND($AI22=7,$AH22="S")</formula>
    </cfRule>
    <cfRule type="expression" dxfId="1761" priority="65">
      <formula>AND($AI22=6,$AH22="S")</formula>
    </cfRule>
    <cfRule type="expression" dxfId="1760" priority="68">
      <formula>AND($AI22=7,$AH22="S")</formula>
    </cfRule>
    <cfRule type="expression" dxfId="1759" priority="69">
      <formula>AND($AI22=6,$AH22="S")</formula>
    </cfRule>
  </conditionalFormatting>
  <conditionalFormatting sqref="T22:T26">
    <cfRule type="expression" dxfId="1758" priority="56">
      <formula>OR(AND($AI22=7,$AH22="R"),AND($AI22=6,$AH22="R"))</formula>
    </cfRule>
    <cfRule type="expression" dxfId="1757" priority="57">
      <formula>OR(AND($AI22=7,$AH22="RI"),AND($AI22=6,$AH22="RI"))</formula>
    </cfRule>
    <cfRule type="expression" dxfId="1756" priority="58">
      <formula>OR(AND($AI22=7,$AH22="S"),AND($AI22=6,$AH22="S"))</formula>
    </cfRule>
    <cfRule type="expression" dxfId="1755" priority="59">
      <formula>OR(AND($AI22=7,$AH22="PZC"),AND($AI22=6,$AH22="PZC"))</formula>
    </cfRule>
    <cfRule type="expression" dxfId="1754" priority="60">
      <formula>OR($AI22=7,$AI22=0)</formula>
    </cfRule>
    <cfRule type="expression" dxfId="1753" priority="61">
      <formula>$AI22=6</formula>
    </cfRule>
  </conditionalFormatting>
  <conditionalFormatting sqref="T17:T19">
    <cfRule type="expression" dxfId="1752" priority="50">
      <formula>$AI17=7</formula>
    </cfRule>
    <cfRule type="expression" dxfId="1751" priority="51">
      <formula>$AI17=6</formula>
    </cfRule>
  </conditionalFormatting>
  <conditionalFormatting sqref="T18">
    <cfRule type="expression" dxfId="1750" priority="48">
      <formula>$AI18=7</formula>
    </cfRule>
    <cfRule type="expression" dxfId="1749" priority="49">
      <formula>$AI18=6</formula>
    </cfRule>
  </conditionalFormatting>
  <conditionalFormatting sqref="T17:T19">
    <cfRule type="expression" dxfId="1748" priority="46">
      <formula>$AI17=7</formula>
    </cfRule>
    <cfRule type="expression" dxfId="1747" priority="47">
      <formula>$AI17=6</formula>
    </cfRule>
  </conditionalFormatting>
  <conditionalFormatting sqref="T17:T19">
    <cfRule type="expression" dxfId="1746" priority="44">
      <formula>$AI17=7</formula>
    </cfRule>
    <cfRule type="expression" dxfId="1745" priority="45">
      <formula>$AI17=6</formula>
    </cfRule>
  </conditionalFormatting>
  <conditionalFormatting sqref="T17:T19">
    <cfRule type="expression" dxfId="1744" priority="52">
      <formula>AND($AI17=6,$AH17="RI")</formula>
    </cfRule>
    <cfRule type="expression" dxfId="1743" priority="53">
      <formula>AND($AI17=7,$AH17="RI")</formula>
    </cfRule>
    <cfRule type="expression" dxfId="1742" priority="54">
      <formula>OR($AI17=7,$AI17=8)</formula>
    </cfRule>
    <cfRule type="expression" dxfId="1741" priority="55">
      <formula>$AI17=6</formula>
    </cfRule>
  </conditionalFormatting>
  <conditionalFormatting sqref="T15:T19">
    <cfRule type="expression" dxfId="1740" priority="38">
      <formula>OR(AND($AI15=7,$AH15="R"),AND($AI15=6,$AH15="R"))</formula>
    </cfRule>
    <cfRule type="expression" dxfId="1739" priority="39">
      <formula>OR(AND($AI15=7,$AH15="RI"),AND($AI15=6,$AH15="RI"))</formula>
    </cfRule>
    <cfRule type="expression" dxfId="1738" priority="40">
      <formula>OR(AND($AI15=7,$AH15="S"),AND($AI15=6,$AH15="S"))</formula>
    </cfRule>
    <cfRule type="expression" dxfId="1737" priority="41">
      <formula>OR(AND($AI15=7,$AH15="PZC"),AND($AI15=6,$AH15="PZC"))</formula>
    </cfRule>
    <cfRule type="expression" dxfId="1736" priority="42">
      <formula>OR($AI15=7,$AI15=0)</formula>
    </cfRule>
    <cfRule type="expression" dxfId="1735" priority="43">
      <formula>$AI15=6</formula>
    </cfRule>
  </conditionalFormatting>
  <conditionalFormatting sqref="T10:T12">
    <cfRule type="expression" dxfId="1734" priority="32">
      <formula>$AI10=7</formula>
    </cfRule>
    <cfRule type="expression" dxfId="1733" priority="33">
      <formula>$AI10=6</formula>
    </cfRule>
  </conditionalFormatting>
  <conditionalFormatting sqref="T11">
    <cfRule type="expression" dxfId="1732" priority="30">
      <formula>$AI11=7</formula>
    </cfRule>
    <cfRule type="expression" dxfId="1731" priority="31">
      <formula>$AI11=6</formula>
    </cfRule>
  </conditionalFormatting>
  <conditionalFormatting sqref="T10:T12">
    <cfRule type="expression" dxfId="1730" priority="28">
      <formula>$AI10=7</formula>
    </cfRule>
    <cfRule type="expression" dxfId="1729" priority="29">
      <formula>$AI10=6</formula>
    </cfRule>
  </conditionalFormatting>
  <conditionalFormatting sqref="T10:T12">
    <cfRule type="expression" dxfId="1728" priority="26">
      <formula>$AI10=7</formula>
    </cfRule>
    <cfRule type="expression" dxfId="1727" priority="27">
      <formula>$AI10=6</formula>
    </cfRule>
  </conditionalFormatting>
  <conditionalFormatting sqref="T10:T12">
    <cfRule type="expression" dxfId="1726" priority="34">
      <formula>AND($AI10=6,$AH10="RI")</formula>
    </cfRule>
    <cfRule type="expression" dxfId="1725" priority="35">
      <formula>AND($AI10=7,$AH10="RI")</formula>
    </cfRule>
    <cfRule type="expression" dxfId="1724" priority="36">
      <formula>OR($AI10=7,$AI10=8)</formula>
    </cfRule>
    <cfRule type="expression" dxfId="1723" priority="37">
      <formula>$AI10=6</formula>
    </cfRule>
  </conditionalFormatting>
  <conditionalFormatting sqref="T8:T12">
    <cfRule type="expression" dxfId="1722" priority="20">
      <formula>OR(AND($AI8=7,$AH8="R"),AND($AI8=6,$AH8="R"))</formula>
    </cfRule>
    <cfRule type="expression" dxfId="1721" priority="21">
      <formula>OR(AND($AI8=7,$AH8="RI"),AND($AI8=6,$AH8="RI"))</formula>
    </cfRule>
    <cfRule type="expression" dxfId="1720" priority="22">
      <formula>OR(AND($AI8=7,$AH8="S"),AND($AI8=6,$AH8="S"))</formula>
    </cfRule>
    <cfRule type="expression" dxfId="1719" priority="23">
      <formula>OR(AND($AI8=7,$AH8="PZC"),AND($AI8=6,$AH8="PZC"))</formula>
    </cfRule>
    <cfRule type="expression" dxfId="1718" priority="24">
      <formula>OR($AI8=7,$AI8=0)</formula>
    </cfRule>
    <cfRule type="expression" dxfId="1717" priority="25">
      <formula>$AI8=6</formula>
    </cfRule>
  </conditionalFormatting>
  <conditionalFormatting sqref="T15:T19">
    <cfRule type="expression" dxfId="1716" priority="16">
      <formula>OR($AI15=7,$AI15=0)</formula>
    </cfRule>
    <cfRule type="expression" dxfId="1715" priority="17">
      <formula>$AI15=6</formula>
    </cfRule>
  </conditionalFormatting>
  <conditionalFormatting sqref="T15:T19">
    <cfRule type="expression" dxfId="1714" priority="12">
      <formula>AND($AI15=7,$AH15="RI")</formula>
    </cfRule>
    <cfRule type="expression" dxfId="1713" priority="13">
      <formula>AND($AI15=6,$AH15="RI")</formula>
    </cfRule>
    <cfRule type="expression" dxfId="1712" priority="14">
      <formula>AND($AI15=7,$AH15="S")</formula>
    </cfRule>
    <cfRule type="expression" dxfId="1711" priority="15">
      <formula>AND($AI15=6,$AH15="S")</formula>
    </cfRule>
    <cfRule type="expression" dxfId="1710" priority="18">
      <formula>AND($AI15=7,$AH15="S")</formula>
    </cfRule>
    <cfRule type="expression" dxfId="1709" priority="19">
      <formula>AND($AI15=6,$AH15="S")</formula>
    </cfRule>
  </conditionalFormatting>
  <conditionalFormatting sqref="T15:T19">
    <cfRule type="expression" dxfId="1708" priority="6">
      <formula>OR(AND($AI15=7,$AH15="R"),AND($AI15=6,$AH15="R"))</formula>
    </cfRule>
    <cfRule type="expression" dxfId="1707" priority="7">
      <formula>OR(AND($AI15=7,$AH15="RI"),AND($AI15=6,$AH15="RI"))</formula>
    </cfRule>
    <cfRule type="expression" dxfId="1706" priority="8">
      <formula>OR(AND($AI15=7,$AH15="S"),AND($AI15=6,$AH15="S"))</formula>
    </cfRule>
    <cfRule type="expression" dxfId="1705" priority="9">
      <formula>OR(AND($AI15=7,$AH15="PZC"),AND($AI15=6,$AH15="PZC"))</formula>
    </cfRule>
    <cfRule type="expression" dxfId="1704" priority="10">
      <formula>OR($AI15=7,$AI15=0)</formula>
    </cfRule>
    <cfRule type="expression" dxfId="1703" priority="11">
      <formula>$AI15=6</formula>
    </cfRule>
  </conditionalFormatting>
  <conditionalFormatting sqref="A3:A33">
    <cfRule type="expression" dxfId="1702" priority="3">
      <formula>OR($AI3=7,$AI3=8)</formula>
    </cfRule>
    <cfRule type="expression" dxfId="1701" priority="4">
      <formula>$AI3=6</formula>
    </cfRule>
  </conditionalFormatting>
  <conditionalFormatting sqref="A3:A33">
    <cfRule type="expression" dxfId="1700" priority="1">
      <formula>AND($AI3=7,$AH3="RI")</formula>
    </cfRule>
    <cfRule type="expression" dxfId="1699" priority="2">
      <formula>AND($AI3=6,$AH3="RI")</formula>
    </cfRule>
    <cfRule type="expression" dxfId="1698" priority="5">
      <formula>OR(AND($AI3=7,$AH3="RI"),AND($AI3=6,$AH3="RI"))</formula>
    </cfRule>
  </conditionalFormatting>
  <pageMargins left="0.7" right="0.7" top="0.75" bottom="0.75" header="0.3" footer="0.3"/>
  <pageSetup paperSize="9" scale="33" orientation="portrait" r:id="rId1"/>
  <ignoredErrors>
    <ignoredError sqref="AE3:AG3 AB3:AD3 AH3:AI3 AE7:AG7 AB6:AG6 AB7:AD7 AI7 AE28:AG29 AE21:AG22 AE8:AG8 AB9:AI12 AB8:AD8 AH8:AI8 AB23:AI26 AB21:AD22 AH22:AI22 AB30:AI32 AB28:AD29 AH29:AI29 AJ4:AK32 AJ3:AK3 AL3:AL32 AI6 AB20:AG20 AI20 AI21 AB27:AG27 AI27 AI28 AB14:AI19 AB13:AH13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" sqref="E2"/>
    </sheetView>
  </sheetViews>
  <sheetFormatPr defaultColWidth="9.140625" defaultRowHeight="15" x14ac:dyDescent="0.25"/>
  <cols>
    <col min="1" max="1" width="9.140625" style="73"/>
    <col min="2" max="33" width="5.7109375" style="73" customWidth="1"/>
    <col min="34" max="34" width="3.7109375" style="73" customWidth="1"/>
    <col min="35" max="35" width="3.28515625" style="73" customWidth="1"/>
    <col min="36" max="36" width="8.140625" style="73" customWidth="1"/>
    <col min="37" max="37" width="8" style="73" customWidth="1"/>
    <col min="38" max="16384" width="9.140625" style="73"/>
  </cols>
  <sheetData>
    <row r="1" spans="1:38" ht="15" customHeight="1" thickBot="1" x14ac:dyDescent="0.3">
      <c r="A1" s="4"/>
      <c r="B1" s="203"/>
      <c r="C1" s="293"/>
      <c r="D1" s="384" t="s">
        <v>134</v>
      </c>
      <c r="E1" s="384"/>
      <c r="F1" s="384"/>
      <c r="G1" s="384"/>
      <c r="H1" s="384"/>
      <c r="I1" s="385"/>
      <c r="J1" s="386" t="s">
        <v>135</v>
      </c>
      <c r="K1" s="384"/>
      <c r="L1" s="384"/>
      <c r="M1" s="384"/>
      <c r="N1" s="384"/>
      <c r="O1" s="385"/>
      <c r="P1" s="386" t="s">
        <v>137</v>
      </c>
      <c r="Q1" s="384"/>
      <c r="R1" s="384"/>
      <c r="S1" s="384"/>
      <c r="T1" s="384"/>
      <c r="U1" s="385"/>
      <c r="V1" s="384" t="s">
        <v>3</v>
      </c>
      <c r="W1" s="384"/>
      <c r="X1" s="384"/>
      <c r="Y1" s="384"/>
      <c r="Z1" s="384"/>
      <c r="AA1" s="385"/>
      <c r="AB1" s="380" t="s">
        <v>39</v>
      </c>
      <c r="AC1" s="381"/>
      <c r="AD1" s="383"/>
      <c r="AE1" s="380" t="s">
        <v>3</v>
      </c>
      <c r="AF1" s="381"/>
      <c r="AG1" s="382"/>
      <c r="AH1" s="79"/>
      <c r="AJ1" s="79"/>
      <c r="AK1" s="79" t="s">
        <v>57</v>
      </c>
      <c r="AL1" s="79"/>
    </row>
    <row r="2" spans="1:38" ht="15" customHeight="1" thickBot="1" x14ac:dyDescent="0.3">
      <c r="A2" s="4"/>
      <c r="B2" s="274" t="s">
        <v>0</v>
      </c>
      <c r="C2" s="284" t="s">
        <v>18</v>
      </c>
      <c r="D2" s="204" t="s">
        <v>1</v>
      </c>
      <c r="E2" s="205" t="s">
        <v>172</v>
      </c>
      <c r="F2" s="206" t="s">
        <v>141</v>
      </c>
      <c r="G2" s="206" t="s">
        <v>29</v>
      </c>
      <c r="H2" s="207" t="s">
        <v>146</v>
      </c>
      <c r="I2" s="216" t="s">
        <v>38</v>
      </c>
      <c r="J2" s="227" t="s">
        <v>37</v>
      </c>
      <c r="K2" s="209" t="s">
        <v>151</v>
      </c>
      <c r="L2" s="193" t="s">
        <v>143</v>
      </c>
      <c r="M2" s="193" t="s">
        <v>136</v>
      </c>
      <c r="N2" s="191" t="s">
        <v>31</v>
      </c>
      <c r="O2" s="192" t="s">
        <v>27</v>
      </c>
      <c r="P2" s="223" t="s">
        <v>33</v>
      </c>
      <c r="Q2" s="213" t="s">
        <v>149</v>
      </c>
      <c r="R2" s="213" t="s">
        <v>150</v>
      </c>
      <c r="S2" s="214" t="s">
        <v>145</v>
      </c>
      <c r="T2" s="213" t="s">
        <v>139</v>
      </c>
      <c r="U2" s="218" t="s">
        <v>25</v>
      </c>
      <c r="V2" s="106" t="s">
        <v>120</v>
      </c>
      <c r="W2" s="107" t="s">
        <v>34</v>
      </c>
      <c r="X2" s="106" t="s">
        <v>148</v>
      </c>
      <c r="Y2" s="108" t="s">
        <v>32</v>
      </c>
      <c r="Z2" s="107" t="s">
        <v>9</v>
      </c>
      <c r="AA2" s="109" t="s">
        <v>159</v>
      </c>
      <c r="AB2" s="255">
        <v>1</v>
      </c>
      <c r="AC2" s="111">
        <v>2</v>
      </c>
      <c r="AD2" s="112">
        <v>3</v>
      </c>
      <c r="AE2" s="110">
        <v>1</v>
      </c>
      <c r="AF2" s="113">
        <v>2</v>
      </c>
      <c r="AG2" s="112">
        <v>3</v>
      </c>
      <c r="AH2" s="79"/>
      <c r="AJ2" s="5">
        <v>1</v>
      </c>
      <c r="AK2" s="6">
        <v>2</v>
      </c>
      <c r="AL2" s="7">
        <v>3</v>
      </c>
    </row>
    <row r="3" spans="1:38" ht="15" customHeight="1" x14ac:dyDescent="0.25">
      <c r="A3" s="26">
        <v>43435</v>
      </c>
      <c r="B3" s="97"/>
      <c r="C3" s="139"/>
      <c r="D3" s="126"/>
      <c r="E3" s="126"/>
      <c r="F3" s="126"/>
      <c r="G3" s="95"/>
      <c r="H3" s="166"/>
      <c r="I3" s="132"/>
      <c r="J3" s="126"/>
      <c r="K3" s="166"/>
      <c r="L3" s="166"/>
      <c r="M3" s="95"/>
      <c r="N3" s="95"/>
      <c r="O3" s="132"/>
      <c r="P3" s="95"/>
      <c r="Q3" s="95"/>
      <c r="R3" s="95"/>
      <c r="S3" s="95"/>
      <c r="T3" s="95"/>
      <c r="U3" s="132"/>
      <c r="V3" s="128"/>
      <c r="W3" s="128"/>
      <c r="X3" s="128"/>
      <c r="Y3" s="128"/>
      <c r="Z3" s="128"/>
      <c r="AA3" s="139"/>
      <c r="AB3" s="97">
        <f t="shared" ref="AB3:AB33" si="0">COUNTIF(B3:AA3,"1*")+COUNTIF(B3:AA3,"1")</f>
        <v>0</v>
      </c>
      <c r="AC3" s="128">
        <f t="shared" ref="AC3:AC33" si="1">COUNTIF(B3:AA3,"2*")+COUNTIF(B3:AA3,"2")</f>
        <v>0</v>
      </c>
      <c r="AD3" s="139">
        <f t="shared" ref="AD3:AD33" si="2">COUNTIF(B3:AA3,"3*")+COUNTIF(B3:AA3,"3")</f>
        <v>0</v>
      </c>
      <c r="AE3" s="97">
        <f t="shared" ref="AE3:AE33" si="3">COUNTIF(B3:AA3,"M1*")+COUNTIF(B3:AA3,"KM1")</f>
        <v>0</v>
      </c>
      <c r="AF3" s="128">
        <f t="shared" ref="AF3:AF33" si="4">COUNTIF(B3:AA3,"M2*")+COUNTIF(B3:AA3,"KM2")</f>
        <v>0</v>
      </c>
      <c r="AG3" s="139">
        <f t="shared" ref="AG3:AG33" si="5">COUNTIF(B3:AA3,"M3*")+COUNTIF(B3:AA3,"KM3")</f>
        <v>0</v>
      </c>
      <c r="AH3" s="79"/>
      <c r="AI3" s="79">
        <f t="shared" ref="AI3:AI26" si="6">WEEKDAY(A3,2)</f>
        <v>6</v>
      </c>
      <c r="AJ3" s="34">
        <f t="shared" ref="AJ3:AJ33" si="7">COUNTIF(B3:AA3,"*1")+COUNTIF(B3:AA3,"*1~*")+COUNTIF(B3:AA3,"*1#")+COUNTIF(B3:AA3,"1")+COUNTIF(B3:AA3,"S")</f>
        <v>0</v>
      </c>
      <c r="AK3" s="34">
        <f t="shared" ref="AK3:AK33" si="8">COUNTIF(B3:AA3,"2")+COUNTIF(B3:AA3,"*2")</f>
        <v>0</v>
      </c>
      <c r="AL3" s="34">
        <f t="shared" ref="AL3:AL33" si="9">COUNTIF(B3:AA3,"3")+COUNTIF(B3:AA3,"*3")</f>
        <v>0</v>
      </c>
    </row>
    <row r="4" spans="1:38" ht="15" customHeight="1" x14ac:dyDescent="0.25">
      <c r="A4" s="26">
        <v>43436</v>
      </c>
      <c r="B4" s="135"/>
      <c r="C4" s="133"/>
      <c r="D4" s="92"/>
      <c r="E4" s="167"/>
      <c r="F4" s="167"/>
      <c r="G4" s="167"/>
      <c r="H4" s="92"/>
      <c r="I4" s="133"/>
      <c r="J4" s="135"/>
      <c r="K4" s="92"/>
      <c r="L4" s="92"/>
      <c r="M4" s="167"/>
      <c r="N4" s="167"/>
      <c r="O4" s="221"/>
      <c r="P4" s="92"/>
      <c r="Q4" s="167"/>
      <c r="R4" s="167"/>
      <c r="S4" s="167"/>
      <c r="T4" s="167"/>
      <c r="U4" s="133"/>
      <c r="V4" s="167"/>
      <c r="W4" s="167"/>
      <c r="X4" s="167"/>
      <c r="Y4" s="167"/>
      <c r="Z4" s="167"/>
      <c r="AA4" s="133"/>
      <c r="AB4" s="135">
        <f t="shared" si="0"/>
        <v>0</v>
      </c>
      <c r="AC4" s="167">
        <f t="shared" si="1"/>
        <v>0</v>
      </c>
      <c r="AD4" s="133">
        <f t="shared" si="2"/>
        <v>0</v>
      </c>
      <c r="AE4" s="136">
        <f t="shared" si="3"/>
        <v>0</v>
      </c>
      <c r="AF4" s="166">
        <f t="shared" si="4"/>
        <v>0</v>
      </c>
      <c r="AG4" s="132">
        <f t="shared" si="5"/>
        <v>0</v>
      </c>
      <c r="AH4" s="79"/>
      <c r="AI4" s="79">
        <f t="shared" si="6"/>
        <v>7</v>
      </c>
      <c r="AJ4" s="35">
        <f t="shared" si="7"/>
        <v>0</v>
      </c>
      <c r="AK4" s="35">
        <f t="shared" si="8"/>
        <v>0</v>
      </c>
      <c r="AL4" s="35">
        <f t="shared" si="9"/>
        <v>0</v>
      </c>
    </row>
    <row r="5" spans="1:38" ht="15" customHeight="1" x14ac:dyDescent="0.25">
      <c r="A5" s="26">
        <v>43437</v>
      </c>
      <c r="B5" s="135"/>
      <c r="C5" s="133"/>
      <c r="D5" s="92"/>
      <c r="E5" s="167"/>
      <c r="F5" s="167"/>
      <c r="G5" s="167"/>
      <c r="H5" s="92"/>
      <c r="I5" s="133"/>
      <c r="J5" s="135"/>
      <c r="K5" s="92"/>
      <c r="L5" s="92"/>
      <c r="M5" s="167"/>
      <c r="N5" s="167"/>
      <c r="O5" s="221"/>
      <c r="P5" s="92"/>
      <c r="Q5" s="167"/>
      <c r="R5" s="167"/>
      <c r="S5" s="167"/>
      <c r="T5" s="167"/>
      <c r="U5" s="133"/>
      <c r="V5" s="167"/>
      <c r="W5" s="167"/>
      <c r="X5" s="167"/>
      <c r="Y5" s="167"/>
      <c r="Z5" s="167"/>
      <c r="AA5" s="133"/>
      <c r="AB5" s="135">
        <f t="shared" si="0"/>
        <v>0</v>
      </c>
      <c r="AC5" s="167">
        <f t="shared" si="1"/>
        <v>0</v>
      </c>
      <c r="AD5" s="133">
        <f t="shared" si="2"/>
        <v>0</v>
      </c>
      <c r="AE5" s="136">
        <f t="shared" si="3"/>
        <v>0</v>
      </c>
      <c r="AF5" s="166">
        <f t="shared" si="4"/>
        <v>0</v>
      </c>
      <c r="AG5" s="132">
        <f t="shared" si="5"/>
        <v>0</v>
      </c>
      <c r="AH5" s="79"/>
      <c r="AI5" s="79">
        <f t="shared" si="6"/>
        <v>1</v>
      </c>
      <c r="AJ5" s="35">
        <f t="shared" si="7"/>
        <v>0</v>
      </c>
      <c r="AK5" s="35">
        <f t="shared" si="8"/>
        <v>0</v>
      </c>
      <c r="AL5" s="35">
        <f t="shared" si="9"/>
        <v>0</v>
      </c>
    </row>
    <row r="6" spans="1:38" ht="15" customHeight="1" x14ac:dyDescent="0.25">
      <c r="A6" s="26">
        <v>43438</v>
      </c>
      <c r="B6" s="135"/>
      <c r="C6" s="133"/>
      <c r="D6" s="125"/>
      <c r="E6" s="167"/>
      <c r="F6" s="167"/>
      <c r="G6" s="92"/>
      <c r="H6" s="92"/>
      <c r="I6" s="133"/>
      <c r="J6" s="92"/>
      <c r="K6" s="92"/>
      <c r="L6" s="92"/>
      <c r="M6" s="92"/>
      <c r="N6" s="167"/>
      <c r="O6" s="133"/>
      <c r="P6" s="125"/>
      <c r="Q6" s="125"/>
      <c r="R6" s="125"/>
      <c r="S6" s="92"/>
      <c r="T6" s="92"/>
      <c r="U6" s="133"/>
      <c r="V6" s="167"/>
      <c r="W6" s="167"/>
      <c r="X6" s="167"/>
      <c r="Y6" s="167"/>
      <c r="Z6" s="167"/>
      <c r="AA6" s="133"/>
      <c r="AB6" s="135">
        <f t="shared" si="0"/>
        <v>0</v>
      </c>
      <c r="AC6" s="167">
        <f t="shared" si="1"/>
        <v>0</v>
      </c>
      <c r="AD6" s="133">
        <f t="shared" si="2"/>
        <v>0</v>
      </c>
      <c r="AE6" s="136">
        <f t="shared" si="3"/>
        <v>0</v>
      </c>
      <c r="AF6" s="166">
        <f t="shared" si="4"/>
        <v>0</v>
      </c>
      <c r="AG6" s="132">
        <f t="shared" si="5"/>
        <v>0</v>
      </c>
      <c r="AH6" s="79"/>
      <c r="AI6" s="79">
        <f t="shared" si="6"/>
        <v>2</v>
      </c>
      <c r="AJ6" s="35">
        <f t="shared" si="7"/>
        <v>0</v>
      </c>
      <c r="AK6" s="35">
        <f t="shared" si="8"/>
        <v>0</v>
      </c>
      <c r="AL6" s="35">
        <f t="shared" si="9"/>
        <v>0</v>
      </c>
    </row>
    <row r="7" spans="1:38" ht="15" customHeight="1" thickBot="1" x14ac:dyDescent="0.3">
      <c r="A7" s="26">
        <v>43439</v>
      </c>
      <c r="B7" s="151"/>
      <c r="C7" s="153"/>
      <c r="D7" s="158"/>
      <c r="E7" s="170"/>
      <c r="F7" s="170"/>
      <c r="G7" s="154"/>
      <c r="H7" s="154"/>
      <c r="I7" s="153"/>
      <c r="J7" s="154"/>
      <c r="K7" s="154"/>
      <c r="L7" s="154"/>
      <c r="M7" s="154"/>
      <c r="N7" s="170"/>
      <c r="O7" s="153"/>
      <c r="P7" s="158"/>
      <c r="Q7" s="158"/>
      <c r="R7" s="158"/>
      <c r="S7" s="154"/>
      <c r="T7" s="154"/>
      <c r="U7" s="153"/>
      <c r="V7" s="170"/>
      <c r="W7" s="170"/>
      <c r="X7" s="170"/>
      <c r="Y7" s="170"/>
      <c r="Z7" s="170"/>
      <c r="AA7" s="153"/>
      <c r="AB7" s="151">
        <f t="shared" si="0"/>
        <v>0</v>
      </c>
      <c r="AC7" s="170">
        <f t="shared" si="1"/>
        <v>0</v>
      </c>
      <c r="AD7" s="153">
        <f t="shared" si="2"/>
        <v>0</v>
      </c>
      <c r="AE7" s="151">
        <f t="shared" si="3"/>
        <v>0</v>
      </c>
      <c r="AF7" s="170">
        <f t="shared" si="4"/>
        <v>0</v>
      </c>
      <c r="AG7" s="153">
        <f t="shared" si="5"/>
        <v>0</v>
      </c>
      <c r="AH7" s="79"/>
      <c r="AI7" s="79">
        <f t="shared" si="6"/>
        <v>3</v>
      </c>
      <c r="AJ7" s="35">
        <f t="shared" si="7"/>
        <v>0</v>
      </c>
      <c r="AK7" s="35">
        <f t="shared" si="8"/>
        <v>0</v>
      </c>
      <c r="AL7" s="35">
        <f t="shared" si="9"/>
        <v>0</v>
      </c>
    </row>
    <row r="8" spans="1:38" ht="15" customHeight="1" thickTop="1" x14ac:dyDescent="0.25">
      <c r="A8" s="26">
        <v>43440</v>
      </c>
      <c r="B8" s="136"/>
      <c r="C8" s="132"/>
      <c r="D8" s="95"/>
      <c r="E8" s="166"/>
      <c r="F8" s="166"/>
      <c r="G8" s="95"/>
      <c r="H8" s="95"/>
      <c r="I8" s="278"/>
      <c r="J8" s="95"/>
      <c r="K8" s="95"/>
      <c r="L8" s="95"/>
      <c r="M8" s="166"/>
      <c r="N8" s="166"/>
      <c r="O8" s="100"/>
      <c r="P8" s="95"/>
      <c r="Q8" s="95"/>
      <c r="R8" s="95"/>
      <c r="S8" s="166"/>
      <c r="T8" s="166"/>
      <c r="U8" s="100"/>
      <c r="V8" s="166"/>
      <c r="W8" s="166"/>
      <c r="X8" s="166"/>
      <c r="Y8" s="166"/>
      <c r="Z8" s="166"/>
      <c r="AA8" s="132"/>
      <c r="AB8" s="136">
        <f t="shared" si="0"/>
        <v>0</v>
      </c>
      <c r="AC8" s="166">
        <f t="shared" si="1"/>
        <v>0</v>
      </c>
      <c r="AD8" s="132">
        <f t="shared" si="2"/>
        <v>0</v>
      </c>
      <c r="AE8" s="136">
        <f t="shared" si="3"/>
        <v>0</v>
      </c>
      <c r="AF8" s="166">
        <f t="shared" si="4"/>
        <v>0</v>
      </c>
      <c r="AG8" s="132">
        <f t="shared" si="5"/>
        <v>0</v>
      </c>
      <c r="AH8" s="79"/>
      <c r="AI8" s="79">
        <f t="shared" si="6"/>
        <v>4</v>
      </c>
      <c r="AJ8" s="35">
        <f t="shared" si="7"/>
        <v>0</v>
      </c>
      <c r="AK8" s="35">
        <f t="shared" si="8"/>
        <v>0</v>
      </c>
      <c r="AL8" s="35">
        <f t="shared" si="9"/>
        <v>0</v>
      </c>
    </row>
    <row r="9" spans="1:38" ht="15" customHeight="1" x14ac:dyDescent="0.25">
      <c r="A9" s="26">
        <v>43441</v>
      </c>
      <c r="B9" s="135"/>
      <c r="C9" s="133"/>
      <c r="D9" s="92"/>
      <c r="E9" s="167"/>
      <c r="F9" s="167"/>
      <c r="G9" s="92"/>
      <c r="H9" s="92"/>
      <c r="I9" s="133"/>
      <c r="J9" s="126"/>
      <c r="K9" s="126"/>
      <c r="L9" s="126"/>
      <c r="M9" s="166"/>
      <c r="N9" s="166"/>
      <c r="O9" s="100"/>
      <c r="P9" s="92"/>
      <c r="Q9" s="92"/>
      <c r="R9" s="92"/>
      <c r="S9" s="166"/>
      <c r="T9" s="166"/>
      <c r="U9" s="100"/>
      <c r="V9" s="167"/>
      <c r="W9" s="167"/>
      <c r="X9" s="167"/>
      <c r="Y9" s="167"/>
      <c r="Z9" s="167"/>
      <c r="AA9" s="133"/>
      <c r="AB9" s="135">
        <f t="shared" si="0"/>
        <v>0</v>
      </c>
      <c r="AC9" s="167">
        <f t="shared" si="1"/>
        <v>0</v>
      </c>
      <c r="AD9" s="133">
        <f t="shared" si="2"/>
        <v>0</v>
      </c>
      <c r="AE9" s="135">
        <f t="shared" si="3"/>
        <v>0</v>
      </c>
      <c r="AF9" s="167">
        <f t="shared" si="4"/>
        <v>0</v>
      </c>
      <c r="AG9" s="133">
        <f t="shared" si="5"/>
        <v>0</v>
      </c>
      <c r="AH9" s="79"/>
      <c r="AI9" s="79">
        <f t="shared" si="6"/>
        <v>5</v>
      </c>
      <c r="AJ9" s="35">
        <f t="shared" si="7"/>
        <v>0</v>
      </c>
      <c r="AK9" s="35">
        <f t="shared" si="8"/>
        <v>0</v>
      </c>
      <c r="AL9" s="35">
        <f t="shared" si="9"/>
        <v>0</v>
      </c>
    </row>
    <row r="10" spans="1:38" ht="15" customHeight="1" x14ac:dyDescent="0.25">
      <c r="A10" s="26">
        <v>43442</v>
      </c>
      <c r="B10" s="135"/>
      <c r="C10" s="133"/>
      <c r="D10" s="92"/>
      <c r="E10" s="167"/>
      <c r="F10" s="167"/>
      <c r="G10" s="92"/>
      <c r="H10" s="92"/>
      <c r="I10" s="133"/>
      <c r="J10" s="126"/>
      <c r="K10" s="126"/>
      <c r="L10" s="126"/>
      <c r="M10" s="166"/>
      <c r="N10" s="166"/>
      <c r="O10" s="100"/>
      <c r="P10" s="92"/>
      <c r="Q10" s="92"/>
      <c r="R10" s="92"/>
      <c r="S10" s="166"/>
      <c r="T10" s="166"/>
      <c r="U10" s="100"/>
      <c r="V10" s="167"/>
      <c r="W10" s="167"/>
      <c r="X10" s="167"/>
      <c r="Y10" s="167"/>
      <c r="Z10" s="167"/>
      <c r="AA10" s="133"/>
      <c r="AB10" s="135">
        <f t="shared" si="0"/>
        <v>0</v>
      </c>
      <c r="AC10" s="167">
        <f t="shared" si="1"/>
        <v>0</v>
      </c>
      <c r="AD10" s="133">
        <f t="shared" si="2"/>
        <v>0</v>
      </c>
      <c r="AE10" s="136">
        <f t="shared" si="3"/>
        <v>0</v>
      </c>
      <c r="AF10" s="166">
        <f t="shared" si="4"/>
        <v>0</v>
      </c>
      <c r="AG10" s="132">
        <f t="shared" si="5"/>
        <v>0</v>
      </c>
      <c r="AH10" s="79"/>
      <c r="AI10" s="79">
        <f t="shared" si="6"/>
        <v>6</v>
      </c>
      <c r="AJ10" s="35">
        <f t="shared" si="7"/>
        <v>0</v>
      </c>
      <c r="AK10" s="35">
        <f t="shared" si="8"/>
        <v>0</v>
      </c>
      <c r="AL10" s="35">
        <f t="shared" si="9"/>
        <v>0</v>
      </c>
    </row>
    <row r="11" spans="1:38" ht="15" customHeight="1" x14ac:dyDescent="0.25">
      <c r="A11" s="26">
        <v>43443</v>
      </c>
      <c r="B11" s="135"/>
      <c r="C11" s="133"/>
      <c r="D11" s="92"/>
      <c r="E11" s="167"/>
      <c r="F11" s="92"/>
      <c r="G11" s="167"/>
      <c r="H11" s="167"/>
      <c r="I11" s="221"/>
      <c r="J11" s="92"/>
      <c r="K11" s="167"/>
      <c r="L11" s="167"/>
      <c r="M11" s="167"/>
      <c r="N11" s="167"/>
      <c r="O11" s="133"/>
      <c r="P11" s="135"/>
      <c r="Q11" s="167"/>
      <c r="R11" s="167"/>
      <c r="S11" s="167"/>
      <c r="T11" s="167"/>
      <c r="U11" s="133"/>
      <c r="V11" s="167"/>
      <c r="W11" s="167"/>
      <c r="X11" s="167"/>
      <c r="Y11" s="167"/>
      <c r="Z11" s="167"/>
      <c r="AA11" s="133"/>
      <c r="AB11" s="135">
        <f t="shared" si="0"/>
        <v>0</v>
      </c>
      <c r="AC11" s="167">
        <f t="shared" si="1"/>
        <v>0</v>
      </c>
      <c r="AD11" s="133">
        <f t="shared" si="2"/>
        <v>0</v>
      </c>
      <c r="AE11" s="136">
        <f t="shared" si="3"/>
        <v>0</v>
      </c>
      <c r="AF11" s="166">
        <f t="shared" si="4"/>
        <v>0</v>
      </c>
      <c r="AG11" s="132">
        <f t="shared" si="5"/>
        <v>0</v>
      </c>
      <c r="AH11" s="79"/>
      <c r="AI11" s="79">
        <f t="shared" si="6"/>
        <v>7</v>
      </c>
      <c r="AJ11" s="35">
        <f t="shared" si="7"/>
        <v>0</v>
      </c>
      <c r="AK11" s="35">
        <f t="shared" si="8"/>
        <v>0</v>
      </c>
      <c r="AL11" s="35">
        <f t="shared" si="9"/>
        <v>0</v>
      </c>
    </row>
    <row r="12" spans="1:38" ht="15" customHeight="1" x14ac:dyDescent="0.25">
      <c r="A12" s="26">
        <v>43444</v>
      </c>
      <c r="B12" s="135"/>
      <c r="C12" s="133"/>
      <c r="D12" s="92"/>
      <c r="E12" s="167"/>
      <c r="F12" s="167"/>
      <c r="G12" s="167"/>
      <c r="H12" s="92"/>
      <c r="I12" s="133"/>
      <c r="J12" s="135"/>
      <c r="K12" s="92"/>
      <c r="L12" s="92"/>
      <c r="M12" s="167"/>
      <c r="N12" s="167"/>
      <c r="O12" s="221"/>
      <c r="P12" s="92"/>
      <c r="Q12" s="167"/>
      <c r="R12" s="167"/>
      <c r="S12" s="167"/>
      <c r="T12" s="167"/>
      <c r="U12" s="133"/>
      <c r="V12" s="167"/>
      <c r="W12" s="167"/>
      <c r="X12" s="167"/>
      <c r="Y12" s="167"/>
      <c r="Z12" s="167"/>
      <c r="AA12" s="133"/>
      <c r="AB12" s="135">
        <f t="shared" si="0"/>
        <v>0</v>
      </c>
      <c r="AC12" s="167">
        <f t="shared" si="1"/>
        <v>0</v>
      </c>
      <c r="AD12" s="133">
        <f t="shared" si="2"/>
        <v>0</v>
      </c>
      <c r="AE12" s="136">
        <f t="shared" si="3"/>
        <v>0</v>
      </c>
      <c r="AF12" s="166">
        <f t="shared" si="4"/>
        <v>0</v>
      </c>
      <c r="AG12" s="132">
        <f t="shared" si="5"/>
        <v>0</v>
      </c>
      <c r="AH12" s="79"/>
      <c r="AI12" s="79">
        <f t="shared" si="6"/>
        <v>1</v>
      </c>
      <c r="AJ12" s="35">
        <f t="shared" si="7"/>
        <v>0</v>
      </c>
      <c r="AK12" s="35">
        <f t="shared" si="8"/>
        <v>0</v>
      </c>
      <c r="AL12" s="35">
        <f t="shared" si="9"/>
        <v>0</v>
      </c>
    </row>
    <row r="13" spans="1:38" ht="15" customHeight="1" x14ac:dyDescent="0.25">
      <c r="A13" s="26">
        <v>43445</v>
      </c>
      <c r="B13" s="135"/>
      <c r="C13" s="133"/>
      <c r="D13" s="92"/>
      <c r="E13" s="92"/>
      <c r="F13" s="92"/>
      <c r="G13" s="92"/>
      <c r="H13" s="167"/>
      <c r="I13" s="133"/>
      <c r="J13" s="125"/>
      <c r="K13" s="125"/>
      <c r="L13" s="125"/>
      <c r="M13" s="92"/>
      <c r="N13" s="167"/>
      <c r="O13" s="133"/>
      <c r="P13" s="125"/>
      <c r="Q13" s="167"/>
      <c r="R13" s="167"/>
      <c r="S13" s="92"/>
      <c r="T13" s="92"/>
      <c r="U13" s="133"/>
      <c r="V13" s="167"/>
      <c r="W13" s="167"/>
      <c r="X13" s="167"/>
      <c r="Y13" s="167"/>
      <c r="Z13" s="167"/>
      <c r="AA13" s="133"/>
      <c r="AB13" s="135">
        <f t="shared" si="0"/>
        <v>0</v>
      </c>
      <c r="AC13" s="167">
        <f t="shared" si="1"/>
        <v>0</v>
      </c>
      <c r="AD13" s="133">
        <f t="shared" si="2"/>
        <v>0</v>
      </c>
      <c r="AE13" s="136">
        <f t="shared" si="3"/>
        <v>0</v>
      </c>
      <c r="AF13" s="166">
        <f t="shared" si="4"/>
        <v>0</v>
      </c>
      <c r="AG13" s="132">
        <f t="shared" si="5"/>
        <v>0</v>
      </c>
      <c r="AH13" s="79"/>
      <c r="AI13" s="79">
        <f t="shared" si="6"/>
        <v>2</v>
      </c>
      <c r="AJ13" s="35">
        <f t="shared" si="7"/>
        <v>0</v>
      </c>
      <c r="AK13" s="35">
        <f t="shared" si="8"/>
        <v>0</v>
      </c>
      <c r="AL13" s="35">
        <f t="shared" si="9"/>
        <v>0</v>
      </c>
    </row>
    <row r="14" spans="1:38" ht="15" customHeight="1" thickBot="1" x14ac:dyDescent="0.3">
      <c r="A14" s="26">
        <v>43446</v>
      </c>
      <c r="B14" s="151"/>
      <c r="C14" s="153"/>
      <c r="D14" s="154"/>
      <c r="E14" s="154"/>
      <c r="F14" s="154"/>
      <c r="G14" s="154"/>
      <c r="H14" s="170"/>
      <c r="I14" s="153"/>
      <c r="J14" s="158"/>
      <c r="K14" s="158"/>
      <c r="L14" s="158"/>
      <c r="M14" s="154"/>
      <c r="N14" s="170"/>
      <c r="O14" s="153"/>
      <c r="P14" s="158"/>
      <c r="Q14" s="170"/>
      <c r="R14" s="170"/>
      <c r="S14" s="154"/>
      <c r="T14" s="154"/>
      <c r="U14" s="153"/>
      <c r="V14" s="170"/>
      <c r="W14" s="170"/>
      <c r="X14" s="170"/>
      <c r="Y14" s="170"/>
      <c r="Z14" s="170"/>
      <c r="AA14" s="153"/>
      <c r="AB14" s="151">
        <f t="shared" si="0"/>
        <v>0</v>
      </c>
      <c r="AC14" s="170">
        <f t="shared" si="1"/>
        <v>0</v>
      </c>
      <c r="AD14" s="153">
        <f t="shared" si="2"/>
        <v>0</v>
      </c>
      <c r="AE14" s="151">
        <f t="shared" si="3"/>
        <v>0</v>
      </c>
      <c r="AF14" s="170">
        <f t="shared" si="4"/>
        <v>0</v>
      </c>
      <c r="AG14" s="153">
        <f t="shared" si="5"/>
        <v>0</v>
      </c>
      <c r="AH14" s="79"/>
      <c r="AI14" s="79">
        <f t="shared" si="6"/>
        <v>3</v>
      </c>
      <c r="AJ14" s="35">
        <f t="shared" si="7"/>
        <v>0</v>
      </c>
      <c r="AK14" s="35">
        <f t="shared" si="8"/>
        <v>0</v>
      </c>
      <c r="AL14" s="35">
        <f t="shared" si="9"/>
        <v>0</v>
      </c>
    </row>
    <row r="15" spans="1:38" ht="15" customHeight="1" thickTop="1" x14ac:dyDescent="0.25">
      <c r="A15" s="26">
        <v>43447</v>
      </c>
      <c r="B15" s="136"/>
      <c r="C15" s="132"/>
      <c r="D15" s="95"/>
      <c r="E15" s="95"/>
      <c r="F15" s="95"/>
      <c r="G15" s="166"/>
      <c r="H15" s="166"/>
      <c r="I15" s="100"/>
      <c r="J15" s="95"/>
      <c r="K15" s="95"/>
      <c r="L15" s="95"/>
      <c r="M15" s="166"/>
      <c r="N15" s="166"/>
      <c r="O15" s="100"/>
      <c r="P15" s="95"/>
      <c r="Q15" s="166"/>
      <c r="R15" s="166"/>
      <c r="S15" s="95"/>
      <c r="T15" s="95"/>
      <c r="U15" s="278"/>
      <c r="V15" s="166"/>
      <c r="W15" s="166"/>
      <c r="X15" s="166"/>
      <c r="Y15" s="166"/>
      <c r="Z15" s="166"/>
      <c r="AA15" s="132"/>
      <c r="AB15" s="136">
        <f t="shared" si="0"/>
        <v>0</v>
      </c>
      <c r="AC15" s="166">
        <f t="shared" si="1"/>
        <v>0</v>
      </c>
      <c r="AD15" s="132">
        <f t="shared" si="2"/>
        <v>0</v>
      </c>
      <c r="AE15" s="136">
        <f t="shared" si="3"/>
        <v>0</v>
      </c>
      <c r="AF15" s="166">
        <f t="shared" si="4"/>
        <v>0</v>
      </c>
      <c r="AG15" s="132">
        <f t="shared" si="5"/>
        <v>0</v>
      </c>
      <c r="AH15" s="79"/>
      <c r="AI15" s="79">
        <f t="shared" si="6"/>
        <v>4</v>
      </c>
      <c r="AJ15" s="35">
        <f t="shared" si="7"/>
        <v>0</v>
      </c>
      <c r="AK15" s="35">
        <f t="shared" si="8"/>
        <v>0</v>
      </c>
      <c r="AL15" s="35">
        <f t="shared" si="9"/>
        <v>0</v>
      </c>
    </row>
    <row r="16" spans="1:38" ht="15" customHeight="1" x14ac:dyDescent="0.25">
      <c r="A16" s="26">
        <v>43448</v>
      </c>
      <c r="B16" s="135"/>
      <c r="C16" s="133"/>
      <c r="D16" s="126"/>
      <c r="E16" s="126"/>
      <c r="F16" s="126"/>
      <c r="G16" s="166"/>
      <c r="H16" s="166" t="s">
        <v>70</v>
      </c>
      <c r="I16" s="100"/>
      <c r="J16" s="92"/>
      <c r="K16" s="92"/>
      <c r="L16" s="92"/>
      <c r="M16" s="166"/>
      <c r="N16" s="166"/>
      <c r="O16" s="100"/>
      <c r="P16" s="92"/>
      <c r="Q16" s="167"/>
      <c r="R16" s="167"/>
      <c r="S16" s="92"/>
      <c r="T16" s="92"/>
      <c r="U16" s="133"/>
      <c r="V16" s="167"/>
      <c r="W16" s="167"/>
      <c r="X16" s="167"/>
      <c r="Y16" s="167"/>
      <c r="Z16" s="167"/>
      <c r="AA16" s="133"/>
      <c r="AB16" s="135">
        <f t="shared" si="0"/>
        <v>0</v>
      </c>
      <c r="AC16" s="167">
        <f t="shared" si="1"/>
        <v>0</v>
      </c>
      <c r="AD16" s="133">
        <f t="shared" si="2"/>
        <v>0</v>
      </c>
      <c r="AE16" s="135">
        <f t="shared" si="3"/>
        <v>0</v>
      </c>
      <c r="AF16" s="167">
        <f t="shared" si="4"/>
        <v>0</v>
      </c>
      <c r="AG16" s="133">
        <f t="shared" si="5"/>
        <v>0</v>
      </c>
      <c r="AH16" s="79"/>
      <c r="AI16" s="79">
        <f t="shared" si="6"/>
        <v>5</v>
      </c>
      <c r="AJ16" s="35">
        <f t="shared" si="7"/>
        <v>0</v>
      </c>
      <c r="AK16" s="35">
        <f t="shared" si="8"/>
        <v>0</v>
      </c>
      <c r="AL16" s="35">
        <f t="shared" si="9"/>
        <v>0</v>
      </c>
    </row>
    <row r="17" spans="1:38" ht="15" customHeight="1" x14ac:dyDescent="0.25">
      <c r="A17" s="26">
        <v>43449</v>
      </c>
      <c r="B17" s="135"/>
      <c r="C17" s="133"/>
      <c r="D17" s="126"/>
      <c r="E17" s="126"/>
      <c r="F17" s="126"/>
      <c r="G17" s="166"/>
      <c r="H17" s="166"/>
      <c r="I17" s="100"/>
      <c r="J17" s="92"/>
      <c r="K17" s="92"/>
      <c r="L17" s="92"/>
      <c r="M17" s="166"/>
      <c r="N17" s="166"/>
      <c r="O17" s="100"/>
      <c r="P17" s="92"/>
      <c r="Q17" s="167"/>
      <c r="R17" s="167"/>
      <c r="S17" s="92"/>
      <c r="T17" s="92"/>
      <c r="U17" s="133"/>
      <c r="V17" s="167"/>
      <c r="W17" s="167"/>
      <c r="X17" s="167"/>
      <c r="Y17" s="167"/>
      <c r="Z17" s="167"/>
      <c r="AA17" s="133"/>
      <c r="AB17" s="135">
        <f t="shared" si="0"/>
        <v>0</v>
      </c>
      <c r="AC17" s="167">
        <f t="shared" si="1"/>
        <v>0</v>
      </c>
      <c r="AD17" s="133">
        <f t="shared" si="2"/>
        <v>0</v>
      </c>
      <c r="AE17" s="136">
        <f t="shared" si="3"/>
        <v>0</v>
      </c>
      <c r="AF17" s="166">
        <f t="shared" si="4"/>
        <v>0</v>
      </c>
      <c r="AG17" s="132">
        <f t="shared" si="5"/>
        <v>0</v>
      </c>
      <c r="AH17" s="79"/>
      <c r="AI17" s="79">
        <f t="shared" si="6"/>
        <v>6</v>
      </c>
      <c r="AJ17" s="35">
        <f t="shared" si="7"/>
        <v>0</v>
      </c>
      <c r="AK17" s="35">
        <f t="shared" si="8"/>
        <v>0</v>
      </c>
      <c r="AL17" s="35">
        <f t="shared" si="9"/>
        <v>0</v>
      </c>
    </row>
    <row r="18" spans="1:38" ht="15" customHeight="1" x14ac:dyDescent="0.25">
      <c r="A18" s="26">
        <v>43450</v>
      </c>
      <c r="B18" s="135"/>
      <c r="C18" s="133"/>
      <c r="D18" s="92"/>
      <c r="E18" s="167"/>
      <c r="F18" s="167"/>
      <c r="G18" s="166"/>
      <c r="H18" s="166"/>
      <c r="I18" s="100"/>
      <c r="J18" s="138"/>
      <c r="K18" s="168"/>
      <c r="L18" s="168"/>
      <c r="M18" s="166"/>
      <c r="N18" s="95"/>
      <c r="O18" s="133"/>
      <c r="P18" s="136"/>
      <c r="Q18" s="166"/>
      <c r="R18" s="166"/>
      <c r="S18" s="166"/>
      <c r="T18" s="166"/>
      <c r="U18" s="188"/>
      <c r="V18" s="167"/>
      <c r="W18" s="167"/>
      <c r="X18" s="167"/>
      <c r="Y18" s="167"/>
      <c r="Z18" s="167"/>
      <c r="AA18" s="133"/>
      <c r="AB18" s="135">
        <f t="shared" si="0"/>
        <v>0</v>
      </c>
      <c r="AC18" s="167">
        <f t="shared" si="1"/>
        <v>0</v>
      </c>
      <c r="AD18" s="133">
        <f t="shared" si="2"/>
        <v>0</v>
      </c>
      <c r="AE18" s="136">
        <f t="shared" si="3"/>
        <v>0</v>
      </c>
      <c r="AF18" s="166">
        <f t="shared" si="4"/>
        <v>0</v>
      </c>
      <c r="AG18" s="132">
        <f t="shared" si="5"/>
        <v>0</v>
      </c>
      <c r="AH18" s="79"/>
      <c r="AI18" s="79">
        <f t="shared" si="6"/>
        <v>7</v>
      </c>
      <c r="AJ18" s="35">
        <f t="shared" si="7"/>
        <v>0</v>
      </c>
      <c r="AK18" s="35">
        <f t="shared" si="8"/>
        <v>0</v>
      </c>
      <c r="AL18" s="35">
        <f t="shared" si="9"/>
        <v>0</v>
      </c>
    </row>
    <row r="19" spans="1:38" ht="15" customHeight="1" x14ac:dyDescent="0.25">
      <c r="A19" s="26">
        <v>43451</v>
      </c>
      <c r="B19" s="138"/>
      <c r="C19" s="228"/>
      <c r="D19" s="125"/>
      <c r="E19" s="167"/>
      <c r="F19" s="168"/>
      <c r="G19" s="167"/>
      <c r="H19" s="92" t="s">
        <v>70</v>
      </c>
      <c r="I19" s="133"/>
      <c r="J19" s="138"/>
      <c r="K19" s="92"/>
      <c r="L19" s="92"/>
      <c r="M19" s="168"/>
      <c r="N19" s="167"/>
      <c r="O19" s="219"/>
      <c r="P19" s="125"/>
      <c r="Q19" s="168"/>
      <c r="R19" s="168"/>
      <c r="S19" s="168"/>
      <c r="T19" s="168"/>
      <c r="U19" s="133"/>
      <c r="V19" s="167"/>
      <c r="W19" s="167"/>
      <c r="X19" s="167"/>
      <c r="Y19" s="167"/>
      <c r="Z19" s="167"/>
      <c r="AA19" s="133"/>
      <c r="AB19" s="135">
        <f t="shared" si="0"/>
        <v>0</v>
      </c>
      <c r="AC19" s="167">
        <f t="shared" si="1"/>
        <v>0</v>
      </c>
      <c r="AD19" s="133">
        <f t="shared" si="2"/>
        <v>0</v>
      </c>
      <c r="AE19" s="136">
        <f t="shared" si="3"/>
        <v>0</v>
      </c>
      <c r="AF19" s="166">
        <f t="shared" si="4"/>
        <v>0</v>
      </c>
      <c r="AG19" s="132">
        <f t="shared" si="5"/>
        <v>0</v>
      </c>
      <c r="AH19" s="79"/>
      <c r="AI19" s="79">
        <f t="shared" si="6"/>
        <v>1</v>
      </c>
      <c r="AJ19" s="35">
        <f t="shared" si="7"/>
        <v>0</v>
      </c>
      <c r="AK19" s="35">
        <f t="shared" si="8"/>
        <v>0</v>
      </c>
      <c r="AL19" s="35">
        <f t="shared" si="9"/>
        <v>0</v>
      </c>
    </row>
    <row r="20" spans="1:38" ht="15" customHeight="1" x14ac:dyDescent="0.25">
      <c r="A20" s="26">
        <v>43452</v>
      </c>
      <c r="B20" s="138"/>
      <c r="C20" s="228"/>
      <c r="D20" s="125"/>
      <c r="E20" s="125"/>
      <c r="F20" s="125"/>
      <c r="G20" s="92"/>
      <c r="H20" s="167"/>
      <c r="I20" s="133"/>
      <c r="J20" s="125"/>
      <c r="K20" s="167"/>
      <c r="L20" s="167"/>
      <c r="M20" s="92"/>
      <c r="N20" s="92"/>
      <c r="O20" s="133"/>
      <c r="P20" s="92"/>
      <c r="Q20" s="92"/>
      <c r="R20" s="92"/>
      <c r="S20" s="92"/>
      <c r="T20" s="92"/>
      <c r="U20" s="133"/>
      <c r="V20" s="167"/>
      <c r="W20" s="167"/>
      <c r="X20" s="167"/>
      <c r="Y20" s="167"/>
      <c r="Z20" s="167"/>
      <c r="AA20" s="133"/>
      <c r="AB20" s="135">
        <f t="shared" si="0"/>
        <v>0</v>
      </c>
      <c r="AC20" s="167">
        <f t="shared" si="1"/>
        <v>0</v>
      </c>
      <c r="AD20" s="133">
        <f t="shared" si="2"/>
        <v>0</v>
      </c>
      <c r="AE20" s="136">
        <f t="shared" si="3"/>
        <v>0</v>
      </c>
      <c r="AF20" s="166">
        <f t="shared" si="4"/>
        <v>0</v>
      </c>
      <c r="AG20" s="132">
        <f t="shared" si="5"/>
        <v>0</v>
      </c>
      <c r="AH20" s="79"/>
      <c r="AI20" s="79">
        <f t="shared" si="6"/>
        <v>2</v>
      </c>
      <c r="AJ20" s="35">
        <f t="shared" si="7"/>
        <v>0</v>
      </c>
      <c r="AK20" s="35">
        <f t="shared" si="8"/>
        <v>0</v>
      </c>
      <c r="AL20" s="35">
        <f t="shared" si="9"/>
        <v>0</v>
      </c>
    </row>
    <row r="21" spans="1:38" ht="15" customHeight="1" thickBot="1" x14ac:dyDescent="0.3">
      <c r="A21" s="26">
        <v>43453</v>
      </c>
      <c r="B21" s="157"/>
      <c r="C21" s="224"/>
      <c r="D21" s="158"/>
      <c r="E21" s="158"/>
      <c r="F21" s="158"/>
      <c r="G21" s="154"/>
      <c r="H21" s="170"/>
      <c r="I21" s="153"/>
      <c r="J21" s="158"/>
      <c r="K21" s="170"/>
      <c r="L21" s="170"/>
      <c r="M21" s="154"/>
      <c r="N21" s="154"/>
      <c r="O21" s="153"/>
      <c r="P21" s="154"/>
      <c r="Q21" s="154"/>
      <c r="R21" s="154"/>
      <c r="S21" s="154"/>
      <c r="T21" s="154"/>
      <c r="U21" s="153"/>
      <c r="V21" s="170"/>
      <c r="W21" s="170"/>
      <c r="X21" s="170"/>
      <c r="Y21" s="170"/>
      <c r="Z21" s="170"/>
      <c r="AA21" s="153"/>
      <c r="AB21" s="151">
        <f t="shared" si="0"/>
        <v>0</v>
      </c>
      <c r="AC21" s="170">
        <f t="shared" si="1"/>
        <v>0</v>
      </c>
      <c r="AD21" s="153">
        <f t="shared" si="2"/>
        <v>0</v>
      </c>
      <c r="AE21" s="151">
        <f t="shared" si="3"/>
        <v>0</v>
      </c>
      <c r="AF21" s="170">
        <f t="shared" si="4"/>
        <v>0</v>
      </c>
      <c r="AG21" s="153">
        <f t="shared" si="5"/>
        <v>0</v>
      </c>
      <c r="AH21" s="79"/>
      <c r="AI21" s="79">
        <f t="shared" si="6"/>
        <v>3</v>
      </c>
      <c r="AJ21" s="35">
        <f t="shared" si="7"/>
        <v>0</v>
      </c>
      <c r="AK21" s="35">
        <f t="shared" si="8"/>
        <v>0</v>
      </c>
      <c r="AL21" s="35">
        <f t="shared" si="9"/>
        <v>0</v>
      </c>
    </row>
    <row r="22" spans="1:38" ht="15" customHeight="1" thickTop="1" x14ac:dyDescent="0.25">
      <c r="A22" s="26">
        <v>43454</v>
      </c>
      <c r="B22" s="351"/>
      <c r="C22" s="225"/>
      <c r="D22" s="95"/>
      <c r="E22" s="95"/>
      <c r="F22" s="95"/>
      <c r="G22" s="166"/>
      <c r="H22" s="166"/>
      <c r="I22" s="100"/>
      <c r="J22" s="95"/>
      <c r="K22" s="166"/>
      <c r="L22" s="166"/>
      <c r="M22" s="95"/>
      <c r="N22" s="95"/>
      <c r="O22" s="278"/>
      <c r="P22" s="95"/>
      <c r="Q22" s="95"/>
      <c r="R22" s="95"/>
      <c r="S22" s="166"/>
      <c r="T22" s="166"/>
      <c r="U22" s="100"/>
      <c r="V22" s="166"/>
      <c r="W22" s="166"/>
      <c r="X22" s="166"/>
      <c r="Y22" s="166"/>
      <c r="Z22" s="166"/>
      <c r="AA22" s="132"/>
      <c r="AB22" s="136">
        <f t="shared" si="0"/>
        <v>0</v>
      </c>
      <c r="AC22" s="166">
        <f t="shared" si="1"/>
        <v>0</v>
      </c>
      <c r="AD22" s="132">
        <f t="shared" si="2"/>
        <v>0</v>
      </c>
      <c r="AE22" s="136">
        <f t="shared" si="3"/>
        <v>0</v>
      </c>
      <c r="AF22" s="166">
        <f t="shared" si="4"/>
        <v>0</v>
      </c>
      <c r="AG22" s="132">
        <f t="shared" si="5"/>
        <v>0</v>
      </c>
      <c r="AH22" s="79"/>
      <c r="AI22" s="79">
        <f t="shared" si="6"/>
        <v>4</v>
      </c>
      <c r="AJ22" s="35">
        <f t="shared" si="7"/>
        <v>0</v>
      </c>
      <c r="AK22" s="35">
        <f t="shared" si="8"/>
        <v>0</v>
      </c>
      <c r="AL22" s="35">
        <f t="shared" si="9"/>
        <v>0</v>
      </c>
    </row>
    <row r="23" spans="1:38" ht="15" customHeight="1" x14ac:dyDescent="0.25">
      <c r="A23" s="26">
        <v>43455</v>
      </c>
      <c r="B23" s="352"/>
      <c r="C23" s="228"/>
      <c r="D23" s="92" t="s">
        <v>70</v>
      </c>
      <c r="E23" s="92"/>
      <c r="F23" s="92"/>
      <c r="G23" s="166"/>
      <c r="H23" s="166"/>
      <c r="I23" s="100"/>
      <c r="J23" s="92"/>
      <c r="K23" s="167"/>
      <c r="L23" s="167"/>
      <c r="M23" s="92"/>
      <c r="N23" s="92"/>
      <c r="O23" s="133"/>
      <c r="P23" s="126"/>
      <c r="Q23" s="126"/>
      <c r="R23" s="126"/>
      <c r="S23" s="166"/>
      <c r="T23" s="166"/>
      <c r="U23" s="100"/>
      <c r="V23" s="168"/>
      <c r="W23" s="167"/>
      <c r="X23" s="167"/>
      <c r="Y23" s="167"/>
      <c r="Z23" s="167"/>
      <c r="AA23" s="133"/>
      <c r="AB23" s="135">
        <f t="shared" si="0"/>
        <v>0</v>
      </c>
      <c r="AC23" s="167">
        <f t="shared" si="1"/>
        <v>0</v>
      </c>
      <c r="AD23" s="133">
        <f t="shared" si="2"/>
        <v>0</v>
      </c>
      <c r="AE23" s="135">
        <f t="shared" si="3"/>
        <v>0</v>
      </c>
      <c r="AF23" s="167">
        <f t="shared" si="4"/>
        <v>0</v>
      </c>
      <c r="AG23" s="133">
        <f t="shared" si="5"/>
        <v>0</v>
      </c>
      <c r="AH23" s="79"/>
      <c r="AI23" s="79">
        <f t="shared" si="6"/>
        <v>5</v>
      </c>
      <c r="AJ23" s="35">
        <f t="shared" si="7"/>
        <v>0</v>
      </c>
      <c r="AK23" s="35">
        <f t="shared" si="8"/>
        <v>0</v>
      </c>
      <c r="AL23" s="35">
        <f t="shared" si="9"/>
        <v>0</v>
      </c>
    </row>
    <row r="24" spans="1:38" ht="15" customHeight="1" x14ac:dyDescent="0.25">
      <c r="A24" s="26">
        <v>43456</v>
      </c>
      <c r="B24" s="352"/>
      <c r="C24" s="133"/>
      <c r="D24" s="92"/>
      <c r="E24" s="92"/>
      <c r="F24" s="92"/>
      <c r="G24" s="166"/>
      <c r="H24" s="166"/>
      <c r="I24" s="100"/>
      <c r="J24" s="92"/>
      <c r="K24" s="167"/>
      <c r="L24" s="167"/>
      <c r="M24" s="92"/>
      <c r="N24" s="92"/>
      <c r="O24" s="133"/>
      <c r="P24" s="126"/>
      <c r="Q24" s="126"/>
      <c r="R24" s="126"/>
      <c r="S24" s="166"/>
      <c r="T24" s="166"/>
      <c r="U24" s="100"/>
      <c r="V24" s="167"/>
      <c r="W24" s="167"/>
      <c r="X24" s="167"/>
      <c r="Y24" s="167"/>
      <c r="Z24" s="167"/>
      <c r="AA24" s="133"/>
      <c r="AB24" s="135">
        <f t="shared" si="0"/>
        <v>0</v>
      </c>
      <c r="AC24" s="167">
        <f t="shared" si="1"/>
        <v>0</v>
      </c>
      <c r="AD24" s="133">
        <f t="shared" si="2"/>
        <v>0</v>
      </c>
      <c r="AE24" s="136">
        <f t="shared" si="3"/>
        <v>0</v>
      </c>
      <c r="AF24" s="166">
        <f t="shared" si="4"/>
        <v>0</v>
      </c>
      <c r="AG24" s="132">
        <f t="shared" si="5"/>
        <v>0</v>
      </c>
      <c r="AH24" s="79"/>
      <c r="AI24" s="79">
        <f t="shared" si="6"/>
        <v>6</v>
      </c>
      <c r="AJ24" s="35">
        <f t="shared" si="7"/>
        <v>0</v>
      </c>
      <c r="AK24" s="35">
        <f t="shared" si="8"/>
        <v>0</v>
      </c>
      <c r="AL24" s="35">
        <f t="shared" si="9"/>
        <v>0</v>
      </c>
    </row>
    <row r="25" spans="1:38" ht="15" customHeight="1" x14ac:dyDescent="0.25">
      <c r="A25" s="26">
        <v>43457</v>
      </c>
      <c r="B25" s="135"/>
      <c r="C25" s="133"/>
      <c r="D25" s="92"/>
      <c r="E25" s="167"/>
      <c r="F25" s="167"/>
      <c r="G25" s="167"/>
      <c r="H25" s="92"/>
      <c r="I25" s="133"/>
      <c r="J25" s="135"/>
      <c r="K25" s="92"/>
      <c r="L25" s="92"/>
      <c r="M25" s="167"/>
      <c r="N25" s="167"/>
      <c r="O25" s="221"/>
      <c r="P25" s="92"/>
      <c r="Q25" s="167"/>
      <c r="R25" s="167"/>
      <c r="S25" s="167"/>
      <c r="T25" s="167"/>
      <c r="U25" s="133"/>
      <c r="V25" s="167"/>
      <c r="W25" s="167"/>
      <c r="X25" s="167"/>
      <c r="Y25" s="167"/>
      <c r="Z25" s="167"/>
      <c r="AA25" s="133"/>
      <c r="AB25" s="135">
        <f t="shared" si="0"/>
        <v>0</v>
      </c>
      <c r="AC25" s="167">
        <f t="shared" si="1"/>
        <v>0</v>
      </c>
      <c r="AD25" s="133">
        <f t="shared" si="2"/>
        <v>0</v>
      </c>
      <c r="AE25" s="136">
        <f t="shared" si="3"/>
        <v>0</v>
      </c>
      <c r="AF25" s="166">
        <f t="shared" si="4"/>
        <v>0</v>
      </c>
      <c r="AG25" s="132">
        <f t="shared" si="5"/>
        <v>0</v>
      </c>
      <c r="AH25" s="79"/>
      <c r="AI25" s="79">
        <f t="shared" si="6"/>
        <v>7</v>
      </c>
      <c r="AJ25" s="35">
        <f t="shared" si="7"/>
        <v>0</v>
      </c>
      <c r="AK25" s="35">
        <f t="shared" si="8"/>
        <v>0</v>
      </c>
      <c r="AL25" s="35">
        <f t="shared" si="9"/>
        <v>0</v>
      </c>
    </row>
    <row r="26" spans="1:38" ht="15" customHeight="1" x14ac:dyDescent="0.25">
      <c r="A26" s="26">
        <v>43458</v>
      </c>
      <c r="B26" s="138" t="s">
        <v>70</v>
      </c>
      <c r="C26" s="228" t="s">
        <v>70</v>
      </c>
      <c r="D26" s="125" t="s">
        <v>70</v>
      </c>
      <c r="E26" s="168"/>
      <c r="F26" s="168"/>
      <c r="G26" s="167"/>
      <c r="H26" s="92"/>
      <c r="I26" s="133"/>
      <c r="J26" s="138" t="s">
        <v>70</v>
      </c>
      <c r="K26" s="92"/>
      <c r="L26" s="92"/>
      <c r="M26" s="168" t="s">
        <v>70</v>
      </c>
      <c r="N26" s="167"/>
      <c r="O26" s="221"/>
      <c r="P26" s="125" t="s">
        <v>70</v>
      </c>
      <c r="Q26" s="168"/>
      <c r="R26" s="168"/>
      <c r="S26" s="167"/>
      <c r="T26" s="168" t="s">
        <v>70</v>
      </c>
      <c r="U26" s="133"/>
      <c r="V26" s="167"/>
      <c r="W26" s="167"/>
      <c r="X26" s="167"/>
      <c r="Y26" s="167"/>
      <c r="Z26" s="167"/>
      <c r="AA26" s="133"/>
      <c r="AB26" s="135">
        <f t="shared" si="0"/>
        <v>0</v>
      </c>
      <c r="AC26" s="167">
        <f t="shared" si="1"/>
        <v>0</v>
      </c>
      <c r="AD26" s="133">
        <f t="shared" si="2"/>
        <v>0</v>
      </c>
      <c r="AE26" s="136">
        <f t="shared" si="3"/>
        <v>0</v>
      </c>
      <c r="AF26" s="166">
        <f t="shared" si="4"/>
        <v>0</v>
      </c>
      <c r="AG26" s="132">
        <f t="shared" si="5"/>
        <v>0</v>
      </c>
      <c r="AH26" s="79"/>
      <c r="AI26" s="79">
        <f t="shared" si="6"/>
        <v>1</v>
      </c>
      <c r="AJ26" s="35">
        <f t="shared" si="7"/>
        <v>0</v>
      </c>
      <c r="AK26" s="35">
        <f t="shared" si="8"/>
        <v>0</v>
      </c>
      <c r="AL26" s="35">
        <f t="shared" si="9"/>
        <v>0</v>
      </c>
    </row>
    <row r="27" spans="1:38" ht="15" customHeight="1" x14ac:dyDescent="0.25">
      <c r="A27" s="26">
        <v>43459</v>
      </c>
      <c r="B27" s="138"/>
      <c r="C27" s="228"/>
      <c r="D27" s="125"/>
      <c r="E27" s="168"/>
      <c r="F27" s="168"/>
      <c r="G27" s="167"/>
      <c r="H27" s="92"/>
      <c r="I27" s="133"/>
      <c r="J27" s="138"/>
      <c r="K27" s="92"/>
      <c r="L27" s="92"/>
      <c r="M27" s="168"/>
      <c r="N27" s="167"/>
      <c r="O27" s="219"/>
      <c r="P27" s="125"/>
      <c r="Q27" s="168"/>
      <c r="R27" s="168"/>
      <c r="S27" s="167"/>
      <c r="T27" s="168"/>
      <c r="U27" s="133"/>
      <c r="V27" s="167"/>
      <c r="W27" s="167"/>
      <c r="X27" s="167"/>
      <c r="Y27" s="167"/>
      <c r="Z27" s="167"/>
      <c r="AA27" s="133"/>
      <c r="AB27" s="135">
        <f t="shared" si="0"/>
        <v>0</v>
      </c>
      <c r="AC27" s="167">
        <f t="shared" si="1"/>
        <v>0</v>
      </c>
      <c r="AD27" s="133">
        <f t="shared" si="2"/>
        <v>0</v>
      </c>
      <c r="AE27" s="136">
        <f t="shared" si="3"/>
        <v>0</v>
      </c>
      <c r="AF27" s="166">
        <f t="shared" si="4"/>
        <v>0</v>
      </c>
      <c r="AG27" s="132">
        <f t="shared" si="5"/>
        <v>0</v>
      </c>
      <c r="AH27" s="79"/>
      <c r="AI27" s="79">
        <v>0</v>
      </c>
      <c r="AJ27" s="35">
        <f t="shared" si="7"/>
        <v>0</v>
      </c>
      <c r="AK27" s="35">
        <f t="shared" si="8"/>
        <v>0</v>
      </c>
      <c r="AL27" s="35">
        <f t="shared" si="9"/>
        <v>0</v>
      </c>
    </row>
    <row r="28" spans="1:38" ht="15" customHeight="1" thickBot="1" x14ac:dyDescent="0.3">
      <c r="A28" s="26">
        <v>43460</v>
      </c>
      <c r="B28" s="157"/>
      <c r="C28" s="224"/>
      <c r="D28" s="158"/>
      <c r="E28" s="155"/>
      <c r="F28" s="155"/>
      <c r="G28" s="170"/>
      <c r="H28" s="154"/>
      <c r="I28" s="153"/>
      <c r="J28" s="157"/>
      <c r="K28" s="154"/>
      <c r="L28" s="154"/>
      <c r="M28" s="155"/>
      <c r="N28" s="170"/>
      <c r="O28" s="220"/>
      <c r="P28" s="158"/>
      <c r="Q28" s="155"/>
      <c r="R28" s="155"/>
      <c r="S28" s="170"/>
      <c r="T28" s="155"/>
      <c r="U28" s="153"/>
      <c r="V28" s="170"/>
      <c r="W28" s="170"/>
      <c r="X28" s="170"/>
      <c r="Y28" s="170"/>
      <c r="Z28" s="170"/>
      <c r="AA28" s="153"/>
      <c r="AB28" s="151">
        <f t="shared" si="0"/>
        <v>0</v>
      </c>
      <c r="AC28" s="170">
        <f t="shared" si="1"/>
        <v>0</v>
      </c>
      <c r="AD28" s="153">
        <f t="shared" si="2"/>
        <v>0</v>
      </c>
      <c r="AE28" s="151">
        <f t="shared" si="3"/>
        <v>0</v>
      </c>
      <c r="AF28" s="170">
        <f t="shared" si="4"/>
        <v>0</v>
      </c>
      <c r="AG28" s="153">
        <f t="shared" si="5"/>
        <v>0</v>
      </c>
      <c r="AH28" s="79"/>
      <c r="AI28" s="79">
        <v>0</v>
      </c>
      <c r="AJ28" s="35">
        <f t="shared" si="7"/>
        <v>0</v>
      </c>
      <c r="AK28" s="35">
        <f t="shared" si="8"/>
        <v>0</v>
      </c>
      <c r="AL28" s="35">
        <f t="shared" si="9"/>
        <v>0</v>
      </c>
    </row>
    <row r="29" spans="1:38" ht="15" customHeight="1" thickTop="1" x14ac:dyDescent="0.25">
      <c r="A29" s="26">
        <v>43461</v>
      </c>
      <c r="B29" s="127" t="s">
        <v>70</v>
      </c>
      <c r="C29" s="225" t="s">
        <v>70</v>
      </c>
      <c r="D29" s="95" t="s">
        <v>70</v>
      </c>
      <c r="E29" s="166"/>
      <c r="F29" s="166"/>
      <c r="G29" s="95"/>
      <c r="H29" s="95"/>
      <c r="I29" s="278"/>
      <c r="J29" s="95" t="s">
        <v>70</v>
      </c>
      <c r="K29" s="95"/>
      <c r="L29" s="95"/>
      <c r="M29" s="166" t="s">
        <v>70</v>
      </c>
      <c r="N29" s="166"/>
      <c r="O29" s="100"/>
      <c r="P29" s="95" t="s">
        <v>70</v>
      </c>
      <c r="Q29" s="95"/>
      <c r="R29" s="95"/>
      <c r="S29" s="166"/>
      <c r="T29" s="95" t="s">
        <v>70</v>
      </c>
      <c r="U29" s="100"/>
      <c r="V29" s="166"/>
      <c r="W29" s="166"/>
      <c r="X29" s="166"/>
      <c r="Y29" s="166"/>
      <c r="Z29" s="166"/>
      <c r="AA29" s="132"/>
      <c r="AB29" s="136">
        <f t="shared" si="0"/>
        <v>0</v>
      </c>
      <c r="AC29" s="166">
        <f t="shared" si="1"/>
        <v>0</v>
      </c>
      <c r="AD29" s="132">
        <f t="shared" si="2"/>
        <v>0</v>
      </c>
      <c r="AE29" s="136">
        <f t="shared" si="3"/>
        <v>0</v>
      </c>
      <c r="AF29" s="166">
        <f t="shared" si="4"/>
        <v>0</v>
      </c>
      <c r="AG29" s="132">
        <f t="shared" si="5"/>
        <v>0</v>
      </c>
      <c r="AH29" s="79"/>
      <c r="AI29" s="79">
        <f>WEEKDAY(A29,2)</f>
        <v>4</v>
      </c>
      <c r="AJ29" s="35">
        <f t="shared" si="7"/>
        <v>0</v>
      </c>
      <c r="AK29" s="35">
        <f t="shared" si="8"/>
        <v>0</v>
      </c>
      <c r="AL29" s="35">
        <f t="shared" si="9"/>
        <v>0</v>
      </c>
    </row>
    <row r="30" spans="1:38" ht="15" customHeight="1" x14ac:dyDescent="0.25">
      <c r="A30" s="26">
        <v>43462</v>
      </c>
      <c r="B30" s="138" t="s">
        <v>70</v>
      </c>
      <c r="C30" s="228" t="s">
        <v>70</v>
      </c>
      <c r="D30" s="92" t="s">
        <v>70</v>
      </c>
      <c r="E30" s="167"/>
      <c r="F30" s="167"/>
      <c r="G30" s="92"/>
      <c r="H30" s="92"/>
      <c r="I30" s="133"/>
      <c r="J30" s="126" t="s">
        <v>70</v>
      </c>
      <c r="K30" s="126"/>
      <c r="L30" s="126"/>
      <c r="M30" s="166" t="s">
        <v>70</v>
      </c>
      <c r="N30" s="166"/>
      <c r="O30" s="100"/>
      <c r="P30" s="92" t="s">
        <v>70</v>
      </c>
      <c r="Q30" s="92"/>
      <c r="R30" s="92"/>
      <c r="S30" s="166"/>
      <c r="T30" s="126" t="s">
        <v>70</v>
      </c>
      <c r="U30" s="100"/>
      <c r="V30" s="167"/>
      <c r="W30" s="167"/>
      <c r="X30" s="167"/>
      <c r="Y30" s="167"/>
      <c r="Z30" s="167"/>
      <c r="AA30" s="133"/>
      <c r="AB30" s="135">
        <f t="shared" si="0"/>
        <v>0</v>
      </c>
      <c r="AC30" s="167">
        <f t="shared" si="1"/>
        <v>0</v>
      </c>
      <c r="AD30" s="133">
        <f t="shared" si="2"/>
        <v>0</v>
      </c>
      <c r="AE30" s="135">
        <f t="shared" si="3"/>
        <v>0</v>
      </c>
      <c r="AF30" s="167">
        <f t="shared" si="4"/>
        <v>0</v>
      </c>
      <c r="AG30" s="133">
        <f t="shared" si="5"/>
        <v>0</v>
      </c>
      <c r="AH30" s="79"/>
      <c r="AI30" s="79">
        <f>WEEKDAY(A30,2)</f>
        <v>5</v>
      </c>
      <c r="AJ30" s="35">
        <f t="shared" si="7"/>
        <v>0</v>
      </c>
      <c r="AK30" s="35">
        <f t="shared" si="8"/>
        <v>0</v>
      </c>
      <c r="AL30" s="35">
        <f t="shared" si="9"/>
        <v>0</v>
      </c>
    </row>
    <row r="31" spans="1:38" ht="15" customHeight="1" x14ac:dyDescent="0.25">
      <c r="A31" s="26">
        <v>43463</v>
      </c>
      <c r="B31" s="135"/>
      <c r="C31" s="133"/>
      <c r="D31" s="92"/>
      <c r="E31" s="167"/>
      <c r="F31" s="167"/>
      <c r="G31" s="92"/>
      <c r="H31" s="92"/>
      <c r="I31" s="133"/>
      <c r="J31" s="126"/>
      <c r="K31" s="126"/>
      <c r="L31" s="126"/>
      <c r="M31" s="166"/>
      <c r="N31" s="166"/>
      <c r="O31" s="100"/>
      <c r="P31" s="92"/>
      <c r="Q31" s="92"/>
      <c r="R31" s="92"/>
      <c r="S31" s="166"/>
      <c r="T31" s="126"/>
      <c r="U31" s="100"/>
      <c r="V31" s="167"/>
      <c r="W31" s="167"/>
      <c r="X31" s="167"/>
      <c r="Y31" s="167"/>
      <c r="Z31" s="167"/>
      <c r="AA31" s="133"/>
      <c r="AB31" s="135">
        <f t="shared" si="0"/>
        <v>0</v>
      </c>
      <c r="AC31" s="167">
        <f t="shared" si="1"/>
        <v>0</v>
      </c>
      <c r="AD31" s="133">
        <f t="shared" si="2"/>
        <v>0</v>
      </c>
      <c r="AE31" s="136">
        <f t="shared" si="3"/>
        <v>0</v>
      </c>
      <c r="AF31" s="166">
        <f t="shared" si="4"/>
        <v>0</v>
      </c>
      <c r="AG31" s="132">
        <f t="shared" si="5"/>
        <v>0</v>
      </c>
      <c r="AH31" s="79"/>
      <c r="AI31" s="79">
        <f>WEEKDAY(A31,2)</f>
        <v>6</v>
      </c>
      <c r="AJ31" s="35">
        <f t="shared" si="7"/>
        <v>0</v>
      </c>
      <c r="AK31" s="35">
        <f t="shared" si="8"/>
        <v>0</v>
      </c>
      <c r="AL31" s="35">
        <f t="shared" si="9"/>
        <v>0</v>
      </c>
    </row>
    <row r="32" spans="1:38" ht="15" customHeight="1" x14ac:dyDescent="0.25">
      <c r="A32" s="26">
        <v>43464</v>
      </c>
      <c r="B32" s="135"/>
      <c r="C32" s="133"/>
      <c r="D32" s="92"/>
      <c r="E32" s="167"/>
      <c r="F32" s="92"/>
      <c r="G32" s="167"/>
      <c r="H32" s="167"/>
      <c r="I32" s="221"/>
      <c r="J32" s="92"/>
      <c r="K32" s="92"/>
      <c r="L32" s="167"/>
      <c r="M32" s="167"/>
      <c r="N32" s="167"/>
      <c r="O32" s="133"/>
      <c r="P32" s="135"/>
      <c r="Q32" s="167"/>
      <c r="R32" s="167"/>
      <c r="S32" s="167"/>
      <c r="T32" s="167"/>
      <c r="U32" s="133"/>
      <c r="V32" s="167"/>
      <c r="W32" s="167"/>
      <c r="X32" s="167"/>
      <c r="Y32" s="167"/>
      <c r="Z32" s="167"/>
      <c r="AA32" s="133"/>
      <c r="AB32" s="135">
        <f t="shared" si="0"/>
        <v>0</v>
      </c>
      <c r="AC32" s="167">
        <f t="shared" si="1"/>
        <v>0</v>
      </c>
      <c r="AD32" s="133">
        <f t="shared" si="2"/>
        <v>0</v>
      </c>
      <c r="AE32" s="136">
        <f t="shared" si="3"/>
        <v>0</v>
      </c>
      <c r="AF32" s="166">
        <f t="shared" si="4"/>
        <v>0</v>
      </c>
      <c r="AG32" s="132">
        <f t="shared" si="5"/>
        <v>0</v>
      </c>
      <c r="AH32" s="79"/>
      <c r="AI32" s="79">
        <f>WEEKDAY(A32,2)</f>
        <v>7</v>
      </c>
      <c r="AJ32" s="35">
        <f t="shared" si="7"/>
        <v>0</v>
      </c>
      <c r="AK32" s="35">
        <f t="shared" si="8"/>
        <v>0</v>
      </c>
      <c r="AL32" s="35">
        <f t="shared" si="9"/>
        <v>0</v>
      </c>
    </row>
    <row r="33" spans="1:38" ht="15" customHeight="1" thickBot="1" x14ac:dyDescent="0.3">
      <c r="A33" s="26">
        <v>43465</v>
      </c>
      <c r="B33" s="27"/>
      <c r="C33" s="130" t="s">
        <v>70</v>
      </c>
      <c r="D33" s="47" t="s">
        <v>70</v>
      </c>
      <c r="E33" s="23"/>
      <c r="F33" s="129"/>
      <c r="G33" s="165"/>
      <c r="H33" s="47"/>
      <c r="I33" s="24"/>
      <c r="J33" s="137" t="s">
        <v>70</v>
      </c>
      <c r="K33" s="165"/>
      <c r="L33" s="47"/>
      <c r="M33" s="165" t="s">
        <v>70</v>
      </c>
      <c r="N33" s="165" t="s">
        <v>70</v>
      </c>
      <c r="O33" s="30"/>
      <c r="P33" s="47" t="s">
        <v>70</v>
      </c>
      <c r="Q33" s="165"/>
      <c r="R33" s="23"/>
      <c r="S33" s="129" t="s">
        <v>70</v>
      </c>
      <c r="T33" s="165" t="s">
        <v>70</v>
      </c>
      <c r="U33" s="24"/>
      <c r="V33" s="23"/>
      <c r="W33" s="129"/>
      <c r="X33" s="29"/>
      <c r="Y33" s="129"/>
      <c r="Z33" s="165"/>
      <c r="AA33" s="30"/>
      <c r="AB33" s="137">
        <f t="shared" si="0"/>
        <v>0</v>
      </c>
      <c r="AC33" s="129">
        <f t="shared" si="1"/>
        <v>0</v>
      </c>
      <c r="AD33" s="130">
        <f t="shared" si="2"/>
        <v>0</v>
      </c>
      <c r="AE33" s="27">
        <f t="shared" si="3"/>
        <v>0</v>
      </c>
      <c r="AF33" s="165">
        <f t="shared" si="4"/>
        <v>0</v>
      </c>
      <c r="AG33" s="24">
        <f t="shared" si="5"/>
        <v>0</v>
      </c>
      <c r="AH33" s="79"/>
      <c r="AI33" s="79">
        <f>WEEKDAY(A33,2)</f>
        <v>1</v>
      </c>
      <c r="AJ33" s="291">
        <f t="shared" si="7"/>
        <v>0</v>
      </c>
      <c r="AK33" s="291">
        <f t="shared" si="8"/>
        <v>0</v>
      </c>
      <c r="AL33" s="291">
        <f t="shared" si="9"/>
        <v>0</v>
      </c>
    </row>
    <row r="34" spans="1:38" ht="15" customHeight="1" x14ac:dyDescent="0.25">
      <c r="A34" s="79"/>
      <c r="B34" s="79">
        <f t="shared" ref="B34:AA34" si="10">31-(COUNTBLANK(B3:B33)+COUNTIF(B3:B33,"X")+COUNTIFS(B3:B33,"C",$AI$3:$AI$33,"&gt;5"))</f>
        <v>3</v>
      </c>
      <c r="C34" s="79">
        <f t="shared" si="10"/>
        <v>4</v>
      </c>
      <c r="D34" s="79">
        <f t="shared" si="10"/>
        <v>5</v>
      </c>
      <c r="E34" s="79">
        <f t="shared" si="10"/>
        <v>0</v>
      </c>
      <c r="F34" s="79">
        <f t="shared" si="10"/>
        <v>0</v>
      </c>
      <c r="G34" s="79">
        <f t="shared" si="10"/>
        <v>0</v>
      </c>
      <c r="H34" s="79">
        <f t="shared" si="10"/>
        <v>2</v>
      </c>
      <c r="I34" s="79">
        <f t="shared" si="10"/>
        <v>0</v>
      </c>
      <c r="J34" s="79">
        <f t="shared" si="10"/>
        <v>4</v>
      </c>
      <c r="K34" s="79">
        <f t="shared" si="10"/>
        <v>0</v>
      </c>
      <c r="L34" s="79">
        <f t="shared" si="10"/>
        <v>0</v>
      </c>
      <c r="M34" s="79">
        <f t="shared" si="10"/>
        <v>4</v>
      </c>
      <c r="N34" s="79">
        <f t="shared" si="10"/>
        <v>1</v>
      </c>
      <c r="O34" s="79">
        <f t="shared" si="10"/>
        <v>0</v>
      </c>
      <c r="P34" s="79">
        <f t="shared" si="10"/>
        <v>4</v>
      </c>
      <c r="Q34" s="79">
        <f t="shared" si="10"/>
        <v>0</v>
      </c>
      <c r="R34" s="79">
        <f t="shared" si="10"/>
        <v>0</v>
      </c>
      <c r="S34" s="79">
        <f t="shared" si="10"/>
        <v>1</v>
      </c>
      <c r="T34" s="79">
        <f t="shared" si="10"/>
        <v>4</v>
      </c>
      <c r="U34" s="79">
        <f t="shared" si="10"/>
        <v>0</v>
      </c>
      <c r="V34" s="79">
        <f t="shared" si="10"/>
        <v>0</v>
      </c>
      <c r="W34" s="79">
        <f t="shared" si="10"/>
        <v>0</v>
      </c>
      <c r="X34" s="79">
        <f t="shared" si="10"/>
        <v>0</v>
      </c>
      <c r="Y34" s="79">
        <f t="shared" si="10"/>
        <v>0</v>
      </c>
      <c r="Z34" s="79">
        <f t="shared" si="10"/>
        <v>0</v>
      </c>
      <c r="AA34" s="79">
        <f t="shared" si="10"/>
        <v>0</v>
      </c>
      <c r="AB34" s="79"/>
      <c r="AC34" s="79"/>
      <c r="AD34" s="79"/>
      <c r="AE34" s="79"/>
      <c r="AF34" s="79"/>
      <c r="AG34" s="79"/>
      <c r="AH34" s="79"/>
    </row>
    <row r="35" spans="1:38" ht="15" customHeight="1" x14ac:dyDescent="0.25">
      <c r="A35" s="79"/>
      <c r="B35" s="79">
        <f>SUM(62-(B34+Listopad!B34+S2tyczeń!B34))</f>
        <v>58</v>
      </c>
      <c r="C35" s="79">
        <f>SUM(62-(C34+Listopad!C34+S2tyczeń!C34))</f>
        <v>58</v>
      </c>
      <c r="D35" s="79">
        <f>SUM(62-(D34+Listopad!D34+S2tyczeń!D34))</f>
        <v>56</v>
      </c>
      <c r="E35" s="79">
        <f>SUM(62-(E34+Listopad!E34+S2tyczeń!E34))</f>
        <v>62</v>
      </c>
      <c r="F35" s="79">
        <f>SUM(62-(F34+Listopad!F34+S2tyczeń!F34))</f>
        <v>62</v>
      </c>
      <c r="G35" s="79">
        <f>SUM(62-(G34+Listopad!G34+S2tyczeń!G34))</f>
        <v>62</v>
      </c>
      <c r="H35" s="79">
        <f>SUM(62-(H34+Listopad!H34+S2tyczeń!H34))</f>
        <v>60</v>
      </c>
      <c r="I35" s="79">
        <f>SUM(62-(I34+Listopad!I34+S2tyczeń!I34))</f>
        <v>61</v>
      </c>
      <c r="J35" s="79">
        <f>SUM(62-(J34+Listopad!J34+S2tyczeń!J34))</f>
        <v>58</v>
      </c>
      <c r="K35" s="79">
        <f>SUM(62-(K34+Listopad!K34+S2tyczeń!K34))</f>
        <v>62</v>
      </c>
      <c r="L35" s="79">
        <f>SUM(62-(L34+Listopad!L34+S2tyczeń!L34))</f>
        <v>62</v>
      </c>
      <c r="M35" s="79">
        <f>SUM(62-(M34+Listopad!M34+S2tyczeń!M34))</f>
        <v>58</v>
      </c>
      <c r="N35" s="79">
        <f>SUM(62-(N34+Listopad!N34+S2tyczeń!N34))</f>
        <v>61</v>
      </c>
      <c r="O35" s="79">
        <f>SUM(62-(O34+Listopad!O34+S2tyczeń!O34))</f>
        <v>62</v>
      </c>
      <c r="P35" s="79">
        <f>SUM(62-(P34+Listopad!P34+S2tyczeń!P34))</f>
        <v>58</v>
      </c>
      <c r="Q35" s="79">
        <f>SUM(62-(Q34+Listopad!Q34+S2tyczeń!Q34))</f>
        <v>62</v>
      </c>
      <c r="R35" s="79">
        <f>SUM(62-(R34+Listopad!R34+S2tyczeń!R34))</f>
        <v>62</v>
      </c>
      <c r="S35" s="79">
        <f>SUM(62-(S34+Listopad!S34+S2tyczeń!S34))</f>
        <v>61</v>
      </c>
      <c r="T35" s="79">
        <f>SUM(62-(T34+Listopad!T34+S2tyczeń!T34))</f>
        <v>58</v>
      </c>
      <c r="U35" s="79">
        <f>SUM(62-(U34+Listopad!U34+S2tyczeń!U34))</f>
        <v>62</v>
      </c>
      <c r="V35" s="79">
        <f>SUM(60-(V34+Listopad!V34+S2tyczeń!V34))</f>
        <v>60</v>
      </c>
      <c r="W35" s="79">
        <f>SUM(60-(W34+Listopad!W34+S2tyczeń!W34))</f>
        <v>60</v>
      </c>
      <c r="X35" s="79">
        <f>SUM(60-(X34+Listopad!X34+S2tyczeń!X34))</f>
        <v>60</v>
      </c>
      <c r="Y35" s="79">
        <f>SUM(60-(Y34+Listopad!Y34+S2tyczeń!Y34))</f>
        <v>60</v>
      </c>
      <c r="Z35" s="79">
        <f>SUM(60-(Z34+Listopad!Z34+S2tyczeń!Z34))</f>
        <v>60</v>
      </c>
      <c r="AA35" s="79">
        <f>SUM(60-(AA34+Listopad!AA34+S2tyczeń!AA34))</f>
        <v>60</v>
      </c>
      <c r="AB35" s="79"/>
      <c r="AC35" s="79"/>
      <c r="AD35" s="79"/>
      <c r="AE35" s="79"/>
      <c r="AF35" s="79"/>
      <c r="AG35" s="79"/>
      <c r="AH35" s="79"/>
    </row>
    <row r="36" spans="1:38" ht="15" customHeight="1" x14ac:dyDescent="0.25">
      <c r="A36" s="46"/>
      <c r="B36" s="46"/>
      <c r="C36" s="46"/>
      <c r="D36" s="46"/>
      <c r="E36" s="46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</row>
    <row r="37" spans="1:38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</row>
    <row r="38" spans="1:38" ht="15" customHeight="1" x14ac:dyDescent="0.25">
      <c r="A38" s="21" t="s">
        <v>40</v>
      </c>
      <c r="B38" s="21">
        <f>COUNTIF(B3:B33,"Uw")+COUNTIF(B3:B33,"Uz")</f>
        <v>3</v>
      </c>
      <c r="C38" s="21">
        <f>COUNTIF(C3:C33,"Uw")+COUNTIF(C3:C33,"Uz")</f>
        <v>4</v>
      </c>
      <c r="D38" s="21">
        <f t="shared" ref="D38:AA38" si="11">COUNTIF(D3:D33,"Uw")+COUNTIF(D3:D33,"Uz")</f>
        <v>5</v>
      </c>
      <c r="E38" s="21">
        <f t="shared" si="11"/>
        <v>0</v>
      </c>
      <c r="F38" s="21">
        <f t="shared" si="11"/>
        <v>0</v>
      </c>
      <c r="G38" s="21">
        <f t="shared" si="11"/>
        <v>0</v>
      </c>
      <c r="H38" s="21">
        <f t="shared" si="11"/>
        <v>2</v>
      </c>
      <c r="I38" s="21">
        <f t="shared" si="11"/>
        <v>0</v>
      </c>
      <c r="J38" s="21">
        <f t="shared" si="11"/>
        <v>4</v>
      </c>
      <c r="K38" s="21">
        <f>COUNTIF(K3:K33,"Uw")+COUNTIF(K3:K33,"Uz")</f>
        <v>0</v>
      </c>
      <c r="L38" s="21">
        <f t="shared" si="11"/>
        <v>0</v>
      </c>
      <c r="M38" s="21">
        <f t="shared" si="11"/>
        <v>4</v>
      </c>
      <c r="N38" s="21">
        <f t="shared" si="11"/>
        <v>1</v>
      </c>
      <c r="O38" s="21">
        <f t="shared" si="11"/>
        <v>0</v>
      </c>
      <c r="P38" s="21">
        <f t="shared" si="11"/>
        <v>4</v>
      </c>
      <c r="Q38" s="21">
        <f t="shared" si="11"/>
        <v>0</v>
      </c>
      <c r="R38" s="21">
        <f t="shared" si="11"/>
        <v>0</v>
      </c>
      <c r="S38" s="21">
        <f t="shared" si="11"/>
        <v>1</v>
      </c>
      <c r="T38" s="21">
        <f>COUNTIF(T3:T33,"Uw")+COUNTIF(T3:T33,"Uz")</f>
        <v>4</v>
      </c>
      <c r="U38" s="21">
        <f t="shared" si="11"/>
        <v>0</v>
      </c>
      <c r="V38" s="21">
        <f t="shared" si="11"/>
        <v>0</v>
      </c>
      <c r="W38" s="21">
        <f t="shared" si="11"/>
        <v>0</v>
      </c>
      <c r="X38" s="21">
        <f t="shared" si="11"/>
        <v>0</v>
      </c>
      <c r="Y38" s="21">
        <f t="shared" si="11"/>
        <v>0</v>
      </c>
      <c r="Z38" s="21">
        <f t="shared" si="11"/>
        <v>0</v>
      </c>
      <c r="AA38" s="21">
        <f t="shared" si="11"/>
        <v>0</v>
      </c>
      <c r="AB38" s="79"/>
      <c r="AC38" s="79"/>
      <c r="AD38" s="32" t="s">
        <v>54</v>
      </c>
      <c r="AH38" s="79"/>
    </row>
    <row r="39" spans="1:38" ht="15" customHeight="1" x14ac:dyDescent="0.25">
      <c r="A39" s="21" t="s">
        <v>41</v>
      </c>
      <c r="B39" s="21">
        <f>COUNTIF(B3:B33,"C")</f>
        <v>0</v>
      </c>
      <c r="C39" s="21">
        <f>COUNTIF(C3:C33,"C")</f>
        <v>0</v>
      </c>
      <c r="D39" s="21">
        <f t="shared" ref="D39:AA39" si="12">COUNTIF(D3:D33,"C")</f>
        <v>0</v>
      </c>
      <c r="E39" s="21">
        <f t="shared" si="12"/>
        <v>0</v>
      </c>
      <c r="F39" s="21">
        <f t="shared" si="12"/>
        <v>0</v>
      </c>
      <c r="G39" s="21">
        <f t="shared" si="12"/>
        <v>0</v>
      </c>
      <c r="H39" s="21">
        <f t="shared" si="12"/>
        <v>0</v>
      </c>
      <c r="I39" s="21">
        <f t="shared" si="12"/>
        <v>0</v>
      </c>
      <c r="J39" s="21">
        <f t="shared" si="12"/>
        <v>0</v>
      </c>
      <c r="K39" s="21">
        <f>COUNTIF(K3:K33,"C")</f>
        <v>0</v>
      </c>
      <c r="L39" s="21">
        <f t="shared" si="12"/>
        <v>0</v>
      </c>
      <c r="M39" s="21">
        <f t="shared" si="12"/>
        <v>0</v>
      </c>
      <c r="N39" s="21">
        <f t="shared" si="12"/>
        <v>0</v>
      </c>
      <c r="O39" s="21">
        <f t="shared" si="12"/>
        <v>0</v>
      </c>
      <c r="P39" s="21">
        <f t="shared" si="12"/>
        <v>0</v>
      </c>
      <c r="Q39" s="21">
        <f t="shared" si="12"/>
        <v>0</v>
      </c>
      <c r="R39" s="21">
        <f t="shared" si="12"/>
        <v>0</v>
      </c>
      <c r="S39" s="21">
        <f t="shared" si="12"/>
        <v>0</v>
      </c>
      <c r="T39" s="21">
        <f>COUNTIF(T3:T33,"C")</f>
        <v>0</v>
      </c>
      <c r="U39" s="21">
        <f t="shared" si="12"/>
        <v>0</v>
      </c>
      <c r="V39" s="21">
        <f t="shared" si="12"/>
        <v>0</v>
      </c>
      <c r="W39" s="21">
        <f t="shared" si="12"/>
        <v>0</v>
      </c>
      <c r="X39" s="21">
        <f t="shared" si="12"/>
        <v>0</v>
      </c>
      <c r="Y39" s="21">
        <f t="shared" si="12"/>
        <v>0</v>
      </c>
      <c r="Z39" s="21">
        <f t="shared" si="12"/>
        <v>0</v>
      </c>
      <c r="AA39" s="21">
        <f t="shared" si="12"/>
        <v>0</v>
      </c>
      <c r="AB39" s="79"/>
      <c r="AC39" s="79"/>
      <c r="AD39" s="45"/>
      <c r="AH39" s="79"/>
    </row>
    <row r="40" spans="1:38" ht="15" customHeight="1" x14ac:dyDescent="0.25">
      <c r="A40" s="21" t="s">
        <v>42</v>
      </c>
      <c r="B40" s="21">
        <f>COUNTIF(B3:B33,"O")</f>
        <v>0</v>
      </c>
      <c r="C40" s="21">
        <f>COUNTIF(C3:C33,"O")</f>
        <v>0</v>
      </c>
      <c r="D40" s="21">
        <f t="shared" ref="D40:AA40" si="13">COUNTIF(D3:D33,"O")</f>
        <v>0</v>
      </c>
      <c r="E40" s="21">
        <f t="shared" si="13"/>
        <v>0</v>
      </c>
      <c r="F40" s="21">
        <f t="shared" si="13"/>
        <v>0</v>
      </c>
      <c r="G40" s="21">
        <f t="shared" si="13"/>
        <v>0</v>
      </c>
      <c r="H40" s="21">
        <f t="shared" si="13"/>
        <v>0</v>
      </c>
      <c r="I40" s="21">
        <f t="shared" si="13"/>
        <v>0</v>
      </c>
      <c r="J40" s="21">
        <f t="shared" si="13"/>
        <v>0</v>
      </c>
      <c r="K40" s="21">
        <f>COUNTIF(K3:K33,"O")</f>
        <v>0</v>
      </c>
      <c r="L40" s="21">
        <f t="shared" si="13"/>
        <v>0</v>
      </c>
      <c r="M40" s="21">
        <f t="shared" si="13"/>
        <v>0</v>
      </c>
      <c r="N40" s="21">
        <f t="shared" si="13"/>
        <v>0</v>
      </c>
      <c r="O40" s="21">
        <f t="shared" si="13"/>
        <v>0</v>
      </c>
      <c r="P40" s="21">
        <f t="shared" si="13"/>
        <v>0</v>
      </c>
      <c r="Q40" s="21">
        <f t="shared" si="13"/>
        <v>0</v>
      </c>
      <c r="R40" s="21">
        <f t="shared" si="13"/>
        <v>0</v>
      </c>
      <c r="S40" s="21">
        <f t="shared" si="13"/>
        <v>0</v>
      </c>
      <c r="T40" s="21">
        <f>COUNTIF(T3:T33,"O")</f>
        <v>0</v>
      </c>
      <c r="U40" s="21">
        <f t="shared" si="13"/>
        <v>0</v>
      </c>
      <c r="V40" s="21">
        <f t="shared" si="13"/>
        <v>0</v>
      </c>
      <c r="W40" s="21">
        <f t="shared" si="13"/>
        <v>0</v>
      </c>
      <c r="X40" s="21">
        <f t="shared" si="13"/>
        <v>0</v>
      </c>
      <c r="Y40" s="21">
        <f t="shared" si="13"/>
        <v>0</v>
      </c>
      <c r="Z40" s="21">
        <f t="shared" si="13"/>
        <v>0</v>
      </c>
      <c r="AA40" s="21">
        <f t="shared" si="13"/>
        <v>0</v>
      </c>
      <c r="AB40" s="79"/>
      <c r="AC40" s="79"/>
      <c r="AD40" s="73" t="s">
        <v>50</v>
      </c>
      <c r="AE40" s="73" t="s">
        <v>51</v>
      </c>
      <c r="AI40" s="79"/>
    </row>
    <row r="41" spans="1:38" ht="15" customHeight="1" x14ac:dyDescent="0.25">
      <c r="A41" s="21" t="s">
        <v>43</v>
      </c>
      <c r="B41" s="21">
        <f>COUNTIF(B3:B33,"Uo")</f>
        <v>0</v>
      </c>
      <c r="C41" s="21">
        <f>COUNTIF(C3:C33,"Uo")</f>
        <v>0</v>
      </c>
      <c r="D41" s="21">
        <f t="shared" ref="D41:AA41" si="14">COUNTIF(D3:D33,"Uo")</f>
        <v>0</v>
      </c>
      <c r="E41" s="21">
        <f t="shared" si="14"/>
        <v>0</v>
      </c>
      <c r="F41" s="21">
        <f t="shared" si="14"/>
        <v>0</v>
      </c>
      <c r="G41" s="21">
        <f t="shared" si="14"/>
        <v>0</v>
      </c>
      <c r="H41" s="21">
        <f t="shared" si="14"/>
        <v>0</v>
      </c>
      <c r="I41" s="21">
        <f t="shared" si="14"/>
        <v>0</v>
      </c>
      <c r="J41" s="21">
        <f t="shared" si="14"/>
        <v>0</v>
      </c>
      <c r="K41" s="21">
        <f>COUNTIF(K3:K33,"Uo")</f>
        <v>0</v>
      </c>
      <c r="L41" s="21">
        <f t="shared" si="14"/>
        <v>0</v>
      </c>
      <c r="M41" s="21">
        <f t="shared" si="14"/>
        <v>0</v>
      </c>
      <c r="N41" s="21">
        <f t="shared" si="14"/>
        <v>0</v>
      </c>
      <c r="O41" s="21">
        <f t="shared" si="14"/>
        <v>0</v>
      </c>
      <c r="P41" s="21">
        <f t="shared" si="14"/>
        <v>0</v>
      </c>
      <c r="Q41" s="21">
        <f t="shared" si="14"/>
        <v>0</v>
      </c>
      <c r="R41" s="21">
        <f t="shared" si="14"/>
        <v>0</v>
      </c>
      <c r="S41" s="21">
        <f t="shared" si="14"/>
        <v>0</v>
      </c>
      <c r="T41" s="21">
        <f>COUNTIF(T3:T33,"Uo")</f>
        <v>0</v>
      </c>
      <c r="U41" s="21">
        <f t="shared" si="14"/>
        <v>0</v>
      </c>
      <c r="V41" s="21">
        <f t="shared" si="14"/>
        <v>0</v>
      </c>
      <c r="W41" s="21">
        <f t="shared" si="14"/>
        <v>0</v>
      </c>
      <c r="X41" s="21">
        <f t="shared" si="14"/>
        <v>0</v>
      </c>
      <c r="Y41" s="21">
        <f t="shared" si="14"/>
        <v>0</v>
      </c>
      <c r="Z41" s="21">
        <f t="shared" si="14"/>
        <v>0</v>
      </c>
      <c r="AA41" s="21">
        <f t="shared" si="14"/>
        <v>0</v>
      </c>
      <c r="AB41" s="79"/>
      <c r="AC41" s="79"/>
      <c r="AD41" s="33" t="s">
        <v>55</v>
      </c>
      <c r="AE41" s="73" t="s">
        <v>56</v>
      </c>
    </row>
    <row r="42" spans="1:38" ht="15" customHeight="1" x14ac:dyDescent="0.25">
      <c r="A42" s="21" t="s">
        <v>76</v>
      </c>
      <c r="B42" s="21">
        <f>COUNTIF(B3:B33,"Uj")</f>
        <v>0</v>
      </c>
      <c r="C42" s="21">
        <f>COUNTIF(C3:C33,"Uj")</f>
        <v>0</v>
      </c>
      <c r="D42" s="21">
        <f t="shared" ref="D42:AA42" si="15">COUNTIF(D3:D33,"Uj")</f>
        <v>0</v>
      </c>
      <c r="E42" s="21">
        <f t="shared" si="15"/>
        <v>0</v>
      </c>
      <c r="F42" s="21">
        <f t="shared" si="15"/>
        <v>0</v>
      </c>
      <c r="G42" s="21">
        <f t="shared" si="15"/>
        <v>0</v>
      </c>
      <c r="H42" s="21">
        <f t="shared" si="15"/>
        <v>0</v>
      </c>
      <c r="I42" s="21">
        <f t="shared" si="15"/>
        <v>0</v>
      </c>
      <c r="J42" s="21">
        <f t="shared" si="15"/>
        <v>0</v>
      </c>
      <c r="K42" s="21">
        <f>COUNTIF(K3:K33,"Uj")</f>
        <v>0</v>
      </c>
      <c r="L42" s="21">
        <f t="shared" si="15"/>
        <v>0</v>
      </c>
      <c r="M42" s="21">
        <f t="shared" si="15"/>
        <v>0</v>
      </c>
      <c r="N42" s="21">
        <f t="shared" si="15"/>
        <v>0</v>
      </c>
      <c r="O42" s="21">
        <f t="shared" si="15"/>
        <v>0</v>
      </c>
      <c r="P42" s="21">
        <f t="shared" si="15"/>
        <v>0</v>
      </c>
      <c r="Q42" s="21">
        <f t="shared" si="15"/>
        <v>0</v>
      </c>
      <c r="R42" s="21">
        <f t="shared" si="15"/>
        <v>0</v>
      </c>
      <c r="S42" s="21">
        <f t="shared" si="15"/>
        <v>0</v>
      </c>
      <c r="T42" s="21">
        <f>COUNTIF(T3:T33,"Uj")</f>
        <v>0</v>
      </c>
      <c r="U42" s="21">
        <f t="shared" si="15"/>
        <v>0</v>
      </c>
      <c r="V42" s="21">
        <f t="shared" si="15"/>
        <v>0</v>
      </c>
      <c r="W42" s="21">
        <f t="shared" si="15"/>
        <v>0</v>
      </c>
      <c r="X42" s="21">
        <f t="shared" si="15"/>
        <v>0</v>
      </c>
      <c r="Y42" s="21">
        <f t="shared" si="15"/>
        <v>0</v>
      </c>
      <c r="Z42" s="21">
        <f t="shared" si="15"/>
        <v>0</v>
      </c>
      <c r="AA42" s="21">
        <f t="shared" si="15"/>
        <v>0</v>
      </c>
      <c r="AB42" s="79"/>
      <c r="AC42" s="79"/>
      <c r="AD42" s="31"/>
      <c r="AE42" s="73" t="s">
        <v>52</v>
      </c>
    </row>
    <row r="43" spans="1:38" ht="15" customHeight="1" x14ac:dyDescent="0.25">
      <c r="A43" s="14" t="s">
        <v>45</v>
      </c>
      <c r="B43" s="378" t="s">
        <v>48</v>
      </c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379"/>
      <c r="Z43" s="379"/>
      <c r="AA43" s="379"/>
      <c r="AD43" s="45" t="s">
        <v>70</v>
      </c>
      <c r="AE43" s="45" t="s">
        <v>71</v>
      </c>
      <c r="AF43" s="45"/>
      <c r="AG43" s="45"/>
      <c r="AH43" s="45"/>
    </row>
    <row r="44" spans="1:38" x14ac:dyDescent="0.25">
      <c r="A44" s="21" t="s">
        <v>131</v>
      </c>
      <c r="B44" s="21">
        <f>Listopad!B87</f>
        <v>345</v>
      </c>
      <c r="C44" s="21">
        <f>Listopad!C87</f>
        <v>0</v>
      </c>
      <c r="D44" s="21">
        <f>Listopad!D87</f>
        <v>595</v>
      </c>
      <c r="E44" s="21">
        <f>Listopad!E87</f>
        <v>250</v>
      </c>
      <c r="F44" s="21">
        <f>Listopad!F87</f>
        <v>780</v>
      </c>
      <c r="G44" s="21">
        <f>Listopad!G87</f>
        <v>285</v>
      </c>
      <c r="H44" s="21">
        <f>Listopad!H87</f>
        <v>1425</v>
      </c>
      <c r="I44" s="21">
        <f>Listopad!I87</f>
        <v>355</v>
      </c>
      <c r="J44" s="21">
        <f>Listopad!J87</f>
        <v>155</v>
      </c>
      <c r="K44" s="21">
        <f>Listopad!K87</f>
        <v>90</v>
      </c>
      <c r="L44" s="21">
        <f>Listopad!L87</f>
        <v>1340</v>
      </c>
      <c r="M44" s="21">
        <f>Listopad!M87</f>
        <v>1630</v>
      </c>
      <c r="N44" s="21">
        <f>Listopad!N87</f>
        <v>90</v>
      </c>
      <c r="O44" s="21">
        <f>Listopad!O87</f>
        <v>305</v>
      </c>
      <c r="P44" s="21">
        <f>Listopad!P87</f>
        <v>120</v>
      </c>
      <c r="Q44" s="21">
        <f>Listopad!Q87</f>
        <v>0</v>
      </c>
      <c r="R44" s="21">
        <f>Listopad!R87</f>
        <v>1470</v>
      </c>
      <c r="S44" s="21">
        <f>Listopad!S87</f>
        <v>1020</v>
      </c>
      <c r="T44" s="21">
        <f>Listopad!T87</f>
        <v>120</v>
      </c>
      <c r="U44" s="21">
        <f>Listopad!U87</f>
        <v>220</v>
      </c>
      <c r="V44" s="21">
        <f>Listopad!V87</f>
        <v>180</v>
      </c>
      <c r="W44" s="21">
        <f>Listopad!W87</f>
        <v>85</v>
      </c>
      <c r="X44" s="21">
        <f>Listopad!X87</f>
        <v>420</v>
      </c>
      <c r="Y44" s="21">
        <f>Listopad!Y87</f>
        <v>180</v>
      </c>
      <c r="Z44" s="21">
        <f>Listopad!Z87</f>
        <v>710</v>
      </c>
      <c r="AA44" s="21">
        <f>Listopad!AA87</f>
        <v>0</v>
      </c>
      <c r="AD44" s="45" t="s">
        <v>72</v>
      </c>
      <c r="AE44" s="45" t="s">
        <v>53</v>
      </c>
      <c r="AF44" s="45"/>
      <c r="AG44" s="45"/>
      <c r="AH44" s="45"/>
    </row>
    <row r="45" spans="1:38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D45" s="45" t="s">
        <v>74</v>
      </c>
      <c r="AE45" s="45" t="s">
        <v>68</v>
      </c>
      <c r="AF45" s="45"/>
      <c r="AG45" s="45"/>
      <c r="AH45" s="45"/>
    </row>
    <row r="46" spans="1:38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D46" s="45" t="s">
        <v>75</v>
      </c>
      <c r="AE46" s="45" t="s">
        <v>67</v>
      </c>
      <c r="AF46" s="45"/>
      <c r="AG46" s="45"/>
      <c r="AH46" s="45"/>
    </row>
    <row r="47" spans="1:38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D47" s="45" t="s">
        <v>44</v>
      </c>
      <c r="AE47" s="45" t="s">
        <v>73</v>
      </c>
      <c r="AF47" s="45"/>
      <c r="AG47" s="45"/>
      <c r="AH47" s="45"/>
    </row>
    <row r="48" spans="1:38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D48" s="140"/>
      <c r="AE48" s="45" t="s">
        <v>87</v>
      </c>
    </row>
    <row r="49" spans="1:34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D49" s="58"/>
      <c r="AE49" s="45" t="s">
        <v>88</v>
      </c>
    </row>
    <row r="50" spans="1:34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D50" s="59"/>
      <c r="AE50" s="45" t="s">
        <v>152</v>
      </c>
    </row>
    <row r="51" spans="1:34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D51" s="54" t="s">
        <v>100</v>
      </c>
      <c r="AE51" s="45" t="s">
        <v>101</v>
      </c>
      <c r="AF51" s="45"/>
      <c r="AG51" s="45"/>
      <c r="AH51" s="45"/>
    </row>
    <row r="52" spans="1:34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E52" s="45"/>
      <c r="AF52" s="45"/>
      <c r="AG52" s="45"/>
    </row>
    <row r="53" spans="1:34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E53" s="45"/>
      <c r="AF53" s="45"/>
      <c r="AG53" s="45"/>
    </row>
    <row r="54" spans="1:34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E54" s="45"/>
      <c r="AF54" s="45"/>
      <c r="AG54" s="45"/>
    </row>
    <row r="55" spans="1:34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E55" s="46"/>
      <c r="AF55" s="46"/>
      <c r="AG55" s="46"/>
    </row>
    <row r="56" spans="1:34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E56" s="45"/>
      <c r="AF56" s="45"/>
      <c r="AG56" s="45"/>
    </row>
    <row r="57" spans="1:34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E57" s="45"/>
      <c r="AF57" s="45"/>
      <c r="AG57" s="45"/>
    </row>
    <row r="58" spans="1:34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34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34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34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E61" s="45"/>
      <c r="AF61" s="45"/>
      <c r="AG61" s="45"/>
    </row>
    <row r="62" spans="1:34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34" ht="15.75" thickBot="1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34" ht="15.75" thickBot="1" x14ac:dyDescent="0.3">
      <c r="A64" s="16" t="s">
        <v>46</v>
      </c>
      <c r="B64" s="13">
        <f t="shared" ref="B64:AA64" si="16">SUM(B44:B63)</f>
        <v>345</v>
      </c>
      <c r="C64" s="13">
        <f t="shared" si="16"/>
        <v>0</v>
      </c>
      <c r="D64" s="21">
        <f t="shared" si="16"/>
        <v>595</v>
      </c>
      <c r="E64" s="21">
        <f t="shared" si="16"/>
        <v>250</v>
      </c>
      <c r="F64" s="21">
        <f t="shared" si="16"/>
        <v>780</v>
      </c>
      <c r="G64" s="21">
        <f t="shared" si="16"/>
        <v>285</v>
      </c>
      <c r="H64" s="21">
        <f t="shared" si="16"/>
        <v>1425</v>
      </c>
      <c r="I64" s="21">
        <f t="shared" si="16"/>
        <v>355</v>
      </c>
      <c r="J64" s="21">
        <f t="shared" si="16"/>
        <v>155</v>
      </c>
      <c r="K64" s="21">
        <f>SUM(K44:K63)</f>
        <v>90</v>
      </c>
      <c r="L64" s="21">
        <f t="shared" si="16"/>
        <v>1340</v>
      </c>
      <c r="M64" s="21">
        <f t="shared" si="16"/>
        <v>1630</v>
      </c>
      <c r="N64" s="21">
        <f t="shared" si="16"/>
        <v>90</v>
      </c>
      <c r="O64" s="21">
        <f t="shared" si="16"/>
        <v>305</v>
      </c>
      <c r="P64" s="21">
        <f t="shared" si="16"/>
        <v>120</v>
      </c>
      <c r="Q64" s="21">
        <f t="shared" si="16"/>
        <v>0</v>
      </c>
      <c r="R64" s="21">
        <f t="shared" si="16"/>
        <v>1470</v>
      </c>
      <c r="S64" s="21">
        <f t="shared" si="16"/>
        <v>1020</v>
      </c>
      <c r="T64" s="21">
        <f>SUM(T44:T63)</f>
        <v>120</v>
      </c>
      <c r="U64" s="21">
        <f t="shared" si="16"/>
        <v>220</v>
      </c>
      <c r="V64" s="21">
        <f t="shared" si="16"/>
        <v>180</v>
      </c>
      <c r="W64" s="21">
        <f t="shared" si="16"/>
        <v>85</v>
      </c>
      <c r="X64" s="21">
        <f t="shared" si="16"/>
        <v>420</v>
      </c>
      <c r="Y64" s="21">
        <f t="shared" si="16"/>
        <v>180</v>
      </c>
      <c r="Z64" s="21">
        <f t="shared" si="16"/>
        <v>710</v>
      </c>
      <c r="AA64" s="21">
        <f t="shared" si="16"/>
        <v>0</v>
      </c>
    </row>
    <row r="65" spans="1:27" x14ac:dyDescent="0.25">
      <c r="A65" s="14" t="s">
        <v>45</v>
      </c>
      <c r="B65" s="378" t="s">
        <v>49</v>
      </c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  <c r="Y65" s="379"/>
      <c r="Z65" s="379"/>
      <c r="AA65" s="379"/>
    </row>
    <row r="66" spans="1:27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5.75" thickBot="1" x14ac:dyDescent="0.3">
      <c r="A85" s="1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5.75" thickBot="1" x14ac:dyDescent="0.3">
      <c r="A86" s="17" t="s">
        <v>46</v>
      </c>
      <c r="B86" s="18">
        <f t="shared" ref="B86:AA86" si="17">SUM(B66:B85)</f>
        <v>0</v>
      </c>
      <c r="C86" s="18">
        <f t="shared" ref="C86" si="18">SUM(C66:C85)</f>
        <v>0</v>
      </c>
      <c r="D86" s="15">
        <f t="shared" si="17"/>
        <v>0</v>
      </c>
      <c r="E86" s="15">
        <f t="shared" si="17"/>
        <v>0</v>
      </c>
      <c r="F86" s="15">
        <f t="shared" si="17"/>
        <v>0</v>
      </c>
      <c r="G86" s="15">
        <f t="shared" si="17"/>
        <v>0</v>
      </c>
      <c r="H86" s="15">
        <f t="shared" si="17"/>
        <v>0</v>
      </c>
      <c r="I86" s="15">
        <f t="shared" si="17"/>
        <v>0</v>
      </c>
      <c r="J86" s="15">
        <f t="shared" si="17"/>
        <v>0</v>
      </c>
      <c r="K86" s="15">
        <f>SUM(K66:K85)</f>
        <v>0</v>
      </c>
      <c r="L86" s="15">
        <f t="shared" si="17"/>
        <v>0</v>
      </c>
      <c r="M86" s="15">
        <f>SUM(M66:M85)</f>
        <v>0</v>
      </c>
      <c r="N86" s="15">
        <f t="shared" si="17"/>
        <v>0</v>
      </c>
      <c r="O86" s="15">
        <f t="shared" si="17"/>
        <v>0</v>
      </c>
      <c r="P86" s="15">
        <f t="shared" si="17"/>
        <v>0</v>
      </c>
      <c r="Q86" s="15">
        <f t="shared" si="17"/>
        <v>0</v>
      </c>
      <c r="R86" s="15">
        <f t="shared" si="17"/>
        <v>0</v>
      </c>
      <c r="S86" s="15">
        <f t="shared" si="17"/>
        <v>0</v>
      </c>
      <c r="T86" s="15">
        <f>SUM(T66:T85)</f>
        <v>0</v>
      </c>
      <c r="U86" s="15">
        <f t="shared" si="17"/>
        <v>0</v>
      </c>
      <c r="V86" s="15">
        <f t="shared" si="17"/>
        <v>0</v>
      </c>
      <c r="W86" s="15">
        <f t="shared" si="17"/>
        <v>0</v>
      </c>
      <c r="X86" s="15">
        <f t="shared" si="17"/>
        <v>0</v>
      </c>
      <c r="Y86" s="15">
        <f t="shared" si="17"/>
        <v>0</v>
      </c>
      <c r="Z86" s="15">
        <f t="shared" si="17"/>
        <v>0</v>
      </c>
      <c r="AA86" s="15">
        <f t="shared" si="17"/>
        <v>0</v>
      </c>
    </row>
    <row r="87" spans="1:27" ht="15.75" thickBot="1" x14ac:dyDescent="0.3">
      <c r="A87" s="5" t="s">
        <v>47</v>
      </c>
      <c r="B87" s="6">
        <f t="shared" ref="B87:AA87" si="19">SUM(B64-B86)</f>
        <v>345</v>
      </c>
      <c r="C87" s="6">
        <f t="shared" ref="C87" si="20">SUM(C64-C86)</f>
        <v>0</v>
      </c>
      <c r="D87" s="6">
        <f t="shared" si="19"/>
        <v>595</v>
      </c>
      <c r="E87" s="6">
        <f t="shared" si="19"/>
        <v>250</v>
      </c>
      <c r="F87" s="6">
        <f t="shared" si="19"/>
        <v>780</v>
      </c>
      <c r="G87" s="6">
        <f t="shared" si="19"/>
        <v>285</v>
      </c>
      <c r="H87" s="6">
        <f t="shared" si="19"/>
        <v>1425</v>
      </c>
      <c r="I87" s="6">
        <f t="shared" si="19"/>
        <v>355</v>
      </c>
      <c r="J87" s="6">
        <f t="shared" si="19"/>
        <v>155</v>
      </c>
      <c r="K87" s="6">
        <f>SUM(K64-K86)</f>
        <v>90</v>
      </c>
      <c r="L87" s="6">
        <f t="shared" si="19"/>
        <v>1340</v>
      </c>
      <c r="M87" s="6">
        <f>SUM(M64-M86)</f>
        <v>1630</v>
      </c>
      <c r="N87" s="6">
        <f t="shared" si="19"/>
        <v>90</v>
      </c>
      <c r="O87" s="6">
        <f t="shared" si="19"/>
        <v>305</v>
      </c>
      <c r="P87" s="6">
        <f t="shared" si="19"/>
        <v>120</v>
      </c>
      <c r="Q87" s="6">
        <f t="shared" si="19"/>
        <v>0</v>
      </c>
      <c r="R87" s="6">
        <f t="shared" si="19"/>
        <v>1470</v>
      </c>
      <c r="S87" s="6">
        <f t="shared" si="19"/>
        <v>1020</v>
      </c>
      <c r="T87" s="6">
        <f>SUM(T64-T86)</f>
        <v>120</v>
      </c>
      <c r="U87" s="6">
        <f t="shared" si="19"/>
        <v>220</v>
      </c>
      <c r="V87" s="6">
        <f t="shared" si="19"/>
        <v>180</v>
      </c>
      <c r="W87" s="6">
        <f t="shared" si="19"/>
        <v>85</v>
      </c>
      <c r="X87" s="6">
        <f t="shared" si="19"/>
        <v>420</v>
      </c>
      <c r="Y87" s="6">
        <f t="shared" si="19"/>
        <v>180</v>
      </c>
      <c r="Z87" s="6">
        <f t="shared" si="19"/>
        <v>710</v>
      </c>
      <c r="AA87" s="7">
        <f t="shared" si="19"/>
        <v>0</v>
      </c>
    </row>
    <row r="89" spans="1:27" ht="15.75" thickBot="1" x14ac:dyDescent="0.3"/>
    <row r="90" spans="1:27" x14ac:dyDescent="0.25">
      <c r="A90" s="82" t="s">
        <v>65</v>
      </c>
      <c r="B90" s="83">
        <f>COUNTIF(B3:B33,"*1")+COUNTIF(B3:B33,"*1~*")+COUNTIF(B3:B33,"*1#")+COUNTIF(B3:B33,"1")</f>
        <v>0</v>
      </c>
      <c r="C90" s="83">
        <f>COUNTIF(C3:C33,"*1")+COUNTIF(C3:C33,"*1~*")+COUNTIF(C3:C33,"*1#")+COUNTIF(C3:C33,"1")</f>
        <v>0</v>
      </c>
      <c r="D90" s="83">
        <f t="shared" ref="D90:AA90" si="21">COUNTIF(D3:D33,"*1")+COUNTIF(D3:D33,"*1~*")+COUNTIF(D3:D33,"*1#")+COUNTIF(D3:D33,"1")</f>
        <v>0</v>
      </c>
      <c r="E90" s="83">
        <f t="shared" si="21"/>
        <v>0</v>
      </c>
      <c r="F90" s="83">
        <f t="shared" si="21"/>
        <v>0</v>
      </c>
      <c r="G90" s="83">
        <f t="shared" si="21"/>
        <v>0</v>
      </c>
      <c r="H90" s="83">
        <f t="shared" si="21"/>
        <v>0</v>
      </c>
      <c r="I90" s="83">
        <f t="shared" si="21"/>
        <v>0</v>
      </c>
      <c r="J90" s="83">
        <f t="shared" si="21"/>
        <v>0</v>
      </c>
      <c r="K90" s="83">
        <f>COUNTIF(K3:K33,"*1")+COUNTIF(K3:K33,"*1~*")+COUNTIF(K3:K33,"*1#")+COUNTIF(K3:K33,"1")</f>
        <v>0</v>
      </c>
      <c r="L90" s="83">
        <f t="shared" si="21"/>
        <v>0</v>
      </c>
      <c r="M90" s="83">
        <f t="shared" si="21"/>
        <v>0</v>
      </c>
      <c r="N90" s="83">
        <f t="shared" si="21"/>
        <v>0</v>
      </c>
      <c r="O90" s="83">
        <f t="shared" si="21"/>
        <v>0</v>
      </c>
      <c r="P90" s="83">
        <f t="shared" si="21"/>
        <v>0</v>
      </c>
      <c r="Q90" s="83">
        <f t="shared" si="21"/>
        <v>0</v>
      </c>
      <c r="R90" s="83">
        <f t="shared" si="21"/>
        <v>0</v>
      </c>
      <c r="S90" s="83">
        <f t="shared" si="21"/>
        <v>0</v>
      </c>
      <c r="T90" s="83">
        <f>COUNTIF(T3:T33,"*1")+COUNTIF(T3:T33,"*1~*")+COUNTIF(T3:T33,"*1#")+COUNTIF(T3:T33,"1")</f>
        <v>0</v>
      </c>
      <c r="U90" s="83">
        <f t="shared" si="21"/>
        <v>0</v>
      </c>
      <c r="V90" s="83">
        <f t="shared" si="21"/>
        <v>0</v>
      </c>
      <c r="W90" s="83">
        <f t="shared" si="21"/>
        <v>0</v>
      </c>
      <c r="X90" s="83">
        <f t="shared" si="21"/>
        <v>0</v>
      </c>
      <c r="Y90" s="83">
        <f t="shared" si="21"/>
        <v>0</v>
      </c>
      <c r="Z90" s="83">
        <f t="shared" si="21"/>
        <v>0</v>
      </c>
      <c r="AA90" s="83">
        <f t="shared" si="21"/>
        <v>0</v>
      </c>
    </row>
    <row r="91" spans="1:27" ht="15.75" thickBot="1" x14ac:dyDescent="0.3">
      <c r="A91" s="40" t="s">
        <v>62</v>
      </c>
      <c r="B91" s="88">
        <f t="shared" ref="B91:AA91" si="22">COUNTIF(B2:B29,"O1R")</f>
        <v>0</v>
      </c>
      <c r="C91" s="88">
        <f t="shared" ref="C91" si="23">COUNTIF(C2:C29,"O1R")</f>
        <v>0</v>
      </c>
      <c r="D91" s="88">
        <f t="shared" si="22"/>
        <v>0</v>
      </c>
      <c r="E91" s="88">
        <f t="shared" si="22"/>
        <v>0</v>
      </c>
      <c r="F91" s="88">
        <f t="shared" si="22"/>
        <v>0</v>
      </c>
      <c r="G91" s="88">
        <f t="shared" si="22"/>
        <v>0</v>
      </c>
      <c r="H91" s="88">
        <f t="shared" si="22"/>
        <v>0</v>
      </c>
      <c r="I91" s="88">
        <f t="shared" si="22"/>
        <v>0</v>
      </c>
      <c r="J91" s="88">
        <f t="shared" si="22"/>
        <v>0</v>
      </c>
      <c r="K91" s="88">
        <f>COUNTIF(K2:K29,"O1R")</f>
        <v>0</v>
      </c>
      <c r="L91" s="88">
        <f t="shared" si="22"/>
        <v>0</v>
      </c>
      <c r="M91" s="88">
        <f t="shared" si="22"/>
        <v>0</v>
      </c>
      <c r="N91" s="88">
        <f t="shared" si="22"/>
        <v>0</v>
      </c>
      <c r="O91" s="88">
        <f t="shared" si="22"/>
        <v>0</v>
      </c>
      <c r="P91" s="88">
        <f t="shared" si="22"/>
        <v>0</v>
      </c>
      <c r="Q91" s="88">
        <f t="shared" si="22"/>
        <v>0</v>
      </c>
      <c r="R91" s="88">
        <f t="shared" si="22"/>
        <v>0</v>
      </c>
      <c r="S91" s="88">
        <f t="shared" si="22"/>
        <v>0</v>
      </c>
      <c r="T91" s="88">
        <f>COUNTIF(T2:T29,"O1R")</f>
        <v>0</v>
      </c>
      <c r="U91" s="88">
        <f t="shared" si="22"/>
        <v>0</v>
      </c>
      <c r="V91" s="88">
        <f t="shared" si="22"/>
        <v>0</v>
      </c>
      <c r="W91" s="88">
        <f t="shared" si="22"/>
        <v>0</v>
      </c>
      <c r="X91" s="88">
        <f t="shared" si="22"/>
        <v>0</v>
      </c>
      <c r="Y91" s="88">
        <f t="shared" si="22"/>
        <v>0</v>
      </c>
      <c r="Z91" s="88">
        <f t="shared" si="22"/>
        <v>0</v>
      </c>
      <c r="AA91" s="88">
        <f t="shared" si="22"/>
        <v>0</v>
      </c>
    </row>
    <row r="92" spans="1:27" ht="15.75" thickBot="1" x14ac:dyDescent="0.3">
      <c r="A92" s="50" t="s">
        <v>64</v>
      </c>
      <c r="B92" s="63">
        <f t="shared" ref="B92:AA92" si="24">SUM(B90:B91)</f>
        <v>0</v>
      </c>
      <c r="C92" s="63">
        <f t="shared" ref="C92" si="25">SUM(C90:C91)</f>
        <v>0</v>
      </c>
      <c r="D92" s="63">
        <f t="shared" si="24"/>
        <v>0</v>
      </c>
      <c r="E92" s="63">
        <f t="shared" si="24"/>
        <v>0</v>
      </c>
      <c r="F92" s="63">
        <f t="shared" si="24"/>
        <v>0</v>
      </c>
      <c r="G92" s="63">
        <f t="shared" si="24"/>
        <v>0</v>
      </c>
      <c r="H92" s="63">
        <f t="shared" si="24"/>
        <v>0</v>
      </c>
      <c r="I92" s="63">
        <f t="shared" si="24"/>
        <v>0</v>
      </c>
      <c r="J92" s="63">
        <f t="shared" si="24"/>
        <v>0</v>
      </c>
      <c r="K92" s="63">
        <f>SUM(K90:K91)</f>
        <v>0</v>
      </c>
      <c r="L92" s="63">
        <f t="shared" si="24"/>
        <v>0</v>
      </c>
      <c r="M92" s="63">
        <f>SUM(M90:M91)</f>
        <v>0</v>
      </c>
      <c r="N92" s="63">
        <f t="shared" si="24"/>
        <v>0</v>
      </c>
      <c r="O92" s="63">
        <f t="shared" si="24"/>
        <v>0</v>
      </c>
      <c r="P92" s="63">
        <f t="shared" si="24"/>
        <v>0</v>
      </c>
      <c r="Q92" s="63">
        <f t="shared" si="24"/>
        <v>0</v>
      </c>
      <c r="R92" s="63">
        <f t="shared" si="24"/>
        <v>0</v>
      </c>
      <c r="S92" s="63">
        <f t="shared" si="24"/>
        <v>0</v>
      </c>
      <c r="T92" s="63">
        <f>SUM(T90:T91)</f>
        <v>0</v>
      </c>
      <c r="U92" s="63">
        <f t="shared" si="24"/>
        <v>0</v>
      </c>
      <c r="V92" s="63">
        <f t="shared" si="24"/>
        <v>0</v>
      </c>
      <c r="W92" s="63">
        <f t="shared" si="24"/>
        <v>0</v>
      </c>
      <c r="X92" s="63">
        <f t="shared" si="24"/>
        <v>0</v>
      </c>
      <c r="Y92" s="63">
        <f t="shared" si="24"/>
        <v>0</v>
      </c>
      <c r="Z92" s="63">
        <f t="shared" si="24"/>
        <v>0</v>
      </c>
      <c r="AA92" s="63">
        <f t="shared" si="24"/>
        <v>0</v>
      </c>
    </row>
    <row r="93" spans="1:27" x14ac:dyDescent="0.25">
      <c r="A93" s="43" t="s">
        <v>63</v>
      </c>
      <c r="B93" s="28">
        <f>COUNTIF(B3:B33,"*2")+COUNTIF(B3:B33,"2")</f>
        <v>0</v>
      </c>
      <c r="C93" s="28">
        <f t="shared" ref="C93:AA93" si="26">COUNTIF(C3:C33,"*2")+COUNTIF(C3:C33,"2")</f>
        <v>0</v>
      </c>
      <c r="D93" s="28">
        <f t="shared" si="26"/>
        <v>0</v>
      </c>
      <c r="E93" s="28">
        <f t="shared" si="26"/>
        <v>0</v>
      </c>
      <c r="F93" s="28">
        <f t="shared" si="26"/>
        <v>0</v>
      </c>
      <c r="G93" s="28">
        <f t="shared" si="26"/>
        <v>0</v>
      </c>
      <c r="H93" s="28">
        <f t="shared" si="26"/>
        <v>0</v>
      </c>
      <c r="I93" s="28">
        <f t="shared" si="26"/>
        <v>0</v>
      </c>
      <c r="J93" s="28">
        <f t="shared" si="26"/>
        <v>0</v>
      </c>
      <c r="K93" s="28">
        <f>COUNTIF(K3:K33,"*2")+COUNTIF(K3:K33,"2")</f>
        <v>0</v>
      </c>
      <c r="L93" s="28">
        <f t="shared" si="26"/>
        <v>0</v>
      </c>
      <c r="M93" s="28">
        <f t="shared" si="26"/>
        <v>0</v>
      </c>
      <c r="N93" s="28">
        <f t="shared" si="26"/>
        <v>0</v>
      </c>
      <c r="O93" s="28">
        <f t="shared" si="26"/>
        <v>0</v>
      </c>
      <c r="P93" s="28">
        <f t="shared" si="26"/>
        <v>0</v>
      </c>
      <c r="Q93" s="28">
        <f t="shared" si="26"/>
        <v>0</v>
      </c>
      <c r="R93" s="28">
        <f t="shared" si="26"/>
        <v>0</v>
      </c>
      <c r="S93" s="28">
        <f t="shared" si="26"/>
        <v>0</v>
      </c>
      <c r="T93" s="28">
        <f>COUNTIF(T3:T33,"*2")+COUNTIF(T3:T33,"2")</f>
        <v>0</v>
      </c>
      <c r="U93" s="28">
        <f t="shared" si="26"/>
        <v>0</v>
      </c>
      <c r="V93" s="28">
        <f t="shared" si="26"/>
        <v>0</v>
      </c>
      <c r="W93" s="28">
        <f t="shared" si="26"/>
        <v>0</v>
      </c>
      <c r="X93" s="28">
        <f t="shared" si="26"/>
        <v>0</v>
      </c>
      <c r="Y93" s="28">
        <f t="shared" si="26"/>
        <v>0</v>
      </c>
      <c r="Z93" s="28">
        <f t="shared" si="26"/>
        <v>0</v>
      </c>
      <c r="AA93" s="28">
        <f t="shared" si="26"/>
        <v>0</v>
      </c>
    </row>
    <row r="94" spans="1:27" ht="15.75" thickBot="1" x14ac:dyDescent="0.3">
      <c r="A94" s="40" t="s">
        <v>62</v>
      </c>
      <c r="B94" s="88">
        <f t="shared" ref="B94:AA94" si="27">COUNTIF(B2:B29,"*2R")</f>
        <v>0</v>
      </c>
      <c r="C94" s="88">
        <f t="shared" ref="C94" si="28">COUNTIF(C2:C29,"*2R")</f>
        <v>0</v>
      </c>
      <c r="D94" s="88">
        <f t="shared" si="27"/>
        <v>0</v>
      </c>
      <c r="E94" s="88">
        <f t="shared" si="27"/>
        <v>0</v>
      </c>
      <c r="F94" s="88">
        <f t="shared" si="27"/>
        <v>0</v>
      </c>
      <c r="G94" s="88">
        <f t="shared" si="27"/>
        <v>0</v>
      </c>
      <c r="H94" s="88">
        <f t="shared" si="27"/>
        <v>0</v>
      </c>
      <c r="I94" s="88">
        <f t="shared" si="27"/>
        <v>0</v>
      </c>
      <c r="J94" s="88">
        <f t="shared" si="27"/>
        <v>0</v>
      </c>
      <c r="K94" s="88">
        <f>COUNTIF(K2:K29,"*2R")</f>
        <v>0</v>
      </c>
      <c r="L94" s="88">
        <f t="shared" si="27"/>
        <v>0</v>
      </c>
      <c r="M94" s="88">
        <f t="shared" si="27"/>
        <v>0</v>
      </c>
      <c r="N94" s="88">
        <f t="shared" si="27"/>
        <v>0</v>
      </c>
      <c r="O94" s="88">
        <f t="shared" si="27"/>
        <v>0</v>
      </c>
      <c r="P94" s="88">
        <f t="shared" si="27"/>
        <v>0</v>
      </c>
      <c r="Q94" s="88">
        <f t="shared" si="27"/>
        <v>0</v>
      </c>
      <c r="R94" s="88">
        <f t="shared" si="27"/>
        <v>0</v>
      </c>
      <c r="S94" s="88">
        <f t="shared" si="27"/>
        <v>0</v>
      </c>
      <c r="T94" s="88">
        <f>COUNTIF(T2:T29,"*2R")</f>
        <v>0</v>
      </c>
      <c r="U94" s="88">
        <f t="shared" si="27"/>
        <v>0</v>
      </c>
      <c r="V94" s="88">
        <f t="shared" si="27"/>
        <v>0</v>
      </c>
      <c r="W94" s="88">
        <f t="shared" si="27"/>
        <v>0</v>
      </c>
      <c r="X94" s="88">
        <f t="shared" si="27"/>
        <v>0</v>
      </c>
      <c r="Y94" s="88">
        <f t="shared" si="27"/>
        <v>0</v>
      </c>
      <c r="Z94" s="88">
        <f t="shared" si="27"/>
        <v>0</v>
      </c>
      <c r="AA94" s="88">
        <f t="shared" si="27"/>
        <v>0</v>
      </c>
    </row>
    <row r="95" spans="1:27" ht="15.75" thickBot="1" x14ac:dyDescent="0.3">
      <c r="A95" s="50" t="s">
        <v>64</v>
      </c>
      <c r="B95" s="63">
        <f t="shared" ref="B95:AA95" si="29">SUM(B93:B94)</f>
        <v>0</v>
      </c>
      <c r="C95" s="63">
        <f t="shared" ref="C95" si="30">SUM(C93:C94)</f>
        <v>0</v>
      </c>
      <c r="D95" s="63">
        <f t="shared" si="29"/>
        <v>0</v>
      </c>
      <c r="E95" s="63">
        <f t="shared" si="29"/>
        <v>0</v>
      </c>
      <c r="F95" s="63">
        <f t="shared" si="29"/>
        <v>0</v>
      </c>
      <c r="G95" s="63">
        <f t="shared" si="29"/>
        <v>0</v>
      </c>
      <c r="H95" s="63">
        <f t="shared" si="29"/>
        <v>0</v>
      </c>
      <c r="I95" s="63">
        <f t="shared" si="29"/>
        <v>0</v>
      </c>
      <c r="J95" s="63">
        <f t="shared" si="29"/>
        <v>0</v>
      </c>
      <c r="K95" s="63">
        <f>SUM(K93:K94)</f>
        <v>0</v>
      </c>
      <c r="L95" s="63">
        <f t="shared" si="29"/>
        <v>0</v>
      </c>
      <c r="M95" s="63">
        <f>SUM(M93:M94)</f>
        <v>0</v>
      </c>
      <c r="N95" s="63">
        <f t="shared" si="29"/>
        <v>0</v>
      </c>
      <c r="O95" s="63">
        <f t="shared" si="29"/>
        <v>0</v>
      </c>
      <c r="P95" s="63">
        <f t="shared" si="29"/>
        <v>0</v>
      </c>
      <c r="Q95" s="63">
        <f t="shared" si="29"/>
        <v>0</v>
      </c>
      <c r="R95" s="63">
        <f t="shared" si="29"/>
        <v>0</v>
      </c>
      <c r="S95" s="63">
        <f t="shared" si="29"/>
        <v>0</v>
      </c>
      <c r="T95" s="63">
        <f>SUM(T93:T94)</f>
        <v>0</v>
      </c>
      <c r="U95" s="63">
        <f t="shared" si="29"/>
        <v>0</v>
      </c>
      <c r="V95" s="63">
        <f t="shared" si="29"/>
        <v>0</v>
      </c>
      <c r="W95" s="63">
        <f t="shared" si="29"/>
        <v>0</v>
      </c>
      <c r="X95" s="63">
        <f t="shared" si="29"/>
        <v>0</v>
      </c>
      <c r="Y95" s="63">
        <f t="shared" si="29"/>
        <v>0</v>
      </c>
      <c r="Z95" s="63">
        <f t="shared" si="29"/>
        <v>0</v>
      </c>
      <c r="AA95" s="63">
        <f t="shared" si="29"/>
        <v>0</v>
      </c>
    </row>
    <row r="96" spans="1:27" x14ac:dyDescent="0.25">
      <c r="A96" s="43" t="s">
        <v>66</v>
      </c>
      <c r="B96" s="28">
        <f>COUNTIF(B3:B33,"*3")+COUNTIF(B3:B33,"3")</f>
        <v>0</v>
      </c>
      <c r="C96" s="28">
        <f t="shared" ref="C96:AA96" si="31">COUNTIF(C3:C33,"*3")+COUNTIF(C3:C33,"3")</f>
        <v>0</v>
      </c>
      <c r="D96" s="28">
        <f t="shared" si="31"/>
        <v>0</v>
      </c>
      <c r="E96" s="28">
        <f t="shared" si="31"/>
        <v>0</v>
      </c>
      <c r="F96" s="28">
        <f t="shared" si="31"/>
        <v>0</v>
      </c>
      <c r="G96" s="28">
        <f t="shared" si="31"/>
        <v>0</v>
      </c>
      <c r="H96" s="28">
        <f t="shared" si="31"/>
        <v>0</v>
      </c>
      <c r="I96" s="28">
        <f t="shared" si="31"/>
        <v>0</v>
      </c>
      <c r="J96" s="28">
        <f t="shared" si="31"/>
        <v>0</v>
      </c>
      <c r="K96" s="28">
        <f>COUNTIF(K3:K33,"*3")+COUNTIF(K3:K33,"3")</f>
        <v>0</v>
      </c>
      <c r="L96" s="28">
        <f t="shared" si="31"/>
        <v>0</v>
      </c>
      <c r="M96" s="28">
        <f t="shared" si="31"/>
        <v>0</v>
      </c>
      <c r="N96" s="28">
        <f t="shared" si="31"/>
        <v>0</v>
      </c>
      <c r="O96" s="28">
        <f t="shared" si="31"/>
        <v>0</v>
      </c>
      <c r="P96" s="28">
        <f t="shared" si="31"/>
        <v>0</v>
      </c>
      <c r="Q96" s="28">
        <f t="shared" si="31"/>
        <v>0</v>
      </c>
      <c r="R96" s="28">
        <f t="shared" si="31"/>
        <v>0</v>
      </c>
      <c r="S96" s="28">
        <f t="shared" si="31"/>
        <v>0</v>
      </c>
      <c r="T96" s="28">
        <f>COUNTIF(T3:T33,"*3")+COUNTIF(T3:T33,"3")</f>
        <v>0</v>
      </c>
      <c r="U96" s="28">
        <f t="shared" si="31"/>
        <v>0</v>
      </c>
      <c r="V96" s="28">
        <f t="shared" si="31"/>
        <v>0</v>
      </c>
      <c r="W96" s="28">
        <f t="shared" si="31"/>
        <v>0</v>
      </c>
      <c r="X96" s="28">
        <f t="shared" si="31"/>
        <v>0</v>
      </c>
      <c r="Y96" s="28">
        <f t="shared" si="31"/>
        <v>0</v>
      </c>
      <c r="Z96" s="28">
        <f t="shared" si="31"/>
        <v>0</v>
      </c>
      <c r="AA96" s="28">
        <f t="shared" si="31"/>
        <v>0</v>
      </c>
    </row>
    <row r="97" spans="1:27" ht="15.75" thickBot="1" x14ac:dyDescent="0.3">
      <c r="A97" s="44" t="s">
        <v>62</v>
      </c>
      <c r="B97" s="42">
        <f t="shared" ref="B97:AA97" si="32">COUNTIF(B2:B29,"*3R")</f>
        <v>0</v>
      </c>
      <c r="C97" s="42">
        <f t="shared" ref="C97" si="33">COUNTIF(C2:C29,"*3R")</f>
        <v>0</v>
      </c>
      <c r="D97" s="42">
        <f t="shared" si="32"/>
        <v>0</v>
      </c>
      <c r="E97" s="42">
        <f t="shared" si="32"/>
        <v>0</v>
      </c>
      <c r="F97" s="42">
        <f t="shared" si="32"/>
        <v>0</v>
      </c>
      <c r="G97" s="42">
        <f t="shared" si="32"/>
        <v>0</v>
      </c>
      <c r="H97" s="42">
        <f t="shared" si="32"/>
        <v>0</v>
      </c>
      <c r="I97" s="42">
        <f t="shared" si="32"/>
        <v>0</v>
      </c>
      <c r="J97" s="42">
        <f t="shared" si="32"/>
        <v>0</v>
      </c>
      <c r="K97" s="42">
        <f>COUNTIF(K2:K29,"*3R")</f>
        <v>0</v>
      </c>
      <c r="L97" s="42">
        <f t="shared" si="32"/>
        <v>0</v>
      </c>
      <c r="M97" s="42">
        <f t="shared" si="32"/>
        <v>0</v>
      </c>
      <c r="N97" s="42">
        <f t="shared" si="32"/>
        <v>0</v>
      </c>
      <c r="O97" s="42">
        <f t="shared" si="32"/>
        <v>0</v>
      </c>
      <c r="P97" s="42">
        <f t="shared" si="32"/>
        <v>0</v>
      </c>
      <c r="Q97" s="42">
        <f t="shared" si="32"/>
        <v>0</v>
      </c>
      <c r="R97" s="42">
        <f t="shared" si="32"/>
        <v>0</v>
      </c>
      <c r="S97" s="42">
        <f t="shared" si="32"/>
        <v>0</v>
      </c>
      <c r="T97" s="42">
        <f>COUNTIF(T2:T29,"*3R")</f>
        <v>0</v>
      </c>
      <c r="U97" s="42">
        <f t="shared" si="32"/>
        <v>0</v>
      </c>
      <c r="V97" s="42">
        <f t="shared" si="32"/>
        <v>0</v>
      </c>
      <c r="W97" s="42">
        <f t="shared" si="32"/>
        <v>0</v>
      </c>
      <c r="X97" s="42">
        <f t="shared" si="32"/>
        <v>0</v>
      </c>
      <c r="Y97" s="42">
        <f t="shared" si="32"/>
        <v>0</v>
      </c>
      <c r="Z97" s="42">
        <f t="shared" si="32"/>
        <v>0</v>
      </c>
      <c r="AA97" s="42">
        <f t="shared" si="32"/>
        <v>0</v>
      </c>
    </row>
    <row r="98" spans="1:27" ht="15.75" thickBot="1" x14ac:dyDescent="0.3">
      <c r="A98" s="50" t="s">
        <v>64</v>
      </c>
      <c r="B98" s="63">
        <f t="shared" ref="B98:AA98" si="34">SUM(B96:B97)</f>
        <v>0</v>
      </c>
      <c r="C98" s="63">
        <f t="shared" ref="C98" si="35">SUM(C96:C97)</f>
        <v>0</v>
      </c>
      <c r="D98" s="63">
        <f t="shared" si="34"/>
        <v>0</v>
      </c>
      <c r="E98" s="63">
        <f t="shared" si="34"/>
        <v>0</v>
      </c>
      <c r="F98" s="63">
        <f t="shared" si="34"/>
        <v>0</v>
      </c>
      <c r="G98" s="63">
        <f t="shared" si="34"/>
        <v>0</v>
      </c>
      <c r="H98" s="63">
        <f t="shared" si="34"/>
        <v>0</v>
      </c>
      <c r="I98" s="63">
        <f t="shared" si="34"/>
        <v>0</v>
      </c>
      <c r="J98" s="63">
        <f t="shared" si="34"/>
        <v>0</v>
      </c>
      <c r="K98" s="63">
        <f>SUM(K96:K97)</f>
        <v>0</v>
      </c>
      <c r="L98" s="63">
        <f t="shared" si="34"/>
        <v>0</v>
      </c>
      <c r="M98" s="63">
        <f>SUM(M96:M97)</f>
        <v>0</v>
      </c>
      <c r="N98" s="63">
        <f t="shared" si="34"/>
        <v>0</v>
      </c>
      <c r="O98" s="63">
        <f t="shared" si="34"/>
        <v>0</v>
      </c>
      <c r="P98" s="63">
        <f t="shared" si="34"/>
        <v>0</v>
      </c>
      <c r="Q98" s="63">
        <f t="shared" si="34"/>
        <v>0</v>
      </c>
      <c r="R98" s="63">
        <f t="shared" si="34"/>
        <v>0</v>
      </c>
      <c r="S98" s="63">
        <f t="shared" si="34"/>
        <v>0</v>
      </c>
      <c r="T98" s="63">
        <f>SUM(T96:T97)</f>
        <v>0</v>
      </c>
      <c r="U98" s="63">
        <f t="shared" si="34"/>
        <v>0</v>
      </c>
      <c r="V98" s="63">
        <f t="shared" si="34"/>
        <v>0</v>
      </c>
      <c r="W98" s="63">
        <f t="shared" si="34"/>
        <v>0</v>
      </c>
      <c r="X98" s="63">
        <f t="shared" si="34"/>
        <v>0</v>
      </c>
      <c r="Y98" s="63">
        <f t="shared" si="34"/>
        <v>0</v>
      </c>
      <c r="Z98" s="63">
        <f t="shared" si="34"/>
        <v>0</v>
      </c>
      <c r="AA98" s="63">
        <f t="shared" si="34"/>
        <v>0</v>
      </c>
    </row>
    <row r="99" spans="1:27" ht="15.75" thickBot="1" x14ac:dyDescent="0.3">
      <c r="A99" s="52" t="s">
        <v>69</v>
      </c>
      <c r="B99" s="53">
        <f t="shared" ref="B99:AA99" si="36">SUM(B92,B95,B98)</f>
        <v>0</v>
      </c>
      <c r="C99" s="53">
        <f t="shared" ref="C99" si="37">SUM(C92,C95,C98)</f>
        <v>0</v>
      </c>
      <c r="D99" s="53">
        <f t="shared" si="36"/>
        <v>0</v>
      </c>
      <c r="E99" s="53">
        <f t="shared" si="36"/>
        <v>0</v>
      </c>
      <c r="F99" s="53">
        <f t="shared" si="36"/>
        <v>0</v>
      </c>
      <c r="G99" s="53">
        <f t="shared" si="36"/>
        <v>0</v>
      </c>
      <c r="H99" s="53">
        <f t="shared" si="36"/>
        <v>0</v>
      </c>
      <c r="I99" s="53">
        <f t="shared" si="36"/>
        <v>0</v>
      </c>
      <c r="J99" s="53">
        <f t="shared" si="36"/>
        <v>0</v>
      </c>
      <c r="K99" s="53">
        <f>SUM(K92,K95,K98)</f>
        <v>0</v>
      </c>
      <c r="L99" s="53">
        <f t="shared" si="36"/>
        <v>0</v>
      </c>
      <c r="M99" s="53">
        <f>SUM(M92,M95,M98)</f>
        <v>0</v>
      </c>
      <c r="N99" s="53">
        <f t="shared" si="36"/>
        <v>0</v>
      </c>
      <c r="O99" s="53">
        <f t="shared" si="36"/>
        <v>0</v>
      </c>
      <c r="P99" s="53">
        <f t="shared" si="36"/>
        <v>0</v>
      </c>
      <c r="Q99" s="53">
        <f t="shared" si="36"/>
        <v>0</v>
      </c>
      <c r="R99" s="53">
        <f t="shared" si="36"/>
        <v>0</v>
      </c>
      <c r="S99" s="53">
        <f t="shared" si="36"/>
        <v>0</v>
      </c>
      <c r="T99" s="53">
        <f>SUM(T92,T95,T98)</f>
        <v>0</v>
      </c>
      <c r="U99" s="53">
        <f t="shared" si="36"/>
        <v>0</v>
      </c>
      <c r="V99" s="53">
        <f t="shared" si="36"/>
        <v>0</v>
      </c>
      <c r="W99" s="53">
        <f t="shared" si="36"/>
        <v>0</v>
      </c>
      <c r="X99" s="53">
        <f t="shared" si="36"/>
        <v>0</v>
      </c>
      <c r="Y99" s="53">
        <f t="shared" si="36"/>
        <v>0</v>
      </c>
      <c r="Z99" s="53">
        <f t="shared" si="36"/>
        <v>0</v>
      </c>
      <c r="AA99" s="53">
        <f t="shared" si="36"/>
        <v>0</v>
      </c>
    </row>
    <row r="100" spans="1:27" x14ac:dyDescent="0.25">
      <c r="A100" s="82" t="s">
        <v>58</v>
      </c>
      <c r="B100" s="83">
        <f t="shared" ref="B100:AA100" si="38">COUNTIFS(B3:B33,"&lt;&gt;",B3:B33,"&lt;&gt;C",B3:B33,"&lt;&gt;X",$AI$3:$AI$33,"=6")</f>
        <v>0</v>
      </c>
      <c r="C100" s="83">
        <f t="shared" si="38"/>
        <v>0</v>
      </c>
      <c r="D100" s="83">
        <f t="shared" si="38"/>
        <v>0</v>
      </c>
      <c r="E100" s="83">
        <f t="shared" si="38"/>
        <v>0</v>
      </c>
      <c r="F100" s="83">
        <f t="shared" si="38"/>
        <v>0</v>
      </c>
      <c r="G100" s="83">
        <f t="shared" si="38"/>
        <v>0</v>
      </c>
      <c r="H100" s="83">
        <f t="shared" si="38"/>
        <v>0</v>
      </c>
      <c r="I100" s="83">
        <f t="shared" si="38"/>
        <v>0</v>
      </c>
      <c r="J100" s="83">
        <f t="shared" si="38"/>
        <v>0</v>
      </c>
      <c r="K100" s="83">
        <f t="shared" si="38"/>
        <v>0</v>
      </c>
      <c r="L100" s="83">
        <f t="shared" si="38"/>
        <v>0</v>
      </c>
      <c r="M100" s="83">
        <f t="shared" si="38"/>
        <v>0</v>
      </c>
      <c r="N100" s="83">
        <f t="shared" si="38"/>
        <v>0</v>
      </c>
      <c r="O100" s="83">
        <f t="shared" si="38"/>
        <v>0</v>
      </c>
      <c r="P100" s="83">
        <f t="shared" si="38"/>
        <v>0</v>
      </c>
      <c r="Q100" s="83">
        <f t="shared" si="38"/>
        <v>0</v>
      </c>
      <c r="R100" s="83">
        <f t="shared" si="38"/>
        <v>0</v>
      </c>
      <c r="S100" s="83">
        <f t="shared" si="38"/>
        <v>0</v>
      </c>
      <c r="T100" s="83">
        <f t="shared" si="38"/>
        <v>0</v>
      </c>
      <c r="U100" s="83">
        <f t="shared" si="38"/>
        <v>0</v>
      </c>
      <c r="V100" s="83">
        <f t="shared" si="38"/>
        <v>0</v>
      </c>
      <c r="W100" s="83">
        <f t="shared" si="38"/>
        <v>0</v>
      </c>
      <c r="X100" s="83">
        <f t="shared" si="38"/>
        <v>0</v>
      </c>
      <c r="Y100" s="83">
        <f t="shared" si="38"/>
        <v>0</v>
      </c>
      <c r="Z100" s="83">
        <f t="shared" si="38"/>
        <v>0</v>
      </c>
      <c r="AA100" s="83">
        <f t="shared" si="38"/>
        <v>0</v>
      </c>
    </row>
    <row r="101" spans="1:27" x14ac:dyDescent="0.25">
      <c r="A101" s="85" t="s">
        <v>59</v>
      </c>
      <c r="B101" s="28">
        <f t="shared" ref="B101:AA101" si="39">COUNTIFS(B3:B33,"&lt;&gt;",B3:B33,"&lt;&gt;C",B3:B33,"&lt;&gt;X",$AI$3:$AI$33,"=7")</f>
        <v>0</v>
      </c>
      <c r="C101" s="28">
        <f t="shared" si="39"/>
        <v>0</v>
      </c>
      <c r="D101" s="28">
        <f t="shared" si="39"/>
        <v>0</v>
      </c>
      <c r="E101" s="28">
        <f t="shared" si="39"/>
        <v>0</v>
      </c>
      <c r="F101" s="28">
        <f t="shared" si="39"/>
        <v>0</v>
      </c>
      <c r="G101" s="28">
        <f t="shared" si="39"/>
        <v>0</v>
      </c>
      <c r="H101" s="28">
        <f t="shared" si="39"/>
        <v>0</v>
      </c>
      <c r="I101" s="28">
        <f t="shared" si="39"/>
        <v>0</v>
      </c>
      <c r="J101" s="28">
        <f t="shared" si="39"/>
        <v>0</v>
      </c>
      <c r="K101" s="28">
        <f t="shared" si="39"/>
        <v>0</v>
      </c>
      <c r="L101" s="28">
        <f t="shared" si="39"/>
        <v>0</v>
      </c>
      <c r="M101" s="28">
        <f t="shared" si="39"/>
        <v>0</v>
      </c>
      <c r="N101" s="28">
        <f t="shared" si="39"/>
        <v>0</v>
      </c>
      <c r="O101" s="28">
        <f t="shared" si="39"/>
        <v>0</v>
      </c>
      <c r="P101" s="28">
        <f t="shared" si="39"/>
        <v>0</v>
      </c>
      <c r="Q101" s="28">
        <f t="shared" si="39"/>
        <v>0</v>
      </c>
      <c r="R101" s="28">
        <f t="shared" si="39"/>
        <v>0</v>
      </c>
      <c r="S101" s="28">
        <f t="shared" si="39"/>
        <v>0</v>
      </c>
      <c r="T101" s="28">
        <f t="shared" si="39"/>
        <v>0</v>
      </c>
      <c r="U101" s="28">
        <f t="shared" si="39"/>
        <v>0</v>
      </c>
      <c r="V101" s="28">
        <f t="shared" si="39"/>
        <v>0</v>
      </c>
      <c r="W101" s="28">
        <f t="shared" si="39"/>
        <v>0</v>
      </c>
      <c r="X101" s="28">
        <f t="shared" si="39"/>
        <v>0</v>
      </c>
      <c r="Y101" s="28">
        <f t="shared" si="39"/>
        <v>0</v>
      </c>
      <c r="Z101" s="28">
        <f t="shared" si="39"/>
        <v>0</v>
      </c>
      <c r="AA101" s="28">
        <f t="shared" si="39"/>
        <v>0</v>
      </c>
    </row>
    <row r="102" spans="1:27" ht="15.75" thickBot="1" x14ac:dyDescent="0.3">
      <c r="A102" s="87" t="s">
        <v>60</v>
      </c>
      <c r="B102" s="28">
        <f t="shared" ref="B102:AA102" si="40">COUNTIFS(B3:B33,"&lt;&gt;",B3:B33,"&lt;&gt;C",B3:B33,"&lt;&gt;X",$AI$3:$AI$33,"=0")</f>
        <v>0</v>
      </c>
      <c r="C102" s="28">
        <f t="shared" si="40"/>
        <v>0</v>
      </c>
      <c r="D102" s="28">
        <f t="shared" si="40"/>
        <v>0</v>
      </c>
      <c r="E102" s="28">
        <f t="shared" si="40"/>
        <v>0</v>
      </c>
      <c r="F102" s="28">
        <f t="shared" si="40"/>
        <v>0</v>
      </c>
      <c r="G102" s="28">
        <f t="shared" si="40"/>
        <v>0</v>
      </c>
      <c r="H102" s="28">
        <f t="shared" si="40"/>
        <v>0</v>
      </c>
      <c r="I102" s="28">
        <f t="shared" si="40"/>
        <v>0</v>
      </c>
      <c r="J102" s="28">
        <f t="shared" si="40"/>
        <v>0</v>
      </c>
      <c r="K102" s="28">
        <f t="shared" si="40"/>
        <v>0</v>
      </c>
      <c r="L102" s="28">
        <f t="shared" si="40"/>
        <v>0</v>
      </c>
      <c r="M102" s="28">
        <f t="shared" si="40"/>
        <v>0</v>
      </c>
      <c r="N102" s="28">
        <f t="shared" si="40"/>
        <v>0</v>
      </c>
      <c r="O102" s="28">
        <f t="shared" si="40"/>
        <v>0</v>
      </c>
      <c r="P102" s="28">
        <f t="shared" si="40"/>
        <v>0</v>
      </c>
      <c r="Q102" s="28">
        <f t="shared" si="40"/>
        <v>0</v>
      </c>
      <c r="R102" s="28">
        <f t="shared" si="40"/>
        <v>0</v>
      </c>
      <c r="S102" s="28">
        <f t="shared" si="40"/>
        <v>0</v>
      </c>
      <c r="T102" s="28">
        <f t="shared" si="40"/>
        <v>0</v>
      </c>
      <c r="U102" s="28">
        <f t="shared" si="40"/>
        <v>0</v>
      </c>
      <c r="V102" s="28">
        <f t="shared" si="40"/>
        <v>0</v>
      </c>
      <c r="W102" s="28">
        <f t="shared" si="40"/>
        <v>0</v>
      </c>
      <c r="X102" s="28">
        <f t="shared" si="40"/>
        <v>0</v>
      </c>
      <c r="Y102" s="28">
        <f t="shared" si="40"/>
        <v>0</v>
      </c>
      <c r="Z102" s="28">
        <f t="shared" si="40"/>
        <v>0</v>
      </c>
      <c r="AA102" s="28">
        <f t="shared" si="40"/>
        <v>0</v>
      </c>
    </row>
    <row r="103" spans="1:27" ht="15.75" thickBot="1" x14ac:dyDescent="0.3">
      <c r="A103" s="48" t="s">
        <v>61</v>
      </c>
      <c r="B103" s="62">
        <f t="shared" ref="B103:AA103" si="41">SUM(B100:B102)</f>
        <v>0</v>
      </c>
      <c r="C103" s="62">
        <f t="shared" ref="C103" si="42">SUM(C100:C102)</f>
        <v>0</v>
      </c>
      <c r="D103" s="62">
        <f t="shared" si="41"/>
        <v>0</v>
      </c>
      <c r="E103" s="62">
        <f t="shared" si="41"/>
        <v>0</v>
      </c>
      <c r="F103" s="62">
        <f t="shared" si="41"/>
        <v>0</v>
      </c>
      <c r="G103" s="62">
        <f t="shared" si="41"/>
        <v>0</v>
      </c>
      <c r="H103" s="62">
        <f t="shared" si="41"/>
        <v>0</v>
      </c>
      <c r="I103" s="62">
        <f t="shared" si="41"/>
        <v>0</v>
      </c>
      <c r="J103" s="62">
        <f t="shared" si="41"/>
        <v>0</v>
      </c>
      <c r="K103" s="62">
        <f>SUM(K100:K102)</f>
        <v>0</v>
      </c>
      <c r="L103" s="62">
        <f t="shared" si="41"/>
        <v>0</v>
      </c>
      <c r="M103" s="62">
        <f>SUM(M100:M102)</f>
        <v>0</v>
      </c>
      <c r="N103" s="62">
        <f t="shared" si="41"/>
        <v>0</v>
      </c>
      <c r="O103" s="62">
        <f t="shared" si="41"/>
        <v>0</v>
      </c>
      <c r="P103" s="62">
        <f t="shared" si="41"/>
        <v>0</v>
      </c>
      <c r="Q103" s="62">
        <f t="shared" si="41"/>
        <v>0</v>
      </c>
      <c r="R103" s="62">
        <f t="shared" si="41"/>
        <v>0</v>
      </c>
      <c r="S103" s="62">
        <f t="shared" si="41"/>
        <v>0</v>
      </c>
      <c r="T103" s="62">
        <f>SUM(T100:T102)</f>
        <v>0</v>
      </c>
      <c r="U103" s="62">
        <f t="shared" si="41"/>
        <v>0</v>
      </c>
      <c r="V103" s="62">
        <f t="shared" si="41"/>
        <v>0</v>
      </c>
      <c r="W103" s="62">
        <f t="shared" si="41"/>
        <v>0</v>
      </c>
      <c r="X103" s="62">
        <f t="shared" si="41"/>
        <v>0</v>
      </c>
      <c r="Y103" s="62">
        <f t="shared" si="41"/>
        <v>0</v>
      </c>
      <c r="Z103" s="62">
        <f t="shared" si="41"/>
        <v>0</v>
      </c>
      <c r="AA103" s="62">
        <f t="shared" si="41"/>
        <v>0</v>
      </c>
    </row>
  </sheetData>
  <mergeCells count="8">
    <mergeCell ref="B43:AA43"/>
    <mergeCell ref="B65:AA65"/>
    <mergeCell ref="AE1:AG1"/>
    <mergeCell ref="AB1:AD1"/>
    <mergeCell ref="V1:AA1"/>
    <mergeCell ref="D1:I1"/>
    <mergeCell ref="J1:O1"/>
    <mergeCell ref="P1:U1"/>
  </mergeCells>
  <conditionalFormatting sqref="AE33">
    <cfRule type="iconSet" priority="1166">
      <iconSet iconSet="3Symbols">
        <cfvo type="percent" val="0"/>
        <cfvo type="num" val="1"/>
        <cfvo type="num" val="2"/>
      </iconSet>
    </cfRule>
  </conditionalFormatting>
  <conditionalFormatting sqref="AF33">
    <cfRule type="iconSet" priority="1165">
      <iconSet iconSet="3Symbols">
        <cfvo type="percent" val="0"/>
        <cfvo type="num" val="0"/>
        <cfvo type="num" val="1"/>
      </iconSet>
    </cfRule>
  </conditionalFormatting>
  <conditionalFormatting sqref="AG33">
    <cfRule type="iconSet" priority="1164">
      <iconSet iconSet="3Symbols">
        <cfvo type="percent" val="0"/>
        <cfvo type="num" val="0"/>
        <cfvo type="num" val="1"/>
      </iconSet>
    </cfRule>
  </conditionalFormatting>
  <conditionalFormatting sqref="AJ3:AL33">
    <cfRule type="cellIs" dxfId="1697" priority="1163" operator="greaterThan">
      <formula>10</formula>
    </cfRule>
  </conditionalFormatting>
  <conditionalFormatting sqref="AE3:AE33">
    <cfRule type="iconSet" priority="1159">
      <iconSet iconSet="3Symbols">
        <cfvo type="percent" val="0"/>
        <cfvo type="num" val="1"/>
        <cfvo type="num" val="1" gte="0"/>
      </iconSet>
    </cfRule>
  </conditionalFormatting>
  <conditionalFormatting sqref="AF3:AF33">
    <cfRule type="iconSet" priority="1157">
      <iconSet iconSet="3Symbols">
        <cfvo type="percent" val="0"/>
        <cfvo type="num" val="1"/>
        <cfvo type="num" val="1"/>
      </iconSet>
    </cfRule>
  </conditionalFormatting>
  <conditionalFormatting sqref="AG3:AG33">
    <cfRule type="iconSet" priority="1156">
      <iconSet iconSet="3Symbols">
        <cfvo type="percent" val="0"/>
        <cfvo type="num" val="1"/>
        <cfvo type="num" val="1"/>
      </iconSet>
    </cfRule>
  </conditionalFormatting>
  <conditionalFormatting sqref="I12 I19 I26:I28">
    <cfRule type="expression" dxfId="1696" priority="1124">
      <formula>$AI12=7</formula>
    </cfRule>
    <cfRule type="expression" dxfId="1695" priority="1125">
      <formula>$AI12=6</formula>
    </cfRule>
  </conditionalFormatting>
  <conditionalFormatting sqref="B35:AA35">
    <cfRule type="cellIs" dxfId="1694" priority="1093" operator="greaterThan">
      <formula>0</formula>
    </cfRule>
  </conditionalFormatting>
  <conditionalFormatting sqref="B35:AA35">
    <cfRule type="cellIs" dxfId="1693" priority="1092" operator="equal">
      <formula>0</formula>
    </cfRule>
  </conditionalFormatting>
  <conditionalFormatting sqref="B35:AA35">
    <cfRule type="cellIs" dxfId="1692" priority="1091" operator="lessThan">
      <formula>0</formula>
    </cfRule>
  </conditionalFormatting>
  <conditionalFormatting sqref="F12">
    <cfRule type="expression" dxfId="1691" priority="1075">
      <formula>$AI12=7</formula>
    </cfRule>
    <cfRule type="expression" dxfId="1690" priority="1076">
      <formula>$AI12=6</formula>
    </cfRule>
  </conditionalFormatting>
  <conditionalFormatting sqref="N19">
    <cfRule type="expression" dxfId="1689" priority="1065">
      <formula>$AI19=7</formula>
    </cfRule>
    <cfRule type="expression" dxfId="1688" priority="1066">
      <formula>$AI19=6</formula>
    </cfRule>
  </conditionalFormatting>
  <conditionalFormatting sqref="U26:U27">
    <cfRule type="expression" dxfId="1687" priority="1063">
      <formula>$AI26=7</formula>
    </cfRule>
    <cfRule type="expression" dxfId="1686" priority="1064">
      <formula>$AI26=6</formula>
    </cfRule>
  </conditionalFormatting>
  <conditionalFormatting sqref="I5">
    <cfRule type="expression" dxfId="1685" priority="1062">
      <formula>$AI5=7</formula>
    </cfRule>
    <cfRule type="expression" dxfId="1684" priority="1078">
      <formula>$AI5=6</formula>
    </cfRule>
  </conditionalFormatting>
  <conditionalFormatting sqref="N32">
    <cfRule type="expression" dxfId="1683" priority="795">
      <formula>$AI32=7</formula>
    </cfRule>
    <cfRule type="expression" dxfId="1682" priority="796">
      <formula>$AI32=6</formula>
    </cfRule>
  </conditionalFormatting>
  <conditionalFormatting sqref="I25">
    <cfRule type="expression" dxfId="1681" priority="811">
      <formula>$AI25=7</formula>
    </cfRule>
    <cfRule type="expression" dxfId="1680" priority="812">
      <formula>$AI25=6</formula>
    </cfRule>
  </conditionalFormatting>
  <conditionalFormatting sqref="F12">
    <cfRule type="expression" dxfId="1679" priority="1041">
      <formula>$AI12=7</formula>
    </cfRule>
    <cfRule type="expression" dxfId="1678" priority="1042">
      <formula>$AI12=6</formula>
    </cfRule>
  </conditionalFormatting>
  <conditionalFormatting sqref="I5">
    <cfRule type="expression" dxfId="1677" priority="1040">
      <formula>$AI5=7</formula>
    </cfRule>
    <cfRule type="expression" dxfId="1676" priority="1061">
      <formula>$AI5=6</formula>
    </cfRule>
  </conditionalFormatting>
  <conditionalFormatting sqref="F12">
    <cfRule type="expression" dxfId="1675" priority="1037">
      <formula>$AI12=7</formula>
    </cfRule>
    <cfRule type="expression" dxfId="1674" priority="1038">
      <formula>$AI12=6</formula>
    </cfRule>
  </conditionalFormatting>
  <conditionalFormatting sqref="I5">
    <cfRule type="expression" dxfId="1673" priority="1036">
      <formula>$AI5=7</formula>
    </cfRule>
    <cfRule type="expression" dxfId="1672" priority="1039">
      <formula>$AI5=6</formula>
    </cfRule>
  </conditionalFormatting>
  <conditionalFormatting sqref="B3:C4 B29:C32 B6:C11 B13:C18 B20:C25 B33:U33 B26:U28 B19:U19 B12:U12 B5:U5">
    <cfRule type="expression" dxfId="1671" priority="1034">
      <formula>AND($AI3=7,$AH3="S")</formula>
    </cfRule>
    <cfRule type="expression" dxfId="1670" priority="1035">
      <formula>AND($AI3=6,$AH3="S")</formula>
    </cfRule>
  </conditionalFormatting>
  <conditionalFormatting sqref="I2">
    <cfRule type="expression" dxfId="1669" priority="1029">
      <formula>$AH2=7</formula>
    </cfRule>
    <cfRule type="expression" dxfId="1668" priority="1030">
      <formula>$AH2=6</formula>
    </cfRule>
  </conditionalFormatting>
  <conditionalFormatting sqref="J2">
    <cfRule type="expression" dxfId="1667" priority="1027">
      <formula>$AH2=7</formula>
    </cfRule>
    <cfRule type="expression" dxfId="1666" priority="1028">
      <formula>$AH2=6</formula>
    </cfRule>
  </conditionalFormatting>
  <conditionalFormatting sqref="F4">
    <cfRule type="expression" dxfId="1665" priority="1022">
      <formula>$AI4=7</formula>
    </cfRule>
    <cfRule type="expression" dxfId="1664" priority="1023">
      <formula>$AI4=6</formula>
    </cfRule>
  </conditionalFormatting>
  <conditionalFormatting sqref="I4">
    <cfRule type="expression" dxfId="1663" priority="1020">
      <formula>$AI4=7</formula>
    </cfRule>
    <cfRule type="expression" dxfId="1662" priority="1021">
      <formula>$AI4=6</formula>
    </cfRule>
  </conditionalFormatting>
  <conditionalFormatting sqref="F4">
    <cfRule type="expression" dxfId="1661" priority="1016">
      <formula>$AI4=7</formula>
    </cfRule>
    <cfRule type="expression" dxfId="1660" priority="1019">
      <formula>$AI4=6</formula>
    </cfRule>
  </conditionalFormatting>
  <conditionalFormatting sqref="F4">
    <cfRule type="expression" dxfId="1659" priority="1014">
      <formula>$AI4=7</formula>
    </cfRule>
    <cfRule type="expression" dxfId="1658" priority="1015">
      <formula>$AI4=6</formula>
    </cfRule>
  </conditionalFormatting>
  <conditionalFormatting sqref="D32:U32 D25:U25 D4:U4 D11:U11">
    <cfRule type="expression" dxfId="1657" priority="1012">
      <formula>AND($AI4=7,$AH4="R")</formula>
    </cfRule>
    <cfRule type="expression" dxfId="1656" priority="1013">
      <formula>AND($AI4=6,$AH4="R")</formula>
    </cfRule>
    <cfRule type="expression" dxfId="1655" priority="1024">
      <formula>OR($AI4=7,$AI4=8)</formula>
    </cfRule>
    <cfRule type="expression" dxfId="1654" priority="1025">
      <formula>$AI4=6</formula>
    </cfRule>
  </conditionalFormatting>
  <conditionalFormatting sqref="D32:U32 D25:U25 D4:U4 D11:U11">
    <cfRule type="expression" dxfId="1653" priority="1010">
      <formula>AND($AI4=6,$AH4="RI")</formula>
    </cfRule>
    <cfRule type="expression" dxfId="1652" priority="1011">
      <formula>AND($AI4=7,$AH4="RI")</formula>
    </cfRule>
    <cfRule type="expression" dxfId="1651" priority="1026">
      <formula>OR($AI4=7,$AI4=0)</formula>
    </cfRule>
    <cfRule type="expression" dxfId="1650" priority="1033">
      <formula>$AI4=6</formula>
    </cfRule>
  </conditionalFormatting>
  <conditionalFormatting sqref="N11">
    <cfRule type="expression" dxfId="1649" priority="1001">
      <formula>$AI11=7</formula>
    </cfRule>
    <cfRule type="expression" dxfId="1648" priority="1002">
      <formula>$AI11=6</formula>
    </cfRule>
  </conditionalFormatting>
  <conditionalFormatting sqref="I11">
    <cfRule type="expression" dxfId="1647" priority="999">
      <formula>$AI11=7</formula>
    </cfRule>
    <cfRule type="expression" dxfId="1646" priority="1000">
      <formula>$AI11=6</formula>
    </cfRule>
  </conditionalFormatting>
  <conditionalFormatting sqref="R11">
    <cfRule type="expression" dxfId="1645" priority="975">
      <formula>$AI11=7</formula>
    </cfRule>
    <cfRule type="expression" dxfId="1644" priority="976">
      <formula>$AI11=6</formula>
    </cfRule>
  </conditionalFormatting>
  <conditionalFormatting sqref="U11">
    <cfRule type="expression" dxfId="1643" priority="973">
      <formula>$AI11=7</formula>
    </cfRule>
    <cfRule type="expression" dxfId="1642" priority="974">
      <formula>$AI11=6</formula>
    </cfRule>
  </conditionalFormatting>
  <conditionalFormatting sqref="R11">
    <cfRule type="expression" dxfId="1641" priority="971">
      <formula>$AI11=7</formula>
    </cfRule>
    <cfRule type="expression" dxfId="1640" priority="972">
      <formula>$AI11=6</formula>
    </cfRule>
  </conditionalFormatting>
  <conditionalFormatting sqref="R11">
    <cfRule type="expression" dxfId="1639" priority="969">
      <formula>$AI11=7</formula>
    </cfRule>
    <cfRule type="expression" dxfId="1638" priority="970">
      <formula>$AI11=6</formula>
    </cfRule>
  </conditionalFormatting>
  <conditionalFormatting sqref="O18 J18 T18 L18">
    <cfRule type="expression" dxfId="1637" priority="941">
      <formula>AND($AH18=7,$AG18="RI")</formula>
    </cfRule>
    <cfRule type="expression" dxfId="1636" priority="942">
      <formula>AND($AH18=6,$AG18="RI")</formula>
    </cfRule>
    <cfRule type="expression" dxfId="1635" priority="943">
      <formula>AND($AH18=7,$AG18="R")</formula>
    </cfRule>
    <cfRule type="expression" dxfId="1634" priority="944">
      <formula>AND($AH18=6,$AG18="R")</formula>
    </cfRule>
  </conditionalFormatting>
  <conditionalFormatting sqref="D18:F18 T15:T17 T8:U10 U22:U24 K22:K24 T29:U31 J15:O17 J8:O10 J29:O31">
    <cfRule type="expression" dxfId="1633" priority="867">
      <formula>AND($AI8=6,$AH8="RI")</formula>
    </cfRule>
    <cfRule type="expression" dxfId="1632" priority="868">
      <formula>AND($AI8=7,$AH8="RI")</formula>
    </cfRule>
    <cfRule type="expression" dxfId="1631" priority="869">
      <formula>OR($AI8=7,$AI8=8)</formula>
    </cfRule>
    <cfRule type="expression" dxfId="1630" priority="870">
      <formula>$AI8=6</formula>
    </cfRule>
  </conditionalFormatting>
  <conditionalFormatting sqref="G18">
    <cfRule type="expression" dxfId="1629" priority="861">
      <formula>$AH18=7</formula>
    </cfRule>
    <cfRule type="expression" dxfId="1628" priority="862">
      <formula>$AH18=6</formula>
    </cfRule>
  </conditionalFormatting>
  <conditionalFormatting sqref="G18">
    <cfRule type="expression" dxfId="1627" priority="859">
      <formula>$AH18=7</formula>
    </cfRule>
    <cfRule type="expression" dxfId="1626" priority="860">
      <formula>$AH18=6</formula>
    </cfRule>
  </conditionalFormatting>
  <conditionalFormatting sqref="G18">
    <cfRule type="expression" dxfId="1625" priority="857">
      <formula>$AH18=7</formula>
    </cfRule>
    <cfRule type="expression" dxfId="1624" priority="858">
      <formula>$AH18=6</formula>
    </cfRule>
  </conditionalFormatting>
  <conditionalFormatting sqref="G18:I18 K18">
    <cfRule type="expression" dxfId="1623" priority="863">
      <formula>AND($AH18=6,$AG18="RI")</formula>
    </cfRule>
    <cfRule type="expression" dxfId="1622" priority="864">
      <formula>AND($AH18=7,$AG18="RI")</formula>
    </cfRule>
    <cfRule type="expression" dxfId="1621" priority="865">
      <formula>OR($AH18=7,$AH18=8)</formula>
    </cfRule>
    <cfRule type="expression" dxfId="1620" priority="866">
      <formula>$AH18=6</formula>
    </cfRule>
  </conditionalFormatting>
  <conditionalFormatting sqref="M18:N18">
    <cfRule type="expression" dxfId="1619" priority="849">
      <formula>AND($AH18=6,$AG18="RI")</formula>
    </cfRule>
    <cfRule type="expression" dxfId="1618" priority="850">
      <formula>AND($AH18=7,$AG18="RI")</formula>
    </cfRule>
    <cfRule type="expression" dxfId="1617" priority="851">
      <formula>OR($AH18=7,$AH18=8)</formula>
    </cfRule>
    <cfRule type="expression" dxfId="1616" priority="852">
      <formula>$AH18=6</formula>
    </cfRule>
  </conditionalFormatting>
  <conditionalFormatting sqref="U18">
    <cfRule type="expression" dxfId="1615" priority="845">
      <formula>AND($AH18=7,$AG18="RI")</formula>
    </cfRule>
    <cfRule type="expression" dxfId="1614" priority="846">
      <formula>AND($AH18=6,$AG18="RI")</formula>
    </cfRule>
    <cfRule type="expression" dxfId="1613" priority="847">
      <formula>AND($AH18=7,$AG18="R")</formula>
    </cfRule>
    <cfRule type="expression" dxfId="1612" priority="848">
      <formula>AND($AH18=6,$AG18="R")</formula>
    </cfRule>
  </conditionalFormatting>
  <conditionalFormatting sqref="P18:S18">
    <cfRule type="expression" dxfId="1611" priority="841">
      <formula>AND($AH18=6,$AG18="RI")</formula>
    </cfRule>
    <cfRule type="expression" dxfId="1610" priority="842">
      <formula>AND($AH18=7,$AG18="RI")</formula>
    </cfRule>
    <cfRule type="expression" dxfId="1609" priority="843">
      <formula>OR($AH18=7,$AH18=8)</formula>
    </cfRule>
    <cfRule type="expression" dxfId="1608" priority="844">
      <formula>$AH18=6</formula>
    </cfRule>
  </conditionalFormatting>
  <conditionalFormatting sqref="P18">
    <cfRule type="expression" dxfId="1607" priority="839">
      <formula>$AH18=7</formula>
    </cfRule>
    <cfRule type="expression" dxfId="1606" priority="840">
      <formula>$AH18=6</formula>
    </cfRule>
  </conditionalFormatting>
  <conditionalFormatting sqref="S18">
    <cfRule type="expression" dxfId="1605" priority="837">
      <formula>$AH18=7</formula>
    </cfRule>
    <cfRule type="expression" dxfId="1604" priority="838">
      <formula>$AH18=6</formula>
    </cfRule>
  </conditionalFormatting>
  <conditionalFormatting sqref="F25">
    <cfRule type="expression" dxfId="1603" priority="813">
      <formula>$AI25=7</formula>
    </cfRule>
    <cfRule type="expression" dxfId="1602" priority="814">
      <formula>$AI25=6</formula>
    </cfRule>
  </conditionalFormatting>
  <conditionalFormatting sqref="F25">
    <cfRule type="expression" dxfId="1601" priority="809">
      <formula>$AI25=7</formula>
    </cfRule>
    <cfRule type="expression" dxfId="1600" priority="810">
      <formula>$AI25=6</formula>
    </cfRule>
  </conditionalFormatting>
  <conditionalFormatting sqref="F25">
    <cfRule type="expression" dxfId="1599" priority="807">
      <formula>$AI25=7</formula>
    </cfRule>
    <cfRule type="expression" dxfId="1598" priority="808">
      <formula>$AI25=6</formula>
    </cfRule>
  </conditionalFormatting>
  <conditionalFormatting sqref="R32">
    <cfRule type="expression" dxfId="1597" priority="765">
      <formula>$AI32=7</formula>
    </cfRule>
    <cfRule type="expression" dxfId="1596" priority="766">
      <formula>$AI32=6</formula>
    </cfRule>
  </conditionalFormatting>
  <conditionalFormatting sqref="I32">
    <cfRule type="expression" dxfId="1595" priority="793">
      <formula>$AI32=7</formula>
    </cfRule>
    <cfRule type="expression" dxfId="1594" priority="794">
      <formula>$AI32=6</formula>
    </cfRule>
  </conditionalFormatting>
  <conditionalFormatting sqref="R32">
    <cfRule type="expression" dxfId="1593" priority="771">
      <formula>$AI32=7</formula>
    </cfRule>
    <cfRule type="expression" dxfId="1592" priority="772">
      <formula>$AI32=6</formula>
    </cfRule>
  </conditionalFormatting>
  <conditionalFormatting sqref="U32">
    <cfRule type="expression" dxfId="1591" priority="769">
      <formula>$AI32=7</formula>
    </cfRule>
    <cfRule type="expression" dxfId="1590" priority="770">
      <formula>$AI32=6</formula>
    </cfRule>
  </conditionalFormatting>
  <conditionalFormatting sqref="R32">
    <cfRule type="expression" dxfId="1589" priority="767">
      <formula>$AI32=7</formula>
    </cfRule>
    <cfRule type="expression" dxfId="1588" priority="768">
      <formula>$AI32=6</formula>
    </cfRule>
  </conditionalFormatting>
  <conditionalFormatting sqref="V4">
    <cfRule type="expression" dxfId="1587" priority="749">
      <formula>$AI4=7</formula>
    </cfRule>
    <cfRule type="expression" dxfId="1586" priority="750">
      <formula>$AI4=6</formula>
    </cfRule>
  </conditionalFormatting>
  <conditionalFormatting sqref="V3:AA33">
    <cfRule type="expression" dxfId="1585" priority="747">
      <formula>AND($AI3=7,$AH3="S")</formula>
    </cfRule>
    <cfRule type="expression" dxfId="1584" priority="748">
      <formula>AND($AI3=6,$AH3="S")</formula>
    </cfRule>
  </conditionalFormatting>
  <conditionalFormatting sqref="V3:AA33 J6:J7 T6:T7 L6:L7 U13:U17 K13:K17">
    <cfRule type="expression" dxfId="1583" priority="751">
      <formula>OR($AI3=7,$AI3=0)</formula>
    </cfRule>
    <cfRule type="expression" dxfId="1582" priority="1009">
      <formula>$AI3=6</formula>
    </cfRule>
  </conditionalFormatting>
  <conditionalFormatting sqref="B34:AA34">
    <cfRule type="iconSet" priority="2381">
      <iconSet>
        <cfvo type="percent" val="0"/>
        <cfvo type="num" val="20"/>
        <cfvo type="num" val="21"/>
      </iconSet>
    </cfRule>
  </conditionalFormatting>
  <conditionalFormatting sqref="A3:C3 V3:AG3 A6:C10 V6:AG10 A13:C17 V13:AG17 A20:C24 V20:AG24 A29:C31 V29:AG31 AB4:AD33 A32:AG33 A25:AG28 A18:AG19 A11:AG12 A4:AG5 A4:A33">
    <cfRule type="expression" dxfId="1581" priority="1872">
      <formula>$AI3=6</formula>
    </cfRule>
    <cfRule type="expression" dxfId="1580" priority="4827">
      <formula>OR($AI3=7,$AI3=0)</formula>
    </cfRule>
  </conditionalFormatting>
  <conditionalFormatting sqref="E3">
    <cfRule type="expression" dxfId="1579" priority="744">
      <formula>$AI3=7</formula>
    </cfRule>
    <cfRule type="expression" dxfId="1578" priority="745">
      <formula>$AI3=6</formula>
    </cfRule>
  </conditionalFormatting>
  <conditionalFormatting sqref="T29:T31 T3:U3 T6:U10 T13:U17 T20:U24 J29:O31 D3:O3 J6:O10 J13:O17 J20:O24">
    <cfRule type="expression" dxfId="1577" priority="738">
      <formula>OR(AND($AI3=7,$AH3="R"),AND($AI3=6,$AH3="R"))</formula>
    </cfRule>
    <cfRule type="expression" dxfId="1576" priority="739">
      <formula>OR(AND($AI3=7,$AH3="RI"),AND($AI3=6,$AH3="RI"))</formula>
    </cfRule>
    <cfRule type="expression" dxfId="1575" priority="740">
      <formula>OR(AND($AI3=7,$AH3="S"),AND($AI3=6,$AH3="S"))</formula>
    </cfRule>
    <cfRule type="expression" dxfId="1574" priority="741">
      <formula>OR(AND($AI3=7,$AH3="PZC"),AND($AI3=6,$AH3="PZC"))</formula>
    </cfRule>
    <cfRule type="expression" dxfId="1573" priority="742">
      <formula>OR($AI3=7,$AI3=0)</formula>
    </cfRule>
    <cfRule type="expression" dxfId="1572" priority="743">
      <formula>$AI3=6</formula>
    </cfRule>
  </conditionalFormatting>
  <conditionalFormatting sqref="O3">
    <cfRule type="expression" dxfId="1571" priority="734">
      <formula>OR($AI3=7,$AI3=0)</formula>
    </cfRule>
    <cfRule type="expression" dxfId="1570" priority="735">
      <formula>$AI3=6</formula>
    </cfRule>
  </conditionalFormatting>
  <conditionalFormatting sqref="O3 J6:J7 T6:T7 L6:L7 U13:U17 K13:K17">
    <cfRule type="expression" dxfId="1569" priority="730">
      <formula>AND($AI3=7,$AH3="RI")</formula>
    </cfRule>
    <cfRule type="expression" dxfId="1568" priority="731">
      <formula>AND($AI3=6,$AH3="RI")</formula>
    </cfRule>
    <cfRule type="expression" dxfId="1567" priority="732">
      <formula>AND($AI3=7,$AH3="S")</formula>
    </cfRule>
    <cfRule type="expression" dxfId="1566" priority="733">
      <formula>AND($AI3=6,$AH3="S")</formula>
    </cfRule>
    <cfRule type="expression" dxfId="1565" priority="736">
      <formula>AND($AI3=7,$AH3="S")</formula>
    </cfRule>
    <cfRule type="expression" dxfId="1564" priority="737">
      <formula>AND($AI3=6,$AH3="S")</formula>
    </cfRule>
  </conditionalFormatting>
  <conditionalFormatting sqref="N3">
    <cfRule type="expression" dxfId="1563" priority="726">
      <formula>OR($AI3=7,$AI3=0)</formula>
    </cfRule>
    <cfRule type="expression" dxfId="1562" priority="727">
      <formula>$AI3=6</formula>
    </cfRule>
  </conditionalFormatting>
  <conditionalFormatting sqref="N3">
    <cfRule type="expression" dxfId="1561" priority="722">
      <formula>AND($AI3=7,$AH3="RI")</formula>
    </cfRule>
    <cfRule type="expression" dxfId="1560" priority="723">
      <formula>AND($AI3=6,$AH3="RI")</formula>
    </cfRule>
    <cfRule type="expression" dxfId="1559" priority="724">
      <formula>AND($AI3=7,$AH3="S")</formula>
    </cfRule>
    <cfRule type="expression" dxfId="1558" priority="725">
      <formula>AND($AI3=6,$AH3="S")</formula>
    </cfRule>
    <cfRule type="expression" dxfId="1557" priority="728">
      <formula>AND($AI3=7,$AH3="S")</formula>
    </cfRule>
    <cfRule type="expression" dxfId="1556" priority="729">
      <formula>AND($AI3=6,$AH3="S")</formula>
    </cfRule>
  </conditionalFormatting>
  <conditionalFormatting sqref="L3">
    <cfRule type="expression" dxfId="1555" priority="718">
      <formula>OR($AI3=7,$AI3=0)</formula>
    </cfRule>
    <cfRule type="expression" dxfId="1554" priority="719">
      <formula>$AI3=6</formula>
    </cfRule>
  </conditionalFormatting>
  <conditionalFormatting sqref="L3">
    <cfRule type="expression" dxfId="1553" priority="714">
      <formula>AND($AI3=7,$AH3="RI")</formula>
    </cfRule>
    <cfRule type="expression" dxfId="1552" priority="715">
      <formula>AND($AI3=6,$AH3="RI")</formula>
    </cfRule>
    <cfRule type="expression" dxfId="1551" priority="716">
      <formula>AND($AI3=7,$AH3="S")</formula>
    </cfRule>
    <cfRule type="expression" dxfId="1550" priority="717">
      <formula>AND($AI3=6,$AH3="S")</formula>
    </cfRule>
    <cfRule type="expression" dxfId="1549" priority="720">
      <formula>AND($AI3=7,$AH3="S")</formula>
    </cfRule>
    <cfRule type="expression" dxfId="1548" priority="721">
      <formula>AND($AI3=6,$AH3="S")</formula>
    </cfRule>
  </conditionalFormatting>
  <conditionalFormatting sqref="M3:O3">
    <cfRule type="expression" dxfId="1547" priority="710">
      <formula>OR($AI3=7,$AI3=0)</formula>
    </cfRule>
    <cfRule type="expression" dxfId="1546" priority="711">
      <formula>$AI3=6</formula>
    </cfRule>
  </conditionalFormatting>
  <conditionalFormatting sqref="M3:O3">
    <cfRule type="expression" dxfId="1545" priority="706">
      <formula>AND($AI3=7,$AH3="RI")</formula>
    </cfRule>
    <cfRule type="expression" dxfId="1544" priority="707">
      <formula>AND($AI3=6,$AH3="RI")</formula>
    </cfRule>
    <cfRule type="expression" dxfId="1543" priority="708">
      <formula>AND($AI3=7,$AH3="S")</formula>
    </cfRule>
    <cfRule type="expression" dxfId="1542" priority="709">
      <formula>AND($AI3=6,$AH3="S")</formula>
    </cfRule>
    <cfRule type="expression" dxfId="1541" priority="712">
      <formula>AND($AI3=7,$AH3="S")</formula>
    </cfRule>
    <cfRule type="expression" dxfId="1540" priority="713">
      <formula>AND($AI3=6,$AH3="S")</formula>
    </cfRule>
  </conditionalFormatting>
  <conditionalFormatting sqref="T3">
    <cfRule type="expression" dxfId="1539" priority="702">
      <formula>$AI3=7</formula>
    </cfRule>
    <cfRule type="expression" dxfId="1538" priority="703">
      <formula>$AI3=6</formula>
    </cfRule>
  </conditionalFormatting>
  <conditionalFormatting sqref="T3">
    <cfRule type="expression" dxfId="1537" priority="698">
      <formula>AND($AI3=7,$AH3="RI")</formula>
    </cfRule>
    <cfRule type="expression" dxfId="1536" priority="699">
      <formula>AND($AI3=6,$AH3="RI")</formula>
    </cfRule>
    <cfRule type="expression" dxfId="1535" priority="700">
      <formula>AND($AI3=7,$AH3="S")</formula>
    </cfRule>
    <cfRule type="expression" dxfId="1534" priority="701">
      <formula>AND($AI3=6,$AH3="S")</formula>
    </cfRule>
    <cfRule type="expression" dxfId="1533" priority="704">
      <formula>AND($AI3=7,$AH3="S")</formula>
    </cfRule>
    <cfRule type="expression" dxfId="1532" priority="705">
      <formula>AND($AI3=6,$AH3="S")</formula>
    </cfRule>
  </conditionalFormatting>
  <conditionalFormatting sqref="J3">
    <cfRule type="expression" dxfId="1531" priority="694">
      <formula>OR($AI3=7,$AI3=0)</formula>
    </cfRule>
    <cfRule type="expression" dxfId="1530" priority="695">
      <formula>$AI3=6</formula>
    </cfRule>
  </conditionalFormatting>
  <conditionalFormatting sqref="J3">
    <cfRule type="expression" dxfId="1529" priority="690">
      <formula>AND($AI3=7,$AH3="RI")</formula>
    </cfRule>
    <cfRule type="expression" dxfId="1528" priority="691">
      <formula>AND($AI3=6,$AH3="RI")</formula>
    </cfRule>
    <cfRule type="expression" dxfId="1527" priority="692">
      <formula>AND($AI3=7,$AH3="S")</formula>
    </cfRule>
    <cfRule type="expression" dxfId="1526" priority="693">
      <formula>AND($AI3=6,$AH3="S")</formula>
    </cfRule>
    <cfRule type="expression" dxfId="1525" priority="696">
      <formula>AND($AI3=7,$AH3="S")</formula>
    </cfRule>
    <cfRule type="expression" dxfId="1524" priority="697">
      <formula>AND($AI3=6,$AH3="S")</formula>
    </cfRule>
  </conditionalFormatting>
  <conditionalFormatting sqref="U3">
    <cfRule type="expression" dxfId="1523" priority="680">
      <formula>OR($AI3=7,$AI3=0)</formula>
    </cfRule>
    <cfRule type="expression" dxfId="1522" priority="681">
      <formula>$AI3=6</formula>
    </cfRule>
  </conditionalFormatting>
  <conditionalFormatting sqref="U3">
    <cfRule type="expression" dxfId="1521" priority="676">
      <formula>AND($AI3=7,$AH3="RI")</formula>
    </cfRule>
    <cfRule type="expression" dxfId="1520" priority="677">
      <formula>AND($AI3=6,$AH3="RI")</formula>
    </cfRule>
    <cfRule type="expression" dxfId="1519" priority="678">
      <formula>AND($AI3=7,$AH3="S")</formula>
    </cfRule>
    <cfRule type="expression" dxfId="1518" priority="679">
      <formula>AND($AI3=6,$AH3="S")</formula>
    </cfRule>
    <cfRule type="expression" dxfId="1517" priority="682">
      <formula>AND($AI3=7,$AH3="S")</formula>
    </cfRule>
    <cfRule type="expression" dxfId="1516" priority="683">
      <formula>AND($AI3=6,$AH3="S")</formula>
    </cfRule>
  </conditionalFormatting>
  <conditionalFormatting sqref="K3">
    <cfRule type="expression" dxfId="1515" priority="672">
      <formula>OR($AI3=7,$AI3=0)</formula>
    </cfRule>
    <cfRule type="expression" dxfId="1514" priority="673">
      <formula>$AI3=6</formula>
    </cfRule>
  </conditionalFormatting>
  <conditionalFormatting sqref="K3">
    <cfRule type="expression" dxfId="1513" priority="668">
      <formula>AND($AI3=7,$AH3="RI")</formula>
    </cfRule>
    <cfRule type="expression" dxfId="1512" priority="669">
      <formula>AND($AI3=6,$AH3="RI")</formula>
    </cfRule>
    <cfRule type="expression" dxfId="1511" priority="670">
      <formula>AND($AI3=7,$AH3="S")</formula>
    </cfRule>
    <cfRule type="expression" dxfId="1510" priority="671">
      <formula>AND($AI3=6,$AH3="S")</formula>
    </cfRule>
    <cfRule type="expression" dxfId="1509" priority="674">
      <formula>AND($AI3=7,$AH3="S")</formula>
    </cfRule>
    <cfRule type="expression" dxfId="1508" priority="675">
      <formula>AND($AI3=6,$AH3="S")</formula>
    </cfRule>
  </conditionalFormatting>
  <conditionalFormatting sqref="R3">
    <cfRule type="expression" dxfId="1507" priority="664">
      <formula>OR($AI3=7,$AI3=0)</formula>
    </cfRule>
    <cfRule type="expression" dxfId="1506" priority="665">
      <formula>$AI3=6</formula>
    </cfRule>
  </conditionalFormatting>
  <conditionalFormatting sqref="R3">
    <cfRule type="expression" dxfId="1505" priority="660">
      <formula>AND($AI3=7,$AH3="RI")</formula>
    </cfRule>
    <cfRule type="expression" dxfId="1504" priority="661">
      <formula>AND($AI3=6,$AH3="RI")</formula>
    </cfRule>
    <cfRule type="expression" dxfId="1503" priority="662">
      <formula>AND($AI3=7,$AH3="S")</formula>
    </cfRule>
    <cfRule type="expression" dxfId="1502" priority="663">
      <formula>AND($AI3=6,$AH3="S")</formula>
    </cfRule>
    <cfRule type="expression" dxfId="1501" priority="666">
      <formula>AND($AI3=7,$AH3="S")</formula>
    </cfRule>
    <cfRule type="expression" dxfId="1500" priority="667">
      <formula>AND($AI3=6,$AH3="S")</formula>
    </cfRule>
  </conditionalFormatting>
  <conditionalFormatting sqref="S3">
    <cfRule type="expression" dxfId="1499" priority="656">
      <formula>OR($AI3=7,$AI3=0)</formula>
    </cfRule>
    <cfRule type="expression" dxfId="1498" priority="657">
      <formula>$AI3=6</formula>
    </cfRule>
  </conditionalFormatting>
  <conditionalFormatting sqref="S3">
    <cfRule type="expression" dxfId="1497" priority="652">
      <formula>AND($AI3=7,$AH3="RI")</formula>
    </cfRule>
    <cfRule type="expression" dxfId="1496" priority="653">
      <formula>AND($AI3=6,$AH3="RI")</formula>
    </cfRule>
    <cfRule type="expression" dxfId="1495" priority="654">
      <formula>AND($AI3=7,$AH3="S")</formula>
    </cfRule>
    <cfRule type="expression" dxfId="1494" priority="655">
      <formula>AND($AI3=6,$AH3="S")</formula>
    </cfRule>
    <cfRule type="expression" dxfId="1493" priority="658">
      <formula>AND($AI3=7,$AH3="S")</formula>
    </cfRule>
    <cfRule type="expression" dxfId="1492" priority="659">
      <formula>AND($AI3=6,$AH3="S")</formula>
    </cfRule>
  </conditionalFormatting>
  <conditionalFormatting sqref="Q3">
    <cfRule type="expression" dxfId="1491" priority="648">
      <formula>$AI3=7</formula>
    </cfRule>
    <cfRule type="expression" dxfId="1490" priority="649">
      <formula>$AI3=6</formula>
    </cfRule>
  </conditionalFormatting>
  <conditionalFormatting sqref="Q3">
    <cfRule type="expression" dxfId="1489" priority="644">
      <formula>AND($AI3=7,$AH3="RI")</formula>
    </cfRule>
    <cfRule type="expression" dxfId="1488" priority="645">
      <formula>AND($AI3=6,$AH3="RI")</formula>
    </cfRule>
    <cfRule type="expression" dxfId="1487" priority="646">
      <formula>AND($AI3=7,$AH3="S")</formula>
    </cfRule>
    <cfRule type="expression" dxfId="1486" priority="647">
      <formula>AND($AI3=6,$AH3="S")</formula>
    </cfRule>
    <cfRule type="expression" dxfId="1485" priority="650">
      <formula>AND($AI3=7,$AH3="S")</formula>
    </cfRule>
    <cfRule type="expression" dxfId="1484" priority="651">
      <formula>AND($AI3=6,$AH3="S")</formula>
    </cfRule>
  </conditionalFormatting>
  <conditionalFormatting sqref="P3:R3">
    <cfRule type="expression" dxfId="1483" priority="640">
      <formula>OR($AI3=7,$AI3=0)</formula>
    </cfRule>
    <cfRule type="expression" dxfId="1482" priority="641">
      <formula>$AI3=6</formula>
    </cfRule>
  </conditionalFormatting>
  <conditionalFormatting sqref="P3:R3">
    <cfRule type="expression" dxfId="1481" priority="636">
      <formula>AND($AI3=7,$AH3="RI")</formula>
    </cfRule>
    <cfRule type="expression" dxfId="1480" priority="637">
      <formula>AND($AI3=6,$AH3="RI")</formula>
    </cfRule>
    <cfRule type="expression" dxfId="1479" priority="638">
      <formula>AND($AI3=7,$AH3="S")</formula>
    </cfRule>
    <cfRule type="expression" dxfId="1478" priority="639">
      <formula>AND($AI3=6,$AH3="S")</formula>
    </cfRule>
    <cfRule type="expression" dxfId="1477" priority="642">
      <formula>AND($AI3=7,$AH3="S")</formula>
    </cfRule>
    <cfRule type="expression" dxfId="1476" priority="643">
      <formula>AND($AI3=6,$AH3="S")</formula>
    </cfRule>
  </conditionalFormatting>
  <conditionalFormatting sqref="P3:S3">
    <cfRule type="expression" dxfId="1475" priority="630">
      <formula>OR(AND($AI3=7,$AH3="R"),AND($AI3=6,$AH3="R"))</formula>
    </cfRule>
    <cfRule type="expression" dxfId="1474" priority="631">
      <formula>OR(AND($AI3=7,$AH3="RI"),AND($AI3=6,$AH3="RI"))</formula>
    </cfRule>
    <cfRule type="expression" dxfId="1473" priority="632">
      <formula>OR(AND($AI3=7,$AH3="S"),AND($AI3=6,$AH3="S"))</formula>
    </cfRule>
    <cfRule type="expression" dxfId="1472" priority="633">
      <formula>OR(AND($AI3=7,$AH3="PZC"),AND($AI3=6,$AH3="PZC"))</formula>
    </cfRule>
    <cfRule type="expression" dxfId="1471" priority="634">
      <formula>OR($AI3=7,$AI3=0)</formula>
    </cfRule>
    <cfRule type="expression" dxfId="1470" priority="635">
      <formula>$AI3=6</formula>
    </cfRule>
  </conditionalFormatting>
  <conditionalFormatting sqref="I6:I10">
    <cfRule type="expression" dxfId="1469" priority="626">
      <formula>OR($AI6=7,$AI6=0)</formula>
    </cfRule>
    <cfRule type="expression" dxfId="1468" priority="627">
      <formula>$AI6=6</formula>
    </cfRule>
  </conditionalFormatting>
  <conditionalFormatting sqref="I6:I10">
    <cfRule type="expression" dxfId="1467" priority="622">
      <formula>AND($AI6=7,$AH6="RI")</formula>
    </cfRule>
    <cfRule type="expression" dxfId="1466" priority="623">
      <formula>AND($AI6=6,$AH6="RI")</formula>
    </cfRule>
    <cfRule type="expression" dxfId="1465" priority="624">
      <formula>AND($AI6=7,$AH6="S")</formula>
    </cfRule>
    <cfRule type="expression" dxfId="1464" priority="625">
      <formula>AND($AI6=6,$AH6="S")</formula>
    </cfRule>
    <cfRule type="expression" dxfId="1463" priority="628">
      <formula>AND($AI6=7,$AH6="S")</formula>
    </cfRule>
    <cfRule type="expression" dxfId="1462" priority="629">
      <formula>AND($AI6=6,$AH6="S")</formula>
    </cfRule>
  </conditionalFormatting>
  <conditionalFormatting sqref="H6:H10">
    <cfRule type="expression" dxfId="1461" priority="618">
      <formula>OR($AI6=7,$AI6=0)</formula>
    </cfRule>
    <cfRule type="expression" dxfId="1460" priority="619">
      <formula>$AI6=6</formula>
    </cfRule>
  </conditionalFormatting>
  <conditionalFormatting sqref="H6:H10">
    <cfRule type="expression" dxfId="1459" priority="614">
      <formula>AND($AI6=7,$AH6="RI")</formula>
    </cfRule>
    <cfRule type="expression" dxfId="1458" priority="615">
      <formula>AND($AI6=6,$AH6="RI")</formula>
    </cfRule>
    <cfRule type="expression" dxfId="1457" priority="616">
      <formula>AND($AI6=7,$AH6="S")</formula>
    </cfRule>
    <cfRule type="expression" dxfId="1456" priority="617">
      <formula>AND($AI6=6,$AH6="S")</formula>
    </cfRule>
    <cfRule type="expression" dxfId="1455" priority="620">
      <formula>AND($AI6=7,$AH6="S")</formula>
    </cfRule>
    <cfRule type="expression" dxfId="1454" priority="621">
      <formula>AND($AI6=6,$AH6="S")</formula>
    </cfRule>
  </conditionalFormatting>
  <conditionalFormatting sqref="F6:F10">
    <cfRule type="expression" dxfId="1453" priority="610">
      <formula>OR($AI6=7,$AI6=0)</formula>
    </cfRule>
    <cfRule type="expression" dxfId="1452" priority="611">
      <formula>$AI6=6</formula>
    </cfRule>
  </conditionalFormatting>
  <conditionalFormatting sqref="F6:F10">
    <cfRule type="expression" dxfId="1451" priority="606">
      <formula>AND($AI6=7,$AH6="RI")</formula>
    </cfRule>
    <cfRule type="expression" dxfId="1450" priority="607">
      <formula>AND($AI6=6,$AH6="RI")</formula>
    </cfRule>
    <cfRule type="expression" dxfId="1449" priority="608">
      <formula>AND($AI6=7,$AH6="S")</formula>
    </cfRule>
    <cfRule type="expression" dxfId="1448" priority="609">
      <formula>AND($AI6=6,$AH6="S")</formula>
    </cfRule>
    <cfRule type="expression" dxfId="1447" priority="612">
      <formula>AND($AI6=7,$AH6="S")</formula>
    </cfRule>
    <cfRule type="expression" dxfId="1446" priority="613">
      <formula>AND($AI6=6,$AH6="S")</formula>
    </cfRule>
  </conditionalFormatting>
  <conditionalFormatting sqref="G6:I10">
    <cfRule type="expression" dxfId="1445" priority="602">
      <formula>OR($AI6=7,$AI6=0)</formula>
    </cfRule>
    <cfRule type="expression" dxfId="1444" priority="603">
      <formula>$AI6=6</formula>
    </cfRule>
  </conditionalFormatting>
  <conditionalFormatting sqref="G6:I10">
    <cfRule type="expression" dxfId="1443" priority="598">
      <formula>AND($AI6=7,$AH6="RI")</formula>
    </cfRule>
    <cfRule type="expression" dxfId="1442" priority="599">
      <formula>AND($AI6=6,$AH6="RI")</formula>
    </cfRule>
    <cfRule type="expression" dxfId="1441" priority="600">
      <formula>AND($AI6=7,$AH6="S")</formula>
    </cfRule>
    <cfRule type="expression" dxfId="1440" priority="601">
      <formula>AND($AI6=6,$AH6="S")</formula>
    </cfRule>
    <cfRule type="expression" dxfId="1439" priority="604">
      <formula>AND($AI6=7,$AH6="S")</formula>
    </cfRule>
    <cfRule type="expression" dxfId="1438" priority="605">
      <formula>AND($AI6=6,$AH6="S")</formula>
    </cfRule>
  </conditionalFormatting>
  <conditionalFormatting sqref="E6:E10">
    <cfRule type="expression" dxfId="1437" priority="594">
      <formula>$AI6=7</formula>
    </cfRule>
    <cfRule type="expression" dxfId="1436" priority="595">
      <formula>$AI6=6</formula>
    </cfRule>
  </conditionalFormatting>
  <conditionalFormatting sqref="E6:E10">
    <cfRule type="expression" dxfId="1435" priority="590">
      <formula>AND($AI6=7,$AH6="RI")</formula>
    </cfRule>
    <cfRule type="expression" dxfId="1434" priority="591">
      <formula>AND($AI6=6,$AH6="RI")</formula>
    </cfRule>
    <cfRule type="expression" dxfId="1433" priority="592">
      <formula>AND($AI6=7,$AH6="S")</formula>
    </cfRule>
    <cfRule type="expression" dxfId="1432" priority="593">
      <formula>AND($AI6=6,$AH6="S")</formula>
    </cfRule>
    <cfRule type="expression" dxfId="1431" priority="596">
      <formula>AND($AI6=7,$AH6="S")</formula>
    </cfRule>
    <cfRule type="expression" dxfId="1430" priority="597">
      <formula>AND($AI6=6,$AH6="S")</formula>
    </cfRule>
  </conditionalFormatting>
  <conditionalFormatting sqref="D6:D10">
    <cfRule type="expression" dxfId="1429" priority="586">
      <formula>OR($AI6=7,$AI6=0)</formula>
    </cfRule>
    <cfRule type="expression" dxfId="1428" priority="587">
      <formula>$AI6=6</formula>
    </cfRule>
  </conditionalFormatting>
  <conditionalFormatting sqref="D6:D10">
    <cfRule type="expression" dxfId="1427" priority="582">
      <formula>AND($AI6=7,$AH6="RI")</formula>
    </cfRule>
    <cfRule type="expression" dxfId="1426" priority="583">
      <formula>AND($AI6=6,$AH6="RI")</formula>
    </cfRule>
    <cfRule type="expression" dxfId="1425" priority="584">
      <formula>AND($AI6=7,$AH6="S")</formula>
    </cfRule>
    <cfRule type="expression" dxfId="1424" priority="585">
      <formula>AND($AI6=6,$AH6="S")</formula>
    </cfRule>
    <cfRule type="expression" dxfId="1423" priority="588">
      <formula>AND($AI6=7,$AH6="S")</formula>
    </cfRule>
    <cfRule type="expression" dxfId="1422" priority="589">
      <formula>AND($AI6=6,$AH6="S")</formula>
    </cfRule>
  </conditionalFormatting>
  <conditionalFormatting sqref="D6:I10">
    <cfRule type="expression" dxfId="1421" priority="576">
      <formula>OR(AND($AI6=7,$AH6="R"),AND($AI6=6,$AH6="R"))</formula>
    </cfRule>
    <cfRule type="expression" dxfId="1420" priority="577">
      <formula>OR(AND($AI6=7,$AH6="RI"),AND($AI6=6,$AH6="RI"))</formula>
    </cfRule>
    <cfRule type="expression" dxfId="1419" priority="578">
      <formula>OR(AND($AI6=7,$AH6="S"),AND($AI6=6,$AH6="S"))</formula>
    </cfRule>
    <cfRule type="expression" dxfId="1418" priority="579">
      <formula>OR(AND($AI6=7,$AH6="PZC"),AND($AI6=6,$AH6="PZC"))</formula>
    </cfRule>
    <cfRule type="expression" dxfId="1417" priority="580">
      <formula>OR($AI6=7,$AI6=0)</formula>
    </cfRule>
    <cfRule type="expression" dxfId="1416" priority="581">
      <formula>$AI6=6</formula>
    </cfRule>
  </conditionalFormatting>
  <conditionalFormatting sqref="O6:O7">
    <cfRule type="expression" dxfId="1415" priority="572">
      <formula>OR($AI6=7,$AI6=0)</formula>
    </cfRule>
    <cfRule type="expression" dxfId="1414" priority="573">
      <formula>$AI6=6</formula>
    </cfRule>
  </conditionalFormatting>
  <conditionalFormatting sqref="O6:O7">
    <cfRule type="expression" dxfId="1413" priority="566">
      <formula>AND($AI6=7,$AH6="RI")</formula>
    </cfRule>
    <cfRule type="expression" dxfId="1412" priority="567">
      <formula>AND($AI6=6,$AH6="RI")</formula>
    </cfRule>
    <cfRule type="expression" dxfId="1411" priority="570">
      <formula>AND($AI6=7,$AH6="S")</formula>
    </cfRule>
    <cfRule type="expression" dxfId="1410" priority="571">
      <formula>AND($AI6=6,$AH6="S")</formula>
    </cfRule>
    <cfRule type="expression" dxfId="1409" priority="574">
      <formula>AND($AI6=7,$AH6="S")</formula>
    </cfRule>
    <cfRule type="expression" dxfId="1408" priority="575">
      <formula>AND($AI6=6,$AH6="S")</formula>
    </cfRule>
  </conditionalFormatting>
  <conditionalFormatting sqref="O7">
    <cfRule type="expression" dxfId="1407" priority="568">
      <formula>$AI7=7</formula>
    </cfRule>
    <cfRule type="expression" dxfId="1406" priority="569">
      <formula>$AI7=6</formula>
    </cfRule>
  </conditionalFormatting>
  <conditionalFormatting sqref="N6:N7">
    <cfRule type="expression" dxfId="1405" priority="562">
      <formula>OR($AI6=7,$AI6=0)</formula>
    </cfRule>
    <cfRule type="expression" dxfId="1404" priority="563">
      <formula>$AI6=6</formula>
    </cfRule>
  </conditionalFormatting>
  <conditionalFormatting sqref="N6:N7">
    <cfRule type="expression" dxfId="1403" priority="556">
      <formula>AND($AI6=7,$AH6="RI")</formula>
    </cfRule>
    <cfRule type="expression" dxfId="1402" priority="557">
      <formula>AND($AI6=6,$AH6="RI")</formula>
    </cfRule>
    <cfRule type="expression" dxfId="1401" priority="560">
      <formula>AND($AI6=7,$AH6="S")</formula>
    </cfRule>
    <cfRule type="expression" dxfId="1400" priority="561">
      <formula>AND($AI6=6,$AH6="S")</formula>
    </cfRule>
    <cfRule type="expression" dxfId="1399" priority="564">
      <formula>AND($AI6=7,$AH6="S")</formula>
    </cfRule>
    <cfRule type="expression" dxfId="1398" priority="565">
      <formula>AND($AI6=6,$AH6="S")</formula>
    </cfRule>
  </conditionalFormatting>
  <conditionalFormatting sqref="N7">
    <cfRule type="expression" dxfId="1397" priority="558">
      <formula>$AI7=7</formula>
    </cfRule>
    <cfRule type="expression" dxfId="1396" priority="559">
      <formula>$AI7=6</formula>
    </cfRule>
  </conditionalFormatting>
  <conditionalFormatting sqref="L7">
    <cfRule type="expression" dxfId="1395" priority="550">
      <formula>$AI7=7</formula>
    </cfRule>
    <cfRule type="expression" dxfId="1394" priority="551">
      <formula>$AI7=6</formula>
    </cfRule>
  </conditionalFormatting>
  <conditionalFormatting sqref="L6:L7">
    <cfRule type="expression" dxfId="1393" priority="552">
      <formula>OR($AI6=7,$AI6=0)</formula>
    </cfRule>
    <cfRule type="expression" dxfId="1392" priority="553">
      <formula>$AI6=6</formula>
    </cfRule>
  </conditionalFormatting>
  <conditionalFormatting sqref="L6:L7">
    <cfRule type="expression" dxfId="1391" priority="546">
      <formula>AND($AI6=7,$AH6="RI")</formula>
    </cfRule>
    <cfRule type="expression" dxfId="1390" priority="547">
      <formula>AND($AI6=6,$AH6="RI")</formula>
    </cfRule>
    <cfRule type="expression" dxfId="1389" priority="548">
      <formula>AND($AI6=7,$AH6="S")</formula>
    </cfRule>
    <cfRule type="expression" dxfId="1388" priority="549">
      <formula>AND($AI6=6,$AH6="S")</formula>
    </cfRule>
    <cfRule type="expression" dxfId="1387" priority="554">
      <formula>AND($AI6=7,$AH6="S")</formula>
    </cfRule>
    <cfRule type="expression" dxfId="1386" priority="555">
      <formula>AND($AI6=6,$AH6="S")</formula>
    </cfRule>
  </conditionalFormatting>
  <conditionalFormatting sqref="M6:M7">
    <cfRule type="expression" dxfId="1385" priority="542">
      <formula>OR($AI6=7,$AI6=0)</formula>
    </cfRule>
    <cfRule type="expression" dxfId="1384" priority="543">
      <formula>$AI6=6</formula>
    </cfRule>
  </conditionalFormatting>
  <conditionalFormatting sqref="M6:M7">
    <cfRule type="expression" dxfId="1383" priority="538">
      <formula>AND($AI6=7,$AH6="RI")</formula>
    </cfRule>
    <cfRule type="expression" dxfId="1382" priority="539">
      <formula>AND($AI6=6,$AH6="RI")</formula>
    </cfRule>
    <cfRule type="expression" dxfId="1381" priority="540">
      <formula>AND($AI6=7,$AH6="S")</formula>
    </cfRule>
    <cfRule type="expression" dxfId="1380" priority="541">
      <formula>AND($AI6=6,$AH6="S")</formula>
    </cfRule>
    <cfRule type="expression" dxfId="1379" priority="544">
      <formula>AND($AI6=7,$AH6="S")</formula>
    </cfRule>
    <cfRule type="expression" dxfId="1378" priority="545">
      <formula>AND($AI6=6,$AH6="S")</formula>
    </cfRule>
  </conditionalFormatting>
  <conditionalFormatting sqref="T6:T7">
    <cfRule type="expression" dxfId="1377" priority="534">
      <formula>$AI6=7</formula>
    </cfRule>
    <cfRule type="expression" dxfId="1376" priority="535">
      <formula>$AI6=6</formula>
    </cfRule>
  </conditionalFormatting>
  <conditionalFormatting sqref="T6:T7">
    <cfRule type="expression" dxfId="1375" priority="530">
      <formula>AND($AI6=7,$AH6="RI")</formula>
    </cfRule>
    <cfRule type="expression" dxfId="1374" priority="531">
      <formula>AND($AI6=6,$AH6="RI")</formula>
    </cfRule>
    <cfRule type="expression" dxfId="1373" priority="532">
      <formula>AND($AI6=7,$AH6="S")</formula>
    </cfRule>
    <cfRule type="expression" dxfId="1372" priority="533">
      <formula>AND($AI6=6,$AH6="S")</formula>
    </cfRule>
    <cfRule type="expression" dxfId="1371" priority="536">
      <formula>AND($AI6=7,$AH6="S")</formula>
    </cfRule>
    <cfRule type="expression" dxfId="1370" priority="537">
      <formula>AND($AI6=6,$AH6="S")</formula>
    </cfRule>
  </conditionalFormatting>
  <conditionalFormatting sqref="Q6:Q7">
    <cfRule type="expression" dxfId="1369" priority="510">
      <formula>$AI6=7</formula>
    </cfRule>
    <cfRule type="expression" dxfId="1368" priority="511">
      <formula>$AI6=6</formula>
    </cfRule>
  </conditionalFormatting>
  <conditionalFormatting sqref="S8:S10">
    <cfRule type="expression" dxfId="1367" priority="504">
      <formula>$AI8=7</formula>
    </cfRule>
    <cfRule type="expression" dxfId="1366" priority="505">
      <formula>$AI8=6</formula>
    </cfRule>
  </conditionalFormatting>
  <conditionalFormatting sqref="S9">
    <cfRule type="expression" dxfId="1365" priority="502">
      <formula>$AI9=7</formula>
    </cfRule>
    <cfRule type="expression" dxfId="1364" priority="503">
      <formula>$AI9=6</formula>
    </cfRule>
  </conditionalFormatting>
  <conditionalFormatting sqref="S8:S10">
    <cfRule type="expression" dxfId="1363" priority="500">
      <formula>$AI8=7</formula>
    </cfRule>
    <cfRule type="expression" dxfId="1362" priority="501">
      <formula>$AI8=6</formula>
    </cfRule>
  </conditionalFormatting>
  <conditionalFormatting sqref="S8:S10">
    <cfRule type="expression" dxfId="1361" priority="498">
      <formula>$AI8=7</formula>
    </cfRule>
    <cfRule type="expression" dxfId="1360" priority="499">
      <formula>$AI8=6</formula>
    </cfRule>
  </conditionalFormatting>
  <conditionalFormatting sqref="P8:S10">
    <cfRule type="expression" dxfId="1359" priority="506">
      <formula>AND($AI8=6,$AH8="RI")</formula>
    </cfRule>
    <cfRule type="expression" dxfId="1358" priority="507">
      <formula>AND($AI8=7,$AH8="RI")</formula>
    </cfRule>
    <cfRule type="expression" dxfId="1357" priority="508">
      <formula>OR($AI8=7,$AI8=8)</formula>
    </cfRule>
    <cfRule type="expression" dxfId="1356" priority="509">
      <formula>$AI8=6</formula>
    </cfRule>
  </conditionalFormatting>
  <conditionalFormatting sqref="P6:S10">
    <cfRule type="expression" dxfId="1355" priority="492">
      <formula>OR(AND($AI6=7,$AH6="R"),AND($AI6=6,$AH6="R"))</formula>
    </cfRule>
    <cfRule type="expression" dxfId="1354" priority="493">
      <formula>OR(AND($AI6=7,$AH6="RI"),AND($AI6=6,$AH6="RI"))</formula>
    </cfRule>
    <cfRule type="expression" dxfId="1353" priority="494">
      <formula>OR(AND($AI6=7,$AH6="S"),AND($AI6=6,$AH6="S"))</formula>
    </cfRule>
    <cfRule type="expression" dxfId="1352" priority="495">
      <formula>OR(AND($AI6=7,$AH6="PZC"),AND($AI6=6,$AH6="PZC"))</formula>
    </cfRule>
    <cfRule type="expression" dxfId="1351" priority="496">
      <formula>OR($AI6=7,$AI6=0)</formula>
    </cfRule>
    <cfRule type="expression" dxfId="1350" priority="497">
      <formula>$AI6=6</formula>
    </cfRule>
  </conditionalFormatting>
  <conditionalFormatting sqref="I13:I14">
    <cfRule type="expression" dxfId="1349" priority="488">
      <formula>OR($AI13=7,$AI13=0)</formula>
    </cfRule>
    <cfRule type="expression" dxfId="1348" priority="489">
      <formula>$AI13=6</formula>
    </cfRule>
  </conditionalFormatting>
  <conditionalFormatting sqref="I13:I14">
    <cfRule type="expression" dxfId="1347" priority="482">
      <formula>AND($AI13=7,$AH13="RI")</formula>
    </cfRule>
    <cfRule type="expression" dxfId="1346" priority="483">
      <formula>AND($AI13=6,$AH13="RI")</formula>
    </cfRule>
    <cfRule type="expression" dxfId="1345" priority="486">
      <formula>AND($AI13=7,$AH13="S")</formula>
    </cfRule>
    <cfRule type="expression" dxfId="1344" priority="487">
      <formula>AND($AI13=6,$AH13="S")</formula>
    </cfRule>
    <cfRule type="expression" dxfId="1343" priority="490">
      <formula>AND($AI13=7,$AH13="S")</formula>
    </cfRule>
    <cfRule type="expression" dxfId="1342" priority="491">
      <formula>AND($AI13=6,$AH13="S")</formula>
    </cfRule>
  </conditionalFormatting>
  <conditionalFormatting sqref="I14">
    <cfRule type="expression" dxfId="1341" priority="484">
      <formula>$AI14=7</formula>
    </cfRule>
    <cfRule type="expression" dxfId="1340" priority="485">
      <formula>$AI14=6</formula>
    </cfRule>
  </conditionalFormatting>
  <conditionalFormatting sqref="H13:H14">
    <cfRule type="expression" dxfId="1339" priority="478">
      <formula>OR($AI13=7,$AI13=0)</formula>
    </cfRule>
    <cfRule type="expression" dxfId="1338" priority="479">
      <formula>$AI13=6</formula>
    </cfRule>
  </conditionalFormatting>
  <conditionalFormatting sqref="H13:H14">
    <cfRule type="expression" dxfId="1337" priority="472">
      <formula>AND($AI13=7,$AH13="RI")</formula>
    </cfRule>
    <cfRule type="expression" dxfId="1336" priority="473">
      <formula>AND($AI13=6,$AH13="RI")</formula>
    </cfRule>
    <cfRule type="expression" dxfId="1335" priority="476">
      <formula>AND($AI13=7,$AH13="S")</formula>
    </cfRule>
    <cfRule type="expression" dxfId="1334" priority="477">
      <formula>AND($AI13=6,$AH13="S")</formula>
    </cfRule>
    <cfRule type="expression" dxfId="1333" priority="480">
      <formula>AND($AI13=7,$AH13="S")</formula>
    </cfRule>
    <cfRule type="expression" dxfId="1332" priority="481">
      <formula>AND($AI13=6,$AH13="S")</formula>
    </cfRule>
  </conditionalFormatting>
  <conditionalFormatting sqref="H14">
    <cfRule type="expression" dxfId="1331" priority="474">
      <formula>$AI14=7</formula>
    </cfRule>
    <cfRule type="expression" dxfId="1330" priority="475">
      <formula>$AI14=6</formula>
    </cfRule>
  </conditionalFormatting>
  <conditionalFormatting sqref="F14">
    <cfRule type="expression" dxfId="1329" priority="466">
      <formula>$AI14=7</formula>
    </cfRule>
    <cfRule type="expression" dxfId="1328" priority="467">
      <formula>$AI14=6</formula>
    </cfRule>
  </conditionalFormatting>
  <conditionalFormatting sqref="F13:F14">
    <cfRule type="expression" dxfId="1327" priority="468">
      <formula>OR($AI13=7,$AI13=0)</formula>
    </cfRule>
    <cfRule type="expression" dxfId="1326" priority="469">
      <formula>$AI13=6</formula>
    </cfRule>
  </conditionalFormatting>
  <conditionalFormatting sqref="F13:F14">
    <cfRule type="expression" dxfId="1325" priority="462">
      <formula>AND($AI13=7,$AH13="RI")</formula>
    </cfRule>
    <cfRule type="expression" dxfId="1324" priority="463">
      <formula>AND($AI13=6,$AH13="RI")</formula>
    </cfRule>
    <cfRule type="expression" dxfId="1323" priority="464">
      <formula>AND($AI13=7,$AH13="S")</formula>
    </cfRule>
    <cfRule type="expression" dxfId="1322" priority="465">
      <formula>AND($AI13=6,$AH13="S")</formula>
    </cfRule>
    <cfRule type="expression" dxfId="1321" priority="470">
      <formula>AND($AI13=7,$AH13="S")</formula>
    </cfRule>
    <cfRule type="expression" dxfId="1320" priority="471">
      <formula>AND($AI13=6,$AH13="S")</formula>
    </cfRule>
  </conditionalFormatting>
  <conditionalFormatting sqref="G13:G14">
    <cfRule type="expression" dxfId="1319" priority="458">
      <formula>OR($AI13=7,$AI13=0)</formula>
    </cfRule>
    <cfRule type="expression" dxfId="1318" priority="459">
      <formula>$AI13=6</formula>
    </cfRule>
  </conditionalFormatting>
  <conditionalFormatting sqref="G13:G14">
    <cfRule type="expression" dxfId="1317" priority="454">
      <formula>AND($AI13=7,$AH13="RI")</formula>
    </cfRule>
    <cfRule type="expression" dxfId="1316" priority="455">
      <formula>AND($AI13=6,$AH13="RI")</formula>
    </cfRule>
    <cfRule type="expression" dxfId="1315" priority="456">
      <formula>AND($AI13=7,$AH13="S")</formula>
    </cfRule>
    <cfRule type="expression" dxfId="1314" priority="457">
      <formula>AND($AI13=6,$AH13="S")</formula>
    </cfRule>
    <cfRule type="expression" dxfId="1313" priority="460">
      <formula>AND($AI13=7,$AH13="S")</formula>
    </cfRule>
    <cfRule type="expression" dxfId="1312" priority="461">
      <formula>AND($AI13=6,$AH13="S")</formula>
    </cfRule>
  </conditionalFormatting>
  <conditionalFormatting sqref="E13:E14">
    <cfRule type="expression" dxfId="1311" priority="450">
      <formula>$AI13=7</formula>
    </cfRule>
    <cfRule type="expression" dxfId="1310" priority="451">
      <formula>$AI13=6</formula>
    </cfRule>
  </conditionalFormatting>
  <conditionalFormatting sqref="E13:E14">
    <cfRule type="expression" dxfId="1309" priority="446">
      <formula>AND($AI13=7,$AH13="RI")</formula>
    </cfRule>
    <cfRule type="expression" dxfId="1308" priority="447">
      <formula>AND($AI13=6,$AH13="RI")</formula>
    </cfRule>
    <cfRule type="expression" dxfId="1307" priority="448">
      <formula>AND($AI13=7,$AH13="S")</formula>
    </cfRule>
    <cfRule type="expression" dxfId="1306" priority="449">
      <formula>AND($AI13=6,$AH13="S")</formula>
    </cfRule>
    <cfRule type="expression" dxfId="1305" priority="452">
      <formula>AND($AI13=7,$AH13="S")</formula>
    </cfRule>
    <cfRule type="expression" dxfId="1304" priority="453">
      <formula>AND($AI13=6,$AH13="S")</formula>
    </cfRule>
  </conditionalFormatting>
  <conditionalFormatting sqref="D13:F14">
    <cfRule type="expression" dxfId="1303" priority="442">
      <formula>OR($AI13=7,$AI13=0)</formula>
    </cfRule>
    <cfRule type="expression" dxfId="1302" priority="443">
      <formula>$AI13=6</formula>
    </cfRule>
  </conditionalFormatting>
  <conditionalFormatting sqref="D13:F14">
    <cfRule type="expression" dxfId="1301" priority="438">
      <formula>AND($AI13=7,$AH13="RI")</formula>
    </cfRule>
    <cfRule type="expression" dxfId="1300" priority="439">
      <formula>AND($AI13=6,$AH13="RI")</formula>
    </cfRule>
    <cfRule type="expression" dxfId="1299" priority="440">
      <formula>AND($AI13=7,$AH13="S")</formula>
    </cfRule>
    <cfRule type="expression" dxfId="1298" priority="441">
      <formula>AND($AI13=6,$AH13="S")</formula>
    </cfRule>
    <cfRule type="expression" dxfId="1297" priority="444">
      <formula>AND($AI13=7,$AH13="S")</formula>
    </cfRule>
    <cfRule type="expression" dxfId="1296" priority="445">
      <formula>AND($AI13=6,$AH13="S")</formula>
    </cfRule>
  </conditionalFormatting>
  <conditionalFormatting sqref="D15:I17">
    <cfRule type="expression" dxfId="1295" priority="434">
      <formula>AND($AI15=6,$AH15="RI")</formula>
    </cfRule>
    <cfRule type="expression" dxfId="1294" priority="435">
      <formula>AND($AI15=7,$AH15="RI")</formula>
    </cfRule>
    <cfRule type="expression" dxfId="1293" priority="436">
      <formula>OR($AI15=7,$AI15=8)</formula>
    </cfRule>
    <cfRule type="expression" dxfId="1292" priority="437">
      <formula>$AI15=6</formula>
    </cfRule>
  </conditionalFormatting>
  <conditionalFormatting sqref="D13:I17">
    <cfRule type="expression" dxfId="1291" priority="428">
      <formula>OR(AND($AI13=7,$AH13="R"),AND($AI13=6,$AH13="R"))</formula>
    </cfRule>
    <cfRule type="expression" dxfId="1290" priority="429">
      <formula>OR(AND($AI13=7,$AH13="RI"),AND($AI13=6,$AH13="RI"))</formula>
    </cfRule>
    <cfRule type="expression" dxfId="1289" priority="430">
      <formula>OR(AND($AI13=7,$AH13="S"),AND($AI13=6,$AH13="S"))</formula>
    </cfRule>
    <cfRule type="expression" dxfId="1288" priority="431">
      <formula>OR(AND($AI13=7,$AH13="PZC"),AND($AI13=6,$AH13="PZC"))</formula>
    </cfRule>
    <cfRule type="expression" dxfId="1287" priority="432">
      <formula>OR($AI13=7,$AI13=0)</formula>
    </cfRule>
    <cfRule type="expression" dxfId="1286" priority="433">
      <formula>$AI13=6</formula>
    </cfRule>
  </conditionalFormatting>
  <conditionalFormatting sqref="T13:T14">
    <cfRule type="expression" dxfId="1285" priority="426">
      <formula>$AI13=7</formula>
    </cfRule>
    <cfRule type="expression" dxfId="1284" priority="427">
      <formula>$AI13=6</formula>
    </cfRule>
  </conditionalFormatting>
  <conditionalFormatting sqref="M15:M17">
    <cfRule type="expression" dxfId="1283" priority="420">
      <formula>$AI15=7</formula>
    </cfRule>
    <cfRule type="expression" dxfId="1282" priority="421">
      <formula>$AI15=6</formula>
    </cfRule>
  </conditionalFormatting>
  <conditionalFormatting sqref="M16">
    <cfRule type="expression" dxfId="1281" priority="418">
      <formula>$AI16=7</formula>
    </cfRule>
    <cfRule type="expression" dxfId="1280" priority="419">
      <formula>$AI16=6</formula>
    </cfRule>
  </conditionalFormatting>
  <conditionalFormatting sqref="M15:M17">
    <cfRule type="expression" dxfId="1279" priority="416">
      <formula>$AI15=7</formula>
    </cfRule>
    <cfRule type="expression" dxfId="1278" priority="417">
      <formula>$AI15=6</formula>
    </cfRule>
  </conditionalFormatting>
  <conditionalFormatting sqref="M15:M17">
    <cfRule type="expression" dxfId="1277" priority="414">
      <formula>$AI15=7</formula>
    </cfRule>
    <cfRule type="expression" dxfId="1276" priority="415">
      <formula>$AI15=6</formula>
    </cfRule>
  </conditionalFormatting>
  <conditionalFormatting sqref="U13:U17">
    <cfRule type="expression" dxfId="1275" priority="404">
      <formula>OR($AI13=7,$AI13=0)</formula>
    </cfRule>
    <cfRule type="expression" dxfId="1274" priority="405">
      <formula>$AI13=6</formula>
    </cfRule>
  </conditionalFormatting>
  <conditionalFormatting sqref="U13:U17">
    <cfRule type="expression" dxfId="1273" priority="400">
      <formula>AND($AI13=7,$AH13="RI")</formula>
    </cfRule>
    <cfRule type="expression" dxfId="1272" priority="401">
      <formula>AND($AI13=6,$AH13="RI")</formula>
    </cfRule>
    <cfRule type="expression" dxfId="1271" priority="402">
      <formula>AND($AI13=7,$AH13="S")</formula>
    </cfRule>
    <cfRule type="expression" dxfId="1270" priority="403">
      <formula>AND($AI13=6,$AH13="S")</formula>
    </cfRule>
    <cfRule type="expression" dxfId="1269" priority="406">
      <formula>AND($AI13=7,$AH13="S")</formula>
    </cfRule>
    <cfRule type="expression" dxfId="1268" priority="407">
      <formula>AND($AI13=6,$AH13="S")</formula>
    </cfRule>
  </conditionalFormatting>
  <conditionalFormatting sqref="K13:K17">
    <cfRule type="expression" dxfId="1267" priority="396">
      <formula>OR($AI13=7,$AI13=0)</formula>
    </cfRule>
    <cfRule type="expression" dxfId="1266" priority="397">
      <formula>$AI13=6</formula>
    </cfRule>
  </conditionalFormatting>
  <conditionalFormatting sqref="K13:K17">
    <cfRule type="expression" dxfId="1265" priority="392">
      <formula>AND($AI13=7,$AH13="RI")</formula>
    </cfRule>
    <cfRule type="expression" dxfId="1264" priority="393">
      <formula>AND($AI13=6,$AH13="RI")</formula>
    </cfRule>
    <cfRule type="expression" dxfId="1263" priority="394">
      <formula>AND($AI13=7,$AH13="S")</formula>
    </cfRule>
    <cfRule type="expression" dxfId="1262" priority="395">
      <formula>AND($AI13=6,$AH13="S")</formula>
    </cfRule>
    <cfRule type="expression" dxfId="1261" priority="398">
      <formula>AND($AI13=7,$AH13="S")</formula>
    </cfRule>
    <cfRule type="expression" dxfId="1260" priority="399">
      <formula>AND($AI13=6,$AH13="S")</formula>
    </cfRule>
  </conditionalFormatting>
  <conditionalFormatting sqref="R13:R17">
    <cfRule type="expression" dxfId="1259" priority="388">
      <formula>OR($AI13=7,$AI13=0)</formula>
    </cfRule>
    <cfRule type="expression" dxfId="1258" priority="389">
      <formula>$AI13=6</formula>
    </cfRule>
  </conditionalFormatting>
  <conditionalFormatting sqref="R13:R17">
    <cfRule type="expression" dxfId="1257" priority="384">
      <formula>AND($AI13=7,$AH13="RI")</formula>
    </cfRule>
    <cfRule type="expression" dxfId="1256" priority="385">
      <formula>AND($AI13=6,$AH13="RI")</formula>
    </cfRule>
    <cfRule type="expression" dxfId="1255" priority="386">
      <formula>AND($AI13=7,$AH13="S")</formula>
    </cfRule>
    <cfRule type="expression" dxfId="1254" priority="387">
      <formula>AND($AI13=6,$AH13="S")</formula>
    </cfRule>
    <cfRule type="expression" dxfId="1253" priority="390">
      <formula>AND($AI13=7,$AH13="S")</formula>
    </cfRule>
    <cfRule type="expression" dxfId="1252" priority="391">
      <formula>AND($AI13=6,$AH13="S")</formula>
    </cfRule>
  </conditionalFormatting>
  <conditionalFormatting sqref="S13:S17">
    <cfRule type="expression" dxfId="1251" priority="380">
      <formula>OR($AI13=7,$AI13=0)</formula>
    </cfRule>
    <cfRule type="expression" dxfId="1250" priority="381">
      <formula>$AI13=6</formula>
    </cfRule>
  </conditionalFormatting>
  <conditionalFormatting sqref="S13:S17">
    <cfRule type="expression" dxfId="1249" priority="376">
      <formula>AND($AI13=7,$AH13="RI")</formula>
    </cfRule>
    <cfRule type="expression" dxfId="1248" priority="377">
      <formula>AND($AI13=6,$AH13="RI")</formula>
    </cfRule>
    <cfRule type="expression" dxfId="1247" priority="378">
      <formula>AND($AI13=7,$AH13="S")</formula>
    </cfRule>
    <cfRule type="expression" dxfId="1246" priority="379">
      <formula>AND($AI13=6,$AH13="S")</formula>
    </cfRule>
    <cfRule type="expression" dxfId="1245" priority="382">
      <formula>AND($AI13=7,$AH13="S")</formula>
    </cfRule>
    <cfRule type="expression" dxfId="1244" priority="383">
      <formula>AND($AI13=6,$AH13="S")</formula>
    </cfRule>
  </conditionalFormatting>
  <conditionalFormatting sqref="Q13:Q17">
    <cfRule type="expression" dxfId="1243" priority="372">
      <formula>$AI13=7</formula>
    </cfRule>
    <cfRule type="expression" dxfId="1242" priority="373">
      <formula>$AI13=6</formula>
    </cfRule>
  </conditionalFormatting>
  <conditionalFormatting sqref="Q13:Q17">
    <cfRule type="expression" dxfId="1241" priority="368">
      <formula>AND($AI13=7,$AH13="RI")</formula>
    </cfRule>
    <cfRule type="expression" dxfId="1240" priority="369">
      <formula>AND($AI13=6,$AH13="RI")</formula>
    </cfRule>
    <cfRule type="expression" dxfId="1239" priority="370">
      <formula>AND($AI13=7,$AH13="S")</formula>
    </cfRule>
    <cfRule type="expression" dxfId="1238" priority="371">
      <formula>AND($AI13=6,$AH13="S")</formula>
    </cfRule>
    <cfRule type="expression" dxfId="1237" priority="374">
      <formula>AND($AI13=7,$AH13="S")</formula>
    </cfRule>
    <cfRule type="expression" dxfId="1236" priority="375">
      <formula>AND($AI13=6,$AH13="S")</formula>
    </cfRule>
  </conditionalFormatting>
  <conditionalFormatting sqref="P13:P17">
    <cfRule type="expression" dxfId="1235" priority="364">
      <formula>OR($AI13=7,$AI13=0)</formula>
    </cfRule>
    <cfRule type="expression" dxfId="1234" priority="365">
      <formula>$AI13=6</formula>
    </cfRule>
  </conditionalFormatting>
  <conditionalFormatting sqref="P13:P17">
    <cfRule type="expression" dxfId="1233" priority="360">
      <formula>AND($AI13=7,$AH13="RI")</formula>
    </cfRule>
    <cfRule type="expression" dxfId="1232" priority="361">
      <formula>AND($AI13=6,$AH13="RI")</formula>
    </cfRule>
    <cfRule type="expression" dxfId="1231" priority="362">
      <formula>AND($AI13=7,$AH13="S")</formula>
    </cfRule>
    <cfRule type="expression" dxfId="1230" priority="363">
      <formula>AND($AI13=6,$AH13="S")</formula>
    </cfRule>
    <cfRule type="expression" dxfId="1229" priority="366">
      <formula>AND($AI13=7,$AH13="S")</formula>
    </cfRule>
    <cfRule type="expression" dxfId="1228" priority="367">
      <formula>AND($AI13=6,$AH13="S")</formula>
    </cfRule>
  </conditionalFormatting>
  <conditionalFormatting sqref="P13:S17">
    <cfRule type="expression" dxfId="1227" priority="354">
      <formula>OR(AND($AI13=7,$AH13="R"),AND($AI13=6,$AH13="R"))</formula>
    </cfRule>
    <cfRule type="expression" dxfId="1226" priority="355">
      <formula>OR(AND($AI13=7,$AH13="RI"),AND($AI13=6,$AH13="RI"))</formula>
    </cfRule>
    <cfRule type="expression" dxfId="1225" priority="356">
      <formula>OR(AND($AI13=7,$AH13="S"),AND($AI13=6,$AH13="S"))</formula>
    </cfRule>
    <cfRule type="expression" dxfId="1224" priority="357">
      <formula>OR(AND($AI13=7,$AH13="PZC"),AND($AI13=6,$AH13="PZC"))</formula>
    </cfRule>
    <cfRule type="expression" dxfId="1223" priority="358">
      <formula>OR($AI13=7,$AI13=0)</formula>
    </cfRule>
    <cfRule type="expression" dxfId="1222" priority="359">
      <formula>$AI13=6</formula>
    </cfRule>
  </conditionalFormatting>
  <conditionalFormatting sqref="E20:E21">
    <cfRule type="expression" dxfId="1221" priority="352">
      <formula>$AI20=7</formula>
    </cfRule>
    <cfRule type="expression" dxfId="1220" priority="353">
      <formula>$AI20=6</formula>
    </cfRule>
  </conditionalFormatting>
  <conditionalFormatting sqref="G22:G24">
    <cfRule type="expression" dxfId="1219" priority="346">
      <formula>$AI22=7</formula>
    </cfRule>
    <cfRule type="expression" dxfId="1218" priority="347">
      <formula>$AI22=6</formula>
    </cfRule>
  </conditionalFormatting>
  <conditionalFormatting sqref="G23">
    <cfRule type="expression" dxfId="1217" priority="344">
      <formula>$AI23=7</formula>
    </cfRule>
    <cfRule type="expression" dxfId="1216" priority="345">
      <formula>$AI23=6</formula>
    </cfRule>
  </conditionalFormatting>
  <conditionalFormatting sqref="G22:G24">
    <cfRule type="expression" dxfId="1215" priority="342">
      <formula>$AI22=7</formula>
    </cfRule>
    <cfRule type="expression" dxfId="1214" priority="343">
      <formula>$AI22=6</formula>
    </cfRule>
  </conditionalFormatting>
  <conditionalFormatting sqref="G22:G24">
    <cfRule type="expression" dxfId="1213" priority="340">
      <formula>$AI22=7</formula>
    </cfRule>
    <cfRule type="expression" dxfId="1212" priority="341">
      <formula>$AI22=6</formula>
    </cfRule>
  </conditionalFormatting>
  <conditionalFormatting sqref="D22:I24">
    <cfRule type="expression" dxfId="1211" priority="348">
      <formula>AND($AI22=6,$AH22="RI")</formula>
    </cfRule>
    <cfRule type="expression" dxfId="1210" priority="349">
      <formula>AND($AI22=7,$AH22="RI")</formula>
    </cfRule>
    <cfRule type="expression" dxfId="1209" priority="350">
      <formula>OR($AI22=7,$AI22=8)</formula>
    </cfRule>
    <cfRule type="expression" dxfId="1208" priority="351">
      <formula>$AI22=6</formula>
    </cfRule>
  </conditionalFormatting>
  <conditionalFormatting sqref="D20:I24">
    <cfRule type="expression" dxfId="1207" priority="334">
      <formula>OR(AND($AI20=7,$AH20="R"),AND($AI20=6,$AH20="R"))</formula>
    </cfRule>
    <cfRule type="expression" dxfId="1206" priority="335">
      <formula>OR(AND($AI20=7,$AH20="RI"),AND($AI20=6,$AH20="RI"))</formula>
    </cfRule>
    <cfRule type="expression" dxfId="1205" priority="336">
      <formula>OR(AND($AI20=7,$AH20="S"),AND($AI20=6,$AH20="S"))</formula>
    </cfRule>
    <cfRule type="expression" dxfId="1204" priority="337">
      <formula>OR(AND($AI20=7,$AH20="PZC"),AND($AI20=6,$AH20="PZC"))</formula>
    </cfRule>
    <cfRule type="expression" dxfId="1203" priority="338">
      <formula>OR($AI20=7,$AI20=0)</formula>
    </cfRule>
    <cfRule type="expression" dxfId="1202" priority="339">
      <formula>$AI20=6</formula>
    </cfRule>
  </conditionalFormatting>
  <conditionalFormatting sqref="O20:O24">
    <cfRule type="expression" dxfId="1201" priority="330">
      <formula>OR($AI20=7,$AI20=0)</formula>
    </cfRule>
    <cfRule type="expression" dxfId="1200" priority="331">
      <formula>$AI20=6</formula>
    </cfRule>
  </conditionalFormatting>
  <conditionalFormatting sqref="O20:O24">
    <cfRule type="expression" dxfId="1199" priority="326">
      <formula>AND($AI20=7,$AH20="RI")</formula>
    </cfRule>
    <cfRule type="expression" dxfId="1198" priority="327">
      <formula>AND($AI20=6,$AH20="RI")</formula>
    </cfRule>
    <cfRule type="expression" dxfId="1197" priority="328">
      <formula>AND($AI20=7,$AH20="S")</formula>
    </cfRule>
    <cfRule type="expression" dxfId="1196" priority="329">
      <formula>AND($AI20=6,$AH20="S")</formula>
    </cfRule>
    <cfRule type="expression" dxfId="1195" priority="332">
      <formula>AND($AI20=7,$AH20="S")</formula>
    </cfRule>
    <cfRule type="expression" dxfId="1194" priority="333">
      <formula>AND($AI20=6,$AH20="S")</formula>
    </cfRule>
  </conditionalFormatting>
  <conditionalFormatting sqref="N20:N24">
    <cfRule type="expression" dxfId="1193" priority="322">
      <formula>OR($AI20=7,$AI20=0)</formula>
    </cfRule>
    <cfRule type="expression" dxfId="1192" priority="323">
      <formula>$AI20=6</formula>
    </cfRule>
  </conditionalFormatting>
  <conditionalFormatting sqref="N20:N24">
    <cfRule type="expression" dxfId="1191" priority="318">
      <formula>AND($AI20=7,$AH20="RI")</formula>
    </cfRule>
    <cfRule type="expression" dxfId="1190" priority="319">
      <formula>AND($AI20=6,$AH20="RI")</formula>
    </cfRule>
    <cfRule type="expression" dxfId="1189" priority="320">
      <formula>AND($AI20=7,$AH20="S")</formula>
    </cfRule>
    <cfRule type="expression" dxfId="1188" priority="321">
      <formula>AND($AI20=6,$AH20="S")</formula>
    </cfRule>
    <cfRule type="expression" dxfId="1187" priority="324">
      <formula>AND($AI20=7,$AH20="S")</formula>
    </cfRule>
    <cfRule type="expression" dxfId="1186" priority="325">
      <formula>AND($AI20=6,$AH20="S")</formula>
    </cfRule>
  </conditionalFormatting>
  <conditionalFormatting sqref="L20:L24">
    <cfRule type="expression" dxfId="1185" priority="314">
      <formula>OR($AI20=7,$AI20=0)</formula>
    </cfRule>
    <cfRule type="expression" dxfId="1184" priority="315">
      <formula>$AI20=6</formula>
    </cfRule>
  </conditionalFormatting>
  <conditionalFormatting sqref="L20:L24">
    <cfRule type="expression" dxfId="1183" priority="310">
      <formula>AND($AI20=7,$AH20="RI")</formula>
    </cfRule>
    <cfRule type="expression" dxfId="1182" priority="311">
      <formula>AND($AI20=6,$AH20="RI")</formula>
    </cfRule>
    <cfRule type="expression" dxfId="1181" priority="312">
      <formula>AND($AI20=7,$AH20="S")</formula>
    </cfRule>
    <cfRule type="expression" dxfId="1180" priority="313">
      <formula>AND($AI20=6,$AH20="S")</formula>
    </cfRule>
    <cfRule type="expression" dxfId="1179" priority="316">
      <formula>AND($AI20=7,$AH20="S")</formula>
    </cfRule>
    <cfRule type="expression" dxfId="1178" priority="317">
      <formula>AND($AI20=6,$AH20="S")</formula>
    </cfRule>
  </conditionalFormatting>
  <conditionalFormatting sqref="M20:O24">
    <cfRule type="expression" dxfId="1177" priority="306">
      <formula>OR($AI20=7,$AI20=0)</formula>
    </cfRule>
    <cfRule type="expression" dxfId="1176" priority="307">
      <formula>$AI20=6</formula>
    </cfRule>
  </conditionalFormatting>
  <conditionalFormatting sqref="M20:O24">
    <cfRule type="expression" dxfId="1175" priority="302">
      <formula>AND($AI20=7,$AH20="RI")</formula>
    </cfRule>
    <cfRule type="expression" dxfId="1174" priority="303">
      <formula>AND($AI20=6,$AH20="RI")</formula>
    </cfRule>
    <cfRule type="expression" dxfId="1173" priority="304">
      <formula>AND($AI20=7,$AH20="S")</formula>
    </cfRule>
    <cfRule type="expression" dxfId="1172" priority="305">
      <formula>AND($AI20=6,$AH20="S")</formula>
    </cfRule>
    <cfRule type="expression" dxfId="1171" priority="308">
      <formula>AND($AI20=7,$AH20="S")</formula>
    </cfRule>
    <cfRule type="expression" dxfId="1170" priority="309">
      <formula>AND($AI20=6,$AH20="S")</formula>
    </cfRule>
  </conditionalFormatting>
  <conditionalFormatting sqref="T20:T24">
    <cfRule type="expression" dxfId="1169" priority="298">
      <formula>$AI20=7</formula>
    </cfRule>
    <cfRule type="expression" dxfId="1168" priority="299">
      <formula>$AI20=6</formula>
    </cfRule>
  </conditionalFormatting>
  <conditionalFormatting sqref="T20:T24">
    <cfRule type="expression" dxfId="1167" priority="294">
      <formula>AND($AI20=7,$AH20="RI")</formula>
    </cfRule>
    <cfRule type="expression" dxfId="1166" priority="295">
      <formula>AND($AI20=6,$AH20="RI")</formula>
    </cfRule>
    <cfRule type="expression" dxfId="1165" priority="296">
      <formula>AND($AI20=7,$AH20="S")</formula>
    </cfRule>
    <cfRule type="expression" dxfId="1164" priority="297">
      <formula>AND($AI20=6,$AH20="S")</formula>
    </cfRule>
    <cfRule type="expression" dxfId="1163" priority="300">
      <formula>AND($AI20=7,$AH20="S")</formula>
    </cfRule>
    <cfRule type="expression" dxfId="1162" priority="301">
      <formula>AND($AI20=6,$AH20="S")</formula>
    </cfRule>
  </conditionalFormatting>
  <conditionalFormatting sqref="J20:J24">
    <cfRule type="expression" dxfId="1161" priority="290">
      <formula>OR($AI20=7,$AI20=0)</formula>
    </cfRule>
    <cfRule type="expression" dxfId="1160" priority="291">
      <formula>$AI20=6</formula>
    </cfRule>
  </conditionalFormatting>
  <conditionalFormatting sqref="J20:J24">
    <cfRule type="expression" dxfId="1159" priority="286">
      <formula>AND($AI20=7,$AH20="RI")</formula>
    </cfRule>
    <cfRule type="expression" dxfId="1158" priority="287">
      <formula>AND($AI20=6,$AH20="RI")</formula>
    </cfRule>
    <cfRule type="expression" dxfId="1157" priority="288">
      <formula>AND($AI20=7,$AH20="S")</formula>
    </cfRule>
    <cfRule type="expression" dxfId="1156" priority="289">
      <formula>AND($AI20=6,$AH20="S")</formula>
    </cfRule>
    <cfRule type="expression" dxfId="1155" priority="292">
      <formula>AND($AI20=7,$AH20="S")</formula>
    </cfRule>
    <cfRule type="expression" dxfId="1154" priority="293">
      <formula>AND($AI20=6,$AH20="S")</formula>
    </cfRule>
  </conditionalFormatting>
  <conditionalFormatting sqref="U20:U21">
    <cfRule type="expression" dxfId="1153" priority="276">
      <formula>OR($AI20=7,$AI20=0)</formula>
    </cfRule>
    <cfRule type="expression" dxfId="1152" priority="277">
      <formula>$AI20=6</formula>
    </cfRule>
  </conditionalFormatting>
  <conditionalFormatting sqref="U20:U21">
    <cfRule type="expression" dxfId="1151" priority="270">
      <formula>AND($AI20=7,$AH20="RI")</formula>
    </cfRule>
    <cfRule type="expression" dxfId="1150" priority="271">
      <formula>AND($AI20=6,$AH20="RI")</formula>
    </cfRule>
    <cfRule type="expression" dxfId="1149" priority="274">
      <formula>AND($AI20=7,$AH20="S")</formula>
    </cfRule>
    <cfRule type="expression" dxfId="1148" priority="275">
      <formula>AND($AI20=6,$AH20="S")</formula>
    </cfRule>
    <cfRule type="expression" dxfId="1147" priority="278">
      <formula>AND($AI20=7,$AH20="S")</formula>
    </cfRule>
    <cfRule type="expression" dxfId="1146" priority="279">
      <formula>AND($AI20=6,$AH20="S")</formula>
    </cfRule>
  </conditionalFormatting>
  <conditionalFormatting sqref="U21">
    <cfRule type="expression" dxfId="1145" priority="272">
      <formula>$AI21=7</formula>
    </cfRule>
    <cfRule type="expression" dxfId="1144" priority="273">
      <formula>$AI21=6</formula>
    </cfRule>
  </conditionalFormatting>
  <conditionalFormatting sqref="K20:K21">
    <cfRule type="expression" dxfId="1143" priority="266">
      <formula>OR($AI20=7,$AI20=0)</formula>
    </cfRule>
    <cfRule type="expression" dxfId="1142" priority="267">
      <formula>$AI20=6</formula>
    </cfRule>
  </conditionalFormatting>
  <conditionalFormatting sqref="K20:K21">
    <cfRule type="expression" dxfId="1141" priority="260">
      <formula>AND($AI20=7,$AH20="RI")</formula>
    </cfRule>
    <cfRule type="expression" dxfId="1140" priority="261">
      <formula>AND($AI20=6,$AH20="RI")</formula>
    </cfRule>
    <cfRule type="expression" dxfId="1139" priority="264">
      <formula>AND($AI20=7,$AH20="S")</formula>
    </cfRule>
    <cfRule type="expression" dxfId="1138" priority="265">
      <formula>AND($AI20=6,$AH20="S")</formula>
    </cfRule>
    <cfRule type="expression" dxfId="1137" priority="268">
      <formula>AND($AI20=7,$AH20="S")</formula>
    </cfRule>
    <cfRule type="expression" dxfId="1136" priority="269">
      <formula>AND($AI20=6,$AH20="S")</formula>
    </cfRule>
  </conditionalFormatting>
  <conditionalFormatting sqref="K21">
    <cfRule type="expression" dxfId="1135" priority="262">
      <formula>$AI21=7</formula>
    </cfRule>
    <cfRule type="expression" dxfId="1134" priority="263">
      <formula>$AI21=6</formula>
    </cfRule>
  </conditionalFormatting>
  <conditionalFormatting sqref="R21">
    <cfRule type="expression" dxfId="1133" priority="254">
      <formula>$AI21=7</formula>
    </cfRule>
    <cfRule type="expression" dxfId="1132" priority="255">
      <formula>$AI21=6</formula>
    </cfRule>
  </conditionalFormatting>
  <conditionalFormatting sqref="R20:R21">
    <cfRule type="expression" dxfId="1131" priority="256">
      <formula>OR($AI20=7,$AI20=0)</formula>
    </cfRule>
    <cfRule type="expression" dxfId="1130" priority="257">
      <formula>$AI20=6</formula>
    </cfRule>
  </conditionalFormatting>
  <conditionalFormatting sqref="R20:R21">
    <cfRule type="expression" dxfId="1129" priority="250">
      <formula>AND($AI20=7,$AH20="RI")</formula>
    </cfRule>
    <cfRule type="expression" dxfId="1128" priority="251">
      <formula>AND($AI20=6,$AH20="RI")</formula>
    </cfRule>
    <cfRule type="expression" dxfId="1127" priority="252">
      <formula>AND($AI20=7,$AH20="S")</formula>
    </cfRule>
    <cfRule type="expression" dxfId="1126" priority="253">
      <formula>AND($AI20=6,$AH20="S")</formula>
    </cfRule>
    <cfRule type="expression" dxfId="1125" priority="258">
      <formula>AND($AI20=7,$AH20="S")</formula>
    </cfRule>
    <cfRule type="expression" dxfId="1124" priority="259">
      <formula>AND($AI20=6,$AH20="S")</formula>
    </cfRule>
  </conditionalFormatting>
  <conditionalFormatting sqref="S20:S21">
    <cfRule type="expression" dxfId="1123" priority="246">
      <formula>OR($AI20=7,$AI20=0)</formula>
    </cfRule>
    <cfRule type="expression" dxfId="1122" priority="247">
      <formula>$AI20=6</formula>
    </cfRule>
  </conditionalFormatting>
  <conditionalFormatting sqref="S20:S21">
    <cfRule type="expression" dxfId="1121" priority="242">
      <formula>AND($AI20=7,$AH20="RI")</formula>
    </cfRule>
    <cfRule type="expression" dxfId="1120" priority="243">
      <formula>AND($AI20=6,$AH20="RI")</formula>
    </cfRule>
    <cfRule type="expression" dxfId="1119" priority="244">
      <formula>AND($AI20=7,$AH20="S")</formula>
    </cfRule>
    <cfRule type="expression" dxfId="1118" priority="245">
      <formula>AND($AI20=6,$AH20="S")</formula>
    </cfRule>
    <cfRule type="expression" dxfId="1117" priority="248">
      <formula>AND($AI20=7,$AH20="S")</formula>
    </cfRule>
    <cfRule type="expression" dxfId="1116" priority="249">
      <formula>AND($AI20=6,$AH20="S")</formula>
    </cfRule>
  </conditionalFormatting>
  <conditionalFormatting sqref="Q20:Q21">
    <cfRule type="expression" dxfId="1115" priority="238">
      <formula>$AI20=7</formula>
    </cfRule>
    <cfRule type="expression" dxfId="1114" priority="239">
      <formula>$AI20=6</formula>
    </cfRule>
  </conditionalFormatting>
  <conditionalFormatting sqref="Q20:Q21">
    <cfRule type="expression" dxfId="1113" priority="234">
      <formula>AND($AI20=7,$AH20="RI")</formula>
    </cfRule>
    <cfRule type="expression" dxfId="1112" priority="235">
      <formula>AND($AI20=6,$AH20="RI")</formula>
    </cfRule>
    <cfRule type="expression" dxfId="1111" priority="236">
      <formula>AND($AI20=7,$AH20="S")</formula>
    </cfRule>
    <cfRule type="expression" dxfId="1110" priority="237">
      <formula>AND($AI20=6,$AH20="S")</formula>
    </cfRule>
    <cfRule type="expression" dxfId="1109" priority="240">
      <formula>AND($AI20=7,$AH20="S")</formula>
    </cfRule>
    <cfRule type="expression" dxfId="1108" priority="241">
      <formula>AND($AI20=6,$AH20="S")</formula>
    </cfRule>
  </conditionalFormatting>
  <conditionalFormatting sqref="P20:R21">
    <cfRule type="expression" dxfId="1107" priority="230">
      <formula>OR($AI20=7,$AI20=0)</formula>
    </cfRule>
    <cfRule type="expression" dxfId="1106" priority="231">
      <formula>$AI20=6</formula>
    </cfRule>
  </conditionalFormatting>
  <conditionalFormatting sqref="P20:R21">
    <cfRule type="expression" dxfId="1105" priority="226">
      <formula>AND($AI20=7,$AH20="RI")</formula>
    </cfRule>
    <cfRule type="expression" dxfId="1104" priority="227">
      <formula>AND($AI20=6,$AH20="RI")</formula>
    </cfRule>
    <cfRule type="expression" dxfId="1103" priority="228">
      <formula>AND($AI20=7,$AH20="S")</formula>
    </cfRule>
    <cfRule type="expression" dxfId="1102" priority="229">
      <formula>AND($AI20=6,$AH20="S")</formula>
    </cfRule>
    <cfRule type="expression" dxfId="1101" priority="232">
      <formula>AND($AI20=7,$AH20="S")</formula>
    </cfRule>
    <cfRule type="expression" dxfId="1100" priority="233">
      <formula>AND($AI20=6,$AH20="S")</formula>
    </cfRule>
  </conditionalFormatting>
  <conditionalFormatting sqref="P22:S24">
    <cfRule type="expression" dxfId="1099" priority="222">
      <formula>AND($AI22=6,$AH22="RI")</formula>
    </cfRule>
    <cfRule type="expression" dxfId="1098" priority="223">
      <formula>AND($AI22=7,$AH22="RI")</formula>
    </cfRule>
    <cfRule type="expression" dxfId="1097" priority="224">
      <formula>OR($AI22=7,$AI22=8)</formula>
    </cfRule>
    <cfRule type="expression" dxfId="1096" priority="225">
      <formula>$AI22=6</formula>
    </cfRule>
  </conditionalFormatting>
  <conditionalFormatting sqref="P20:S24">
    <cfRule type="expression" dxfId="1095" priority="216">
      <formula>OR(AND($AI20=7,$AH20="R"),AND($AI20=6,$AH20="R"))</formula>
    </cfRule>
    <cfRule type="expression" dxfId="1094" priority="217">
      <formula>OR(AND($AI20=7,$AH20="RI"),AND($AI20=6,$AH20="RI"))</formula>
    </cfRule>
    <cfRule type="expression" dxfId="1093" priority="218">
      <formula>OR(AND($AI20=7,$AH20="S"),AND($AI20=6,$AH20="S"))</formula>
    </cfRule>
    <cfRule type="expression" dxfId="1092" priority="219">
      <formula>OR(AND($AI20=7,$AH20="PZC"),AND($AI20=6,$AH20="PZC"))</formula>
    </cfRule>
    <cfRule type="expression" dxfId="1091" priority="220">
      <formula>OR($AI20=7,$AI20=0)</formula>
    </cfRule>
    <cfRule type="expression" dxfId="1090" priority="221">
      <formula>$AI20=6</formula>
    </cfRule>
  </conditionalFormatting>
  <conditionalFormatting sqref="I29:I31">
    <cfRule type="expression" dxfId="1089" priority="212">
      <formula>OR($AI29=7,$AI29=0)</formula>
    </cfRule>
    <cfRule type="expression" dxfId="1088" priority="213">
      <formula>$AI29=6</formula>
    </cfRule>
  </conditionalFormatting>
  <conditionalFormatting sqref="I29:I31">
    <cfRule type="expression" dxfId="1087" priority="208">
      <formula>AND($AI29=7,$AH29="RI")</formula>
    </cfRule>
    <cfRule type="expression" dxfId="1086" priority="209">
      <formula>AND($AI29=6,$AH29="RI")</formula>
    </cfRule>
    <cfRule type="expression" dxfId="1085" priority="210">
      <formula>AND($AI29=7,$AH29="S")</formula>
    </cfRule>
    <cfRule type="expression" dxfId="1084" priority="211">
      <formula>AND($AI29=6,$AH29="S")</formula>
    </cfRule>
    <cfRule type="expression" dxfId="1083" priority="214">
      <formula>AND($AI29=7,$AH29="S")</formula>
    </cfRule>
    <cfRule type="expression" dxfId="1082" priority="215">
      <formula>AND($AI29=6,$AH29="S")</formula>
    </cfRule>
  </conditionalFormatting>
  <conditionalFormatting sqref="H29:H31">
    <cfRule type="expression" dxfId="1081" priority="204">
      <formula>OR($AI29=7,$AI29=0)</formula>
    </cfRule>
    <cfRule type="expression" dxfId="1080" priority="205">
      <formula>$AI29=6</formula>
    </cfRule>
  </conditionalFormatting>
  <conditionalFormatting sqref="H29:H31">
    <cfRule type="expression" dxfId="1079" priority="200">
      <formula>AND($AI29=7,$AH29="RI")</formula>
    </cfRule>
    <cfRule type="expression" dxfId="1078" priority="201">
      <formula>AND($AI29=6,$AH29="RI")</formula>
    </cfRule>
    <cfRule type="expression" dxfId="1077" priority="202">
      <formula>AND($AI29=7,$AH29="S")</formula>
    </cfRule>
    <cfRule type="expression" dxfId="1076" priority="203">
      <formula>AND($AI29=6,$AH29="S")</formula>
    </cfRule>
    <cfRule type="expression" dxfId="1075" priority="206">
      <formula>AND($AI29=7,$AH29="S")</formula>
    </cfRule>
    <cfRule type="expression" dxfId="1074" priority="207">
      <formula>AND($AI29=6,$AH29="S")</formula>
    </cfRule>
  </conditionalFormatting>
  <conditionalFormatting sqref="F29:F31">
    <cfRule type="expression" dxfId="1073" priority="196">
      <formula>OR($AI29=7,$AI29=0)</formula>
    </cfRule>
    <cfRule type="expression" dxfId="1072" priority="197">
      <formula>$AI29=6</formula>
    </cfRule>
  </conditionalFormatting>
  <conditionalFormatting sqref="F29:F31">
    <cfRule type="expression" dxfId="1071" priority="192">
      <formula>AND($AI29=7,$AH29="RI")</formula>
    </cfRule>
    <cfRule type="expression" dxfId="1070" priority="193">
      <formula>AND($AI29=6,$AH29="RI")</formula>
    </cfRule>
    <cfRule type="expression" dxfId="1069" priority="194">
      <formula>AND($AI29=7,$AH29="S")</formula>
    </cfRule>
    <cfRule type="expression" dxfId="1068" priority="195">
      <formula>AND($AI29=6,$AH29="S")</formula>
    </cfRule>
    <cfRule type="expression" dxfId="1067" priority="198">
      <formula>AND($AI29=7,$AH29="S")</formula>
    </cfRule>
    <cfRule type="expression" dxfId="1066" priority="199">
      <formula>AND($AI29=6,$AH29="S")</formula>
    </cfRule>
  </conditionalFormatting>
  <conditionalFormatting sqref="G29:I31">
    <cfRule type="expression" dxfId="1065" priority="188">
      <formula>OR($AI29=7,$AI29=0)</formula>
    </cfRule>
    <cfRule type="expression" dxfId="1064" priority="189">
      <formula>$AI29=6</formula>
    </cfRule>
  </conditionalFormatting>
  <conditionalFormatting sqref="G29:I31">
    <cfRule type="expression" dxfId="1063" priority="184">
      <formula>AND($AI29=7,$AH29="RI")</formula>
    </cfRule>
    <cfRule type="expression" dxfId="1062" priority="185">
      <formula>AND($AI29=6,$AH29="RI")</formula>
    </cfRule>
    <cfRule type="expression" dxfId="1061" priority="186">
      <formula>AND($AI29=7,$AH29="S")</formula>
    </cfRule>
    <cfRule type="expression" dxfId="1060" priority="187">
      <formula>AND($AI29=6,$AH29="S")</formula>
    </cfRule>
    <cfRule type="expression" dxfId="1059" priority="190">
      <formula>AND($AI29=7,$AH29="S")</formula>
    </cfRule>
    <cfRule type="expression" dxfId="1058" priority="191">
      <formula>AND($AI29=6,$AH29="S")</formula>
    </cfRule>
  </conditionalFormatting>
  <conditionalFormatting sqref="E29:E31">
    <cfRule type="expression" dxfId="1057" priority="180">
      <formula>$AI29=7</formula>
    </cfRule>
    <cfRule type="expression" dxfId="1056" priority="181">
      <formula>$AI29=6</formula>
    </cfRule>
  </conditionalFormatting>
  <conditionalFormatting sqref="E29:E31">
    <cfRule type="expression" dxfId="1055" priority="176">
      <formula>AND($AI29=7,$AH29="RI")</formula>
    </cfRule>
    <cfRule type="expression" dxfId="1054" priority="177">
      <formula>AND($AI29=6,$AH29="RI")</formula>
    </cfRule>
    <cfRule type="expression" dxfId="1053" priority="178">
      <formula>AND($AI29=7,$AH29="S")</formula>
    </cfRule>
    <cfRule type="expression" dxfId="1052" priority="179">
      <formula>AND($AI29=6,$AH29="S")</formula>
    </cfRule>
    <cfRule type="expression" dxfId="1051" priority="182">
      <formula>AND($AI29=7,$AH29="S")</formula>
    </cfRule>
    <cfRule type="expression" dxfId="1050" priority="183">
      <formula>AND($AI29=6,$AH29="S")</formula>
    </cfRule>
  </conditionalFormatting>
  <conditionalFormatting sqref="D29:D31">
    <cfRule type="expression" dxfId="1049" priority="172">
      <formula>OR($AI29=7,$AI29=0)</formula>
    </cfRule>
    <cfRule type="expression" dxfId="1048" priority="173">
      <formula>$AI29=6</formula>
    </cfRule>
  </conditionalFormatting>
  <conditionalFormatting sqref="D29:D31">
    <cfRule type="expression" dxfId="1047" priority="168">
      <formula>AND($AI29=7,$AH29="RI")</formula>
    </cfRule>
    <cfRule type="expression" dxfId="1046" priority="169">
      <formula>AND($AI29=6,$AH29="RI")</formula>
    </cfRule>
    <cfRule type="expression" dxfId="1045" priority="170">
      <formula>AND($AI29=7,$AH29="S")</formula>
    </cfRule>
    <cfRule type="expression" dxfId="1044" priority="171">
      <formula>AND($AI29=6,$AH29="S")</formula>
    </cfRule>
    <cfRule type="expression" dxfId="1043" priority="174">
      <formula>AND($AI29=7,$AH29="S")</formula>
    </cfRule>
    <cfRule type="expression" dxfId="1042" priority="175">
      <formula>AND($AI29=6,$AH29="S")</formula>
    </cfRule>
  </conditionalFormatting>
  <conditionalFormatting sqref="D29:I31">
    <cfRule type="expression" dxfId="1041" priority="162">
      <formula>OR(AND($AI29=7,$AH29="R"),AND($AI29=6,$AH29="R"))</formula>
    </cfRule>
    <cfRule type="expression" dxfId="1040" priority="163">
      <formula>OR(AND($AI29=7,$AH29="RI"),AND($AI29=6,$AH29="RI"))</formula>
    </cfRule>
    <cfRule type="expression" dxfId="1039" priority="164">
      <formula>OR(AND($AI29=7,$AH29="S"),AND($AI29=6,$AH29="S"))</formula>
    </cfRule>
    <cfRule type="expression" dxfId="1038" priority="165">
      <formula>OR(AND($AI29=7,$AH29="PZC"),AND($AI29=6,$AH29="PZC"))</formula>
    </cfRule>
    <cfRule type="expression" dxfId="1037" priority="166">
      <formula>OR($AI29=7,$AI29=0)</formula>
    </cfRule>
    <cfRule type="expression" dxfId="1036" priority="167">
      <formula>$AI29=6</formula>
    </cfRule>
  </conditionalFormatting>
  <conditionalFormatting sqref="S29:S31">
    <cfRule type="expression" dxfId="1035" priority="146">
      <formula>$AI29=7</formula>
    </cfRule>
    <cfRule type="expression" dxfId="1034" priority="147">
      <formula>$AI29=6</formula>
    </cfRule>
  </conditionalFormatting>
  <conditionalFormatting sqref="S30">
    <cfRule type="expression" dxfId="1033" priority="144">
      <formula>$AI30=7</formula>
    </cfRule>
    <cfRule type="expression" dxfId="1032" priority="145">
      <formula>$AI30=6</formula>
    </cfRule>
  </conditionalFormatting>
  <conditionalFormatting sqref="S29:S31">
    <cfRule type="expression" dxfId="1031" priority="142">
      <formula>$AI29=7</formula>
    </cfRule>
    <cfRule type="expression" dxfId="1030" priority="143">
      <formula>$AI29=6</formula>
    </cfRule>
  </conditionalFormatting>
  <conditionalFormatting sqref="S29:S31">
    <cfRule type="expression" dxfId="1029" priority="140">
      <formula>$AI29=7</formula>
    </cfRule>
    <cfRule type="expression" dxfId="1028" priority="141">
      <formula>$AI29=6</formula>
    </cfRule>
  </conditionalFormatting>
  <conditionalFormatting sqref="P29:S31">
    <cfRule type="expression" dxfId="1027" priority="148">
      <formula>AND($AI29=6,$AH29="RI")</formula>
    </cfRule>
    <cfRule type="expression" dxfId="1026" priority="149">
      <formula>AND($AI29=7,$AH29="RI")</formula>
    </cfRule>
    <cfRule type="expression" dxfId="1025" priority="150">
      <formula>OR($AI29=7,$AI29=8)</formula>
    </cfRule>
    <cfRule type="expression" dxfId="1024" priority="151">
      <formula>$AI29=6</formula>
    </cfRule>
  </conditionalFormatting>
  <conditionalFormatting sqref="P29:S31 U29:U31 K29:K31">
    <cfRule type="expression" dxfId="1023" priority="134">
      <formula>OR(AND($AI29=7,$AH29="R"),AND($AI29=6,$AH29="R"))</formula>
    </cfRule>
    <cfRule type="expression" dxfId="1022" priority="136">
      <formula>OR(AND($AI29=7,$AH29="S"),AND($AI29=6,$AH29="S"))</formula>
    </cfRule>
    <cfRule type="expression" dxfId="1021" priority="137">
      <formula>OR(AND($AI29=7,$AH29="PZC"),AND($AI29=6,$AH29="PZC"))</formula>
    </cfRule>
    <cfRule type="expression" dxfId="1020" priority="138">
      <formula>OR($AI29=7,$AI29=0)</formula>
    </cfRule>
    <cfRule type="expression" dxfId="1019" priority="139">
      <formula>$AI29=6</formula>
    </cfRule>
  </conditionalFormatting>
  <conditionalFormatting sqref="A3:AG33">
    <cfRule type="expression" dxfId="1018" priority="746">
      <formula>OR(AND($AI3=7,$AH3="RI"),AND($AI3=6,$AH3="RI"))</formula>
    </cfRule>
  </conditionalFormatting>
  <conditionalFormatting sqref="AB3 AB6:AB10 AB13:AB17 AB20:AB24 AB29:AB31">
    <cfRule type="iconSet" priority="133">
      <iconSet iconSet="3Symbols">
        <cfvo type="percent" val="0"/>
        <cfvo type="num" val="4"/>
        <cfvo type="num" val="5"/>
      </iconSet>
    </cfRule>
  </conditionalFormatting>
  <conditionalFormatting sqref="AC3 AC6:AC10 AC13:AC17 AC20:AC24 AC29:AC31">
    <cfRule type="iconSet" priority="132">
      <iconSet iconSet="3Symbols">
        <cfvo type="percent" val="0"/>
        <cfvo type="num" val="3"/>
        <cfvo type="num" val="4"/>
      </iconSet>
    </cfRule>
  </conditionalFormatting>
  <conditionalFormatting sqref="AD3 AD6:AD10 AD13:AD17 AD20:AD24 AD29:AD31">
    <cfRule type="iconSet" priority="131">
      <iconSet iconSet="3Symbols">
        <cfvo type="percent" val="0"/>
        <cfvo type="num" val="1"/>
        <cfvo type="num" val="2"/>
      </iconSet>
    </cfRule>
  </conditionalFormatting>
  <conditionalFormatting sqref="AB4:AB5 AB11:AB12 AB18:AB19 AB32:AB33">
    <cfRule type="iconSet" priority="130">
      <iconSet iconSet="3Symbols">
        <cfvo type="percent" val="0"/>
        <cfvo type="num" val="2"/>
        <cfvo type="num" val="3"/>
      </iconSet>
    </cfRule>
  </conditionalFormatting>
  <conditionalFormatting sqref="AC4:AD5 AC11:AD12 AC18:AD19 AB25:AD28 AC32:AD33">
    <cfRule type="iconSet" priority="129">
      <iconSet iconSet="3Symbols">
        <cfvo type="percent" val="0"/>
        <cfvo type="num" val="1"/>
        <cfvo type="num" val="2"/>
      </iconSet>
    </cfRule>
  </conditionalFormatting>
  <conditionalFormatting sqref="T13:T14">
    <cfRule type="expression" dxfId="1017" priority="127">
      <formula>$AI13=7</formula>
    </cfRule>
    <cfRule type="expression" dxfId="1016" priority="128">
      <formula>$AI13=6</formula>
    </cfRule>
  </conditionalFormatting>
  <conditionalFormatting sqref="M15:M17">
    <cfRule type="expression" dxfId="1015" priority="121">
      <formula>$AI15=7</formula>
    </cfRule>
    <cfRule type="expression" dxfId="1014" priority="122">
      <formula>$AI15=6</formula>
    </cfRule>
  </conditionalFormatting>
  <conditionalFormatting sqref="M16">
    <cfRule type="expression" dxfId="1013" priority="119">
      <formula>$AI16=7</formula>
    </cfRule>
    <cfRule type="expression" dxfId="1012" priority="120">
      <formula>$AI16=6</formula>
    </cfRule>
  </conditionalFormatting>
  <conditionalFormatting sqref="M15:M17">
    <cfRule type="expression" dxfId="1011" priority="117">
      <formula>$AI15=7</formula>
    </cfRule>
    <cfRule type="expression" dxfId="1010" priority="118">
      <formula>$AI15=6</formula>
    </cfRule>
  </conditionalFormatting>
  <conditionalFormatting sqref="M15:M17">
    <cfRule type="expression" dxfId="1009" priority="115">
      <formula>$AI15=7</formula>
    </cfRule>
    <cfRule type="expression" dxfId="1008" priority="116">
      <formula>$AI15=6</formula>
    </cfRule>
  </conditionalFormatting>
  <conditionalFormatting sqref="K18">
    <cfRule type="expression" dxfId="1007" priority="104">
      <formula>AND($AH18=7,$AG18="RI")</formula>
    </cfRule>
    <cfRule type="expression" dxfId="1006" priority="105">
      <formula>AND($AH18=6,$AG18="RI")</formula>
    </cfRule>
    <cfRule type="expression" dxfId="1005" priority="106">
      <formula>AND($AH18=7,$AG18="R")</formula>
    </cfRule>
    <cfRule type="expression" dxfId="1004" priority="107">
      <formula>AND($AH18=6,$AG18="R")</formula>
    </cfRule>
  </conditionalFormatting>
  <conditionalFormatting sqref="K6:K7">
    <cfRule type="expression" dxfId="1003" priority="103">
      <formula>OR($AI6=7,$AI6=0)</formula>
    </cfRule>
    <cfRule type="expression" dxfId="1002" priority="108">
      <formula>$AI6=6</formula>
    </cfRule>
  </conditionalFormatting>
  <conditionalFormatting sqref="K6:K7">
    <cfRule type="expression" dxfId="1001" priority="97">
      <formula>AND($AI6=7,$AH6="RI")</formula>
    </cfRule>
    <cfRule type="expression" dxfId="1000" priority="98">
      <formula>AND($AI6=6,$AH6="RI")</formula>
    </cfRule>
    <cfRule type="expression" dxfId="999" priority="99">
      <formula>AND($AI6=7,$AH6="S")</formula>
    </cfRule>
    <cfRule type="expression" dxfId="998" priority="100">
      <formula>AND($AI6=6,$AH6="S")</formula>
    </cfRule>
    <cfRule type="expression" dxfId="997" priority="101">
      <formula>AND($AI6=7,$AH6="S")</formula>
    </cfRule>
    <cfRule type="expression" dxfId="996" priority="102">
      <formula>AND($AI6=6,$AH6="S")</formula>
    </cfRule>
  </conditionalFormatting>
  <conditionalFormatting sqref="K3">
    <cfRule type="expression" dxfId="995" priority="93">
      <formula>OR($AI3=7,$AI3=0)</formula>
    </cfRule>
    <cfRule type="expression" dxfId="994" priority="94">
      <formula>$AI3=6</formula>
    </cfRule>
  </conditionalFormatting>
  <conditionalFormatting sqref="K3">
    <cfRule type="expression" dxfId="993" priority="89">
      <formula>AND($AI3=7,$AH3="RI")</formula>
    </cfRule>
    <cfRule type="expression" dxfId="992" priority="90">
      <formula>AND($AI3=6,$AH3="RI")</formula>
    </cfRule>
    <cfRule type="expression" dxfId="991" priority="91">
      <formula>AND($AI3=7,$AH3="S")</formula>
    </cfRule>
    <cfRule type="expression" dxfId="990" priority="92">
      <formula>AND($AI3=6,$AH3="S")</formula>
    </cfRule>
    <cfRule type="expression" dxfId="989" priority="95">
      <formula>AND($AI3=7,$AH3="S")</formula>
    </cfRule>
    <cfRule type="expression" dxfId="988" priority="96">
      <formula>AND($AI3=6,$AH3="S")</formula>
    </cfRule>
  </conditionalFormatting>
  <conditionalFormatting sqref="K7">
    <cfRule type="expression" dxfId="987" priority="83">
      <formula>$AI7=7</formula>
    </cfRule>
    <cfRule type="expression" dxfId="986" priority="84">
      <formula>$AI7=6</formula>
    </cfRule>
  </conditionalFormatting>
  <conditionalFormatting sqref="K6:K7">
    <cfRule type="expression" dxfId="985" priority="85">
      <formula>OR($AI6=7,$AI6=0)</formula>
    </cfRule>
    <cfRule type="expression" dxfId="984" priority="86">
      <formula>$AI6=6</formula>
    </cfRule>
  </conditionalFormatting>
  <conditionalFormatting sqref="K6:K7">
    <cfRule type="expression" dxfId="983" priority="79">
      <formula>AND($AI6=7,$AH6="RI")</formula>
    </cfRule>
    <cfRule type="expression" dxfId="982" priority="80">
      <formula>AND($AI6=6,$AH6="RI")</formula>
    </cfRule>
    <cfRule type="expression" dxfId="981" priority="81">
      <formula>AND($AI6=7,$AH6="S")</formula>
    </cfRule>
    <cfRule type="expression" dxfId="980" priority="82">
      <formula>AND($AI6=6,$AH6="S")</formula>
    </cfRule>
    <cfRule type="expression" dxfId="979" priority="87">
      <formula>AND($AI6=7,$AH6="S")</formula>
    </cfRule>
    <cfRule type="expression" dxfId="978" priority="88">
      <formula>AND($AI6=6,$AH6="S")</formula>
    </cfRule>
  </conditionalFormatting>
  <conditionalFormatting sqref="K20:K24">
    <cfRule type="expression" dxfId="977" priority="75">
      <formula>OR($AI20=7,$AI20=0)</formula>
    </cfRule>
    <cfRule type="expression" dxfId="976" priority="76">
      <formula>$AI20=6</formula>
    </cfRule>
  </conditionalFormatting>
  <conditionalFormatting sqref="K20:K24">
    <cfRule type="expression" dxfId="975" priority="71">
      <formula>AND($AI20=7,$AH20="RI")</formula>
    </cfRule>
    <cfRule type="expression" dxfId="974" priority="72">
      <formula>AND($AI20=6,$AH20="RI")</formula>
    </cfRule>
    <cfRule type="expression" dxfId="973" priority="73">
      <formula>AND($AI20=7,$AH20="S")</formula>
    </cfRule>
    <cfRule type="expression" dxfId="972" priority="74">
      <formula>AND($AI20=6,$AH20="S")</formula>
    </cfRule>
    <cfRule type="expression" dxfId="971" priority="77">
      <formula>AND($AI20=7,$AH20="S")</formula>
    </cfRule>
    <cfRule type="expression" dxfId="970" priority="78">
      <formula>AND($AI20=6,$AH20="S")</formula>
    </cfRule>
  </conditionalFormatting>
  <conditionalFormatting sqref="T18">
    <cfRule type="expression" dxfId="969" priority="67">
      <formula>AND($AH18=6,$AG18="RI")</formula>
    </cfRule>
    <cfRule type="expression" dxfId="968" priority="68">
      <formula>AND($AH18=7,$AG18="RI")</formula>
    </cfRule>
    <cfRule type="expression" dxfId="967" priority="69">
      <formula>OR($AH18=7,$AH18=8)</formula>
    </cfRule>
    <cfRule type="expression" dxfId="966" priority="70">
      <formula>$AH18=6</formula>
    </cfRule>
  </conditionalFormatting>
  <conditionalFormatting sqref="T18">
    <cfRule type="expression" dxfId="965" priority="65">
      <formula>$AH18=7</formula>
    </cfRule>
    <cfRule type="expression" dxfId="964" priority="66">
      <formula>$AH18=6</formula>
    </cfRule>
  </conditionalFormatting>
  <conditionalFormatting sqref="T3">
    <cfRule type="expression" dxfId="963" priority="61">
      <formula>OR($AI3=7,$AI3=0)</formula>
    </cfRule>
    <cfRule type="expression" dxfId="962" priority="62">
      <formula>$AI3=6</formula>
    </cfRule>
  </conditionalFormatting>
  <conditionalFormatting sqref="T3">
    <cfRule type="expression" dxfId="961" priority="57">
      <formula>AND($AI3=7,$AH3="RI")</formula>
    </cfRule>
    <cfRule type="expression" dxfId="960" priority="58">
      <formula>AND($AI3=6,$AH3="RI")</formula>
    </cfRule>
    <cfRule type="expression" dxfId="959" priority="59">
      <formula>AND($AI3=7,$AH3="S")</formula>
    </cfRule>
    <cfRule type="expression" dxfId="958" priority="60">
      <formula>AND($AI3=6,$AH3="S")</formula>
    </cfRule>
    <cfRule type="expression" dxfId="957" priority="63">
      <formula>AND($AI3=7,$AH3="S")</formula>
    </cfRule>
    <cfRule type="expression" dxfId="956" priority="64">
      <formula>AND($AI3=6,$AH3="S")</formula>
    </cfRule>
  </conditionalFormatting>
  <conditionalFormatting sqref="T3">
    <cfRule type="expression" dxfId="955" priority="51">
      <formula>OR(AND($AI3=7,$AH3="R"),AND($AI3=6,$AH3="R"))</formula>
    </cfRule>
    <cfRule type="expression" dxfId="954" priority="52">
      <formula>OR(AND($AI3=7,$AH3="RI"),AND($AI3=6,$AH3="RI"))</formula>
    </cfRule>
    <cfRule type="expression" dxfId="953" priority="53">
      <formula>OR(AND($AI3=7,$AH3="S"),AND($AI3=6,$AH3="S"))</formula>
    </cfRule>
    <cfRule type="expression" dxfId="952" priority="54">
      <formula>OR(AND($AI3=7,$AH3="PZC"),AND($AI3=6,$AH3="PZC"))</formula>
    </cfRule>
    <cfRule type="expression" dxfId="951" priority="55">
      <formula>OR($AI3=7,$AI3=0)</formula>
    </cfRule>
    <cfRule type="expression" dxfId="950" priority="56">
      <formula>$AI3=6</formula>
    </cfRule>
  </conditionalFormatting>
  <conditionalFormatting sqref="T8:T10">
    <cfRule type="expression" dxfId="949" priority="45">
      <formula>$AI8=7</formula>
    </cfRule>
    <cfRule type="expression" dxfId="948" priority="46">
      <formula>$AI8=6</formula>
    </cfRule>
  </conditionalFormatting>
  <conditionalFormatting sqref="T9">
    <cfRule type="expression" dxfId="947" priority="43">
      <formula>$AI9=7</formula>
    </cfRule>
    <cfRule type="expression" dxfId="946" priority="44">
      <formula>$AI9=6</formula>
    </cfRule>
  </conditionalFormatting>
  <conditionalFormatting sqref="T8:T10">
    <cfRule type="expression" dxfId="945" priority="41">
      <formula>$AI8=7</formula>
    </cfRule>
    <cfRule type="expression" dxfId="944" priority="42">
      <formula>$AI8=6</formula>
    </cfRule>
  </conditionalFormatting>
  <conditionalFormatting sqref="T8:T10">
    <cfRule type="expression" dxfId="943" priority="39">
      <formula>$AI8=7</formula>
    </cfRule>
    <cfRule type="expression" dxfId="942" priority="40">
      <formula>$AI8=6</formula>
    </cfRule>
  </conditionalFormatting>
  <conditionalFormatting sqref="T8:T10">
    <cfRule type="expression" dxfId="941" priority="47">
      <formula>AND($AI8=6,$AH8="RI")</formula>
    </cfRule>
    <cfRule type="expression" dxfId="940" priority="48">
      <formula>AND($AI8=7,$AH8="RI")</formula>
    </cfRule>
    <cfRule type="expression" dxfId="939" priority="49">
      <formula>OR($AI8=7,$AI8=8)</formula>
    </cfRule>
    <cfRule type="expression" dxfId="938" priority="50">
      <formula>$AI8=6</formula>
    </cfRule>
  </conditionalFormatting>
  <conditionalFormatting sqref="T6:T10">
    <cfRule type="expression" dxfId="937" priority="33">
      <formula>OR(AND($AI6=7,$AH6="R"),AND($AI6=6,$AH6="R"))</formula>
    </cfRule>
    <cfRule type="expression" dxfId="936" priority="34">
      <formula>OR(AND($AI6=7,$AH6="RI"),AND($AI6=6,$AH6="RI"))</formula>
    </cfRule>
    <cfRule type="expression" dxfId="935" priority="35">
      <formula>OR(AND($AI6=7,$AH6="S"),AND($AI6=6,$AH6="S"))</formula>
    </cfRule>
    <cfRule type="expression" dxfId="934" priority="36">
      <formula>OR(AND($AI6=7,$AH6="PZC"),AND($AI6=6,$AH6="PZC"))</formula>
    </cfRule>
    <cfRule type="expression" dxfId="933" priority="37">
      <formula>OR($AI6=7,$AI6=0)</formula>
    </cfRule>
    <cfRule type="expression" dxfId="932" priority="38">
      <formula>$AI6=6</formula>
    </cfRule>
  </conditionalFormatting>
  <conditionalFormatting sqref="T13:T17">
    <cfRule type="expression" dxfId="931" priority="29">
      <formula>OR($AI13=7,$AI13=0)</formula>
    </cfRule>
    <cfRule type="expression" dxfId="930" priority="30">
      <formula>$AI13=6</formula>
    </cfRule>
  </conditionalFormatting>
  <conditionalFormatting sqref="T13:T17">
    <cfRule type="expression" dxfId="929" priority="25">
      <formula>AND($AI13=7,$AH13="RI")</formula>
    </cfRule>
    <cfRule type="expression" dxfId="928" priority="26">
      <formula>AND($AI13=6,$AH13="RI")</formula>
    </cfRule>
    <cfRule type="expression" dxfId="927" priority="27">
      <formula>AND($AI13=7,$AH13="S")</formula>
    </cfRule>
    <cfRule type="expression" dxfId="926" priority="28">
      <formula>AND($AI13=6,$AH13="S")</formula>
    </cfRule>
    <cfRule type="expression" dxfId="925" priority="31">
      <formula>AND($AI13=7,$AH13="S")</formula>
    </cfRule>
    <cfRule type="expression" dxfId="924" priority="32">
      <formula>AND($AI13=6,$AH13="S")</formula>
    </cfRule>
  </conditionalFormatting>
  <conditionalFormatting sqref="T13:T17">
    <cfRule type="expression" dxfId="923" priority="19">
      <formula>OR(AND($AI13=7,$AH13="R"),AND($AI13=6,$AH13="R"))</formula>
    </cfRule>
    <cfRule type="expression" dxfId="922" priority="20">
      <formula>OR(AND($AI13=7,$AH13="RI"),AND($AI13=6,$AH13="RI"))</formula>
    </cfRule>
    <cfRule type="expression" dxfId="921" priority="21">
      <formula>OR(AND($AI13=7,$AH13="S"),AND($AI13=6,$AH13="S"))</formula>
    </cfRule>
    <cfRule type="expression" dxfId="920" priority="22">
      <formula>OR(AND($AI13=7,$AH13="PZC"),AND($AI13=6,$AH13="PZC"))</formula>
    </cfRule>
    <cfRule type="expression" dxfId="919" priority="23">
      <formula>OR($AI13=7,$AI13=0)</formula>
    </cfRule>
    <cfRule type="expression" dxfId="918" priority="24">
      <formula>$AI13=6</formula>
    </cfRule>
  </conditionalFormatting>
  <conditionalFormatting sqref="T20:T21">
    <cfRule type="expression" dxfId="917" priority="15">
      <formula>OR($AI20=7,$AI20=0)</formula>
    </cfRule>
    <cfRule type="expression" dxfId="916" priority="16">
      <formula>$AI20=6</formula>
    </cfRule>
  </conditionalFormatting>
  <conditionalFormatting sqref="T20:T21">
    <cfRule type="expression" dxfId="915" priority="11">
      <formula>AND($AI20=7,$AH20="RI")</formula>
    </cfRule>
    <cfRule type="expression" dxfId="914" priority="12">
      <formula>AND($AI20=6,$AH20="RI")</formula>
    </cfRule>
    <cfRule type="expression" dxfId="913" priority="13">
      <formula>AND($AI20=7,$AH20="S")</formula>
    </cfRule>
    <cfRule type="expression" dxfId="912" priority="14">
      <formula>AND($AI20=6,$AH20="S")</formula>
    </cfRule>
    <cfRule type="expression" dxfId="911" priority="17">
      <formula>AND($AI20=7,$AH20="S")</formula>
    </cfRule>
    <cfRule type="expression" dxfId="910" priority="18">
      <formula>AND($AI20=6,$AH20="S")</formula>
    </cfRule>
  </conditionalFormatting>
  <conditionalFormatting sqref="T22:T24">
    <cfRule type="expression" dxfId="909" priority="7">
      <formula>AND($AI22=6,$AH22="RI")</formula>
    </cfRule>
    <cfRule type="expression" dxfId="908" priority="8">
      <formula>AND($AI22=7,$AH22="RI")</formula>
    </cfRule>
    <cfRule type="expression" dxfId="907" priority="9">
      <formula>OR($AI22=7,$AI22=8)</formula>
    </cfRule>
    <cfRule type="expression" dxfId="906" priority="10">
      <formula>$AI22=6</formula>
    </cfRule>
  </conditionalFormatting>
  <conditionalFormatting sqref="T20:T24">
    <cfRule type="expression" dxfId="905" priority="1">
      <formula>OR(AND($AI20=7,$AH20="R"),AND($AI20=6,$AH20="R"))</formula>
    </cfRule>
    <cfRule type="expression" dxfId="904" priority="2">
      <formula>OR(AND($AI20=7,$AH20="RI"),AND($AI20=6,$AH20="RI"))</formula>
    </cfRule>
    <cfRule type="expression" dxfId="903" priority="3">
      <formula>OR(AND($AI20=7,$AH20="S"),AND($AI20=6,$AH20="S"))</formula>
    </cfRule>
    <cfRule type="expression" dxfId="902" priority="4">
      <formula>OR(AND($AI20=7,$AH20="PZC"),AND($AI20=6,$AH20="PZC"))</formula>
    </cfRule>
    <cfRule type="expression" dxfId="901" priority="5">
      <formula>OR($AI20=7,$AI20=0)</formula>
    </cfRule>
    <cfRule type="expression" dxfId="900" priority="6">
      <formula>$AI20=6</formula>
    </cfRule>
  </conditionalFormatting>
  <pageMargins left="0.7" right="0.7" top="0.75" bottom="0.75" header="0.3" footer="0.3"/>
  <pageSetup paperSize="9" scale="33" orientation="portrait" r:id="rId1"/>
  <ignoredErrors>
    <ignoredError sqref="AB6:AI33 AB3:AI3 AJ4:AK33 AJ3:AK3 AL3:AL33 AB4:AG4 AI4 AB5:AG5 AI5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" sqref="E2"/>
    </sheetView>
  </sheetViews>
  <sheetFormatPr defaultColWidth="9.140625" defaultRowHeight="15" x14ac:dyDescent="0.25"/>
  <cols>
    <col min="1" max="1" width="9.140625" style="73"/>
    <col min="2" max="33" width="5.7109375" style="73" customWidth="1"/>
    <col min="34" max="34" width="3.7109375" style="73" customWidth="1"/>
    <col min="35" max="35" width="3.28515625" style="73" customWidth="1"/>
    <col min="36" max="36" width="8.140625" style="73" customWidth="1"/>
    <col min="37" max="37" width="8" style="73" customWidth="1"/>
    <col min="38" max="16384" width="9.140625" style="73"/>
  </cols>
  <sheetData>
    <row r="1" spans="1:38" ht="15" customHeight="1" thickBot="1" x14ac:dyDescent="0.3">
      <c r="A1" s="4"/>
      <c r="B1" s="302"/>
      <c r="C1" s="303"/>
      <c r="D1" s="384" t="s">
        <v>134</v>
      </c>
      <c r="E1" s="384"/>
      <c r="F1" s="384"/>
      <c r="G1" s="384"/>
      <c r="H1" s="384"/>
      <c r="I1" s="385"/>
      <c r="J1" s="386" t="s">
        <v>135</v>
      </c>
      <c r="K1" s="384"/>
      <c r="L1" s="384"/>
      <c r="M1" s="384"/>
      <c r="N1" s="384"/>
      <c r="O1" s="385"/>
      <c r="P1" s="386" t="s">
        <v>137</v>
      </c>
      <c r="Q1" s="384"/>
      <c r="R1" s="384"/>
      <c r="S1" s="384"/>
      <c r="T1" s="384"/>
      <c r="U1" s="385"/>
      <c r="V1" s="384" t="s">
        <v>3</v>
      </c>
      <c r="W1" s="384"/>
      <c r="X1" s="384"/>
      <c r="Y1" s="384"/>
      <c r="Z1" s="384"/>
      <c r="AA1" s="385"/>
      <c r="AB1" s="380" t="s">
        <v>39</v>
      </c>
      <c r="AC1" s="381"/>
      <c r="AD1" s="383"/>
      <c r="AE1" s="380" t="s">
        <v>3</v>
      </c>
      <c r="AF1" s="381"/>
      <c r="AG1" s="382"/>
      <c r="AH1" s="79"/>
      <c r="AJ1" s="79"/>
      <c r="AK1" s="79" t="s">
        <v>57</v>
      </c>
      <c r="AL1" s="79"/>
    </row>
    <row r="2" spans="1:38" ht="15" customHeight="1" thickBot="1" x14ac:dyDescent="0.3">
      <c r="A2" s="4"/>
      <c r="B2" s="304" t="s">
        <v>0</v>
      </c>
      <c r="C2" s="305" t="s">
        <v>18</v>
      </c>
      <c r="D2" s="271" t="s">
        <v>1</v>
      </c>
      <c r="E2" s="205" t="s">
        <v>172</v>
      </c>
      <c r="F2" s="206" t="s">
        <v>141</v>
      </c>
      <c r="G2" s="206" t="s">
        <v>29</v>
      </c>
      <c r="H2" s="207" t="s">
        <v>146</v>
      </c>
      <c r="I2" s="216" t="s">
        <v>38</v>
      </c>
      <c r="J2" s="208" t="s">
        <v>37</v>
      </c>
      <c r="K2" s="191" t="s">
        <v>151</v>
      </c>
      <c r="L2" s="209" t="s">
        <v>143</v>
      </c>
      <c r="M2" s="209" t="s">
        <v>136</v>
      </c>
      <c r="N2" s="210" t="s">
        <v>31</v>
      </c>
      <c r="O2" s="211" t="s">
        <v>27</v>
      </c>
      <c r="P2" s="212" t="s">
        <v>33</v>
      </c>
      <c r="Q2" s="213" t="s">
        <v>149</v>
      </c>
      <c r="R2" s="213" t="s">
        <v>150</v>
      </c>
      <c r="S2" s="214" t="s">
        <v>145</v>
      </c>
      <c r="T2" s="350" t="s">
        <v>139</v>
      </c>
      <c r="U2" s="218" t="s">
        <v>25</v>
      </c>
      <c r="V2" s="106" t="s">
        <v>120</v>
      </c>
      <c r="W2" s="107" t="s">
        <v>34</v>
      </c>
      <c r="X2" s="106" t="s">
        <v>148</v>
      </c>
      <c r="Y2" s="108" t="s">
        <v>32</v>
      </c>
      <c r="Z2" s="107" t="s">
        <v>9</v>
      </c>
      <c r="AA2" s="109" t="s">
        <v>159</v>
      </c>
      <c r="AB2" s="5">
        <v>1</v>
      </c>
      <c r="AC2" s="6">
        <v>2</v>
      </c>
      <c r="AD2" s="7">
        <v>3</v>
      </c>
      <c r="AE2" s="5">
        <v>1</v>
      </c>
      <c r="AF2" s="39">
        <v>2</v>
      </c>
      <c r="AG2" s="7">
        <v>3</v>
      </c>
      <c r="AH2" s="79"/>
      <c r="AJ2" s="5">
        <v>1</v>
      </c>
      <c r="AK2" s="6">
        <v>2</v>
      </c>
      <c r="AL2" s="7">
        <v>3</v>
      </c>
    </row>
    <row r="3" spans="1:38" ht="15" customHeight="1" x14ac:dyDescent="0.25">
      <c r="A3" s="26">
        <v>43466</v>
      </c>
      <c r="B3" s="135"/>
      <c r="C3" s="133"/>
      <c r="D3" s="94"/>
      <c r="E3" s="128"/>
      <c r="F3" s="128"/>
      <c r="G3" s="128"/>
      <c r="H3" s="94"/>
      <c r="I3" s="139"/>
      <c r="J3" s="97"/>
      <c r="K3" s="104"/>
      <c r="L3" s="94"/>
      <c r="M3" s="128"/>
      <c r="N3" s="128"/>
      <c r="O3" s="99"/>
      <c r="P3" s="97"/>
      <c r="Q3" s="128"/>
      <c r="R3" s="128"/>
      <c r="S3" s="128"/>
      <c r="T3" s="128"/>
      <c r="U3" s="139"/>
      <c r="V3" s="128"/>
      <c r="W3" s="128"/>
      <c r="X3" s="128"/>
      <c r="Y3" s="128"/>
      <c r="Z3" s="128"/>
      <c r="AA3" s="139"/>
      <c r="AB3" s="97">
        <f t="shared" ref="AB3:AB33" si="0">COUNTIF(B3:AA3,"1*")+COUNTIF(B3:AA3,"1")</f>
        <v>0</v>
      </c>
      <c r="AC3" s="128">
        <f t="shared" ref="AC3:AC33" si="1">COUNTIF(B3:AA3,"2*")+COUNTIF(B3:AA3,"2")</f>
        <v>0</v>
      </c>
      <c r="AD3" s="139">
        <f t="shared" ref="AD3:AD33" si="2">COUNTIF(B3:AA3,"3*")+COUNTIF(B3:AA3,"3")</f>
        <v>0</v>
      </c>
      <c r="AE3" s="97">
        <f t="shared" ref="AE3:AE33" si="3">COUNTIF(B3:AA3,"M1*")+COUNTIF(B3:AA3,"KM1")</f>
        <v>0</v>
      </c>
      <c r="AF3" s="128">
        <f t="shared" ref="AF3:AF33" si="4">COUNTIF(B3:AA3,"M2*")+COUNTIF(B3:AA3,"KM2")</f>
        <v>0</v>
      </c>
      <c r="AG3" s="139">
        <f t="shared" ref="AG3:AG33" si="5">COUNTIF(B3:AA3,"M3*")+COUNTIF(B3:AA3,"KM3")</f>
        <v>0</v>
      </c>
      <c r="AH3" s="79"/>
      <c r="AI3" s="79">
        <v>0</v>
      </c>
      <c r="AJ3" s="34">
        <f t="shared" ref="AJ3:AJ33" si="6">COUNTIF(B3:AA3,"*1")+COUNTIF(B3:AA3,"*1~*")+COUNTIF(B3:AA3,"*1#")+COUNTIF(B3:AA3,"1")+COUNTIF(B3:AA3,"S")</f>
        <v>0</v>
      </c>
      <c r="AK3" s="34">
        <f t="shared" ref="AK3:AK33" si="7">COUNTIF(B3:AA3,"2")+COUNTIF(B3:AA3,"*2")</f>
        <v>0</v>
      </c>
      <c r="AL3" s="34">
        <f t="shared" ref="AL3:AL33" si="8">COUNTIF(B3:AA3,"3")+COUNTIF(B3:AA3,"*3")</f>
        <v>0</v>
      </c>
    </row>
    <row r="4" spans="1:38" ht="15" customHeight="1" thickBot="1" x14ac:dyDescent="0.3">
      <c r="A4" s="26">
        <v>43467</v>
      </c>
      <c r="B4" s="151"/>
      <c r="C4" s="153"/>
      <c r="D4" s="154"/>
      <c r="E4" s="154"/>
      <c r="F4" s="154"/>
      <c r="G4" s="154"/>
      <c r="H4" s="170"/>
      <c r="I4" s="153"/>
      <c r="J4" s="158"/>
      <c r="K4" s="158"/>
      <c r="L4" s="158"/>
      <c r="M4" s="154"/>
      <c r="N4" s="170"/>
      <c r="O4" s="153"/>
      <c r="P4" s="158"/>
      <c r="Q4" s="170"/>
      <c r="R4" s="170"/>
      <c r="S4" s="154"/>
      <c r="T4" s="154"/>
      <c r="U4" s="153"/>
      <c r="V4" s="170"/>
      <c r="W4" s="170"/>
      <c r="X4" s="170"/>
      <c r="Y4" s="170"/>
      <c r="Z4" s="170"/>
      <c r="AA4" s="153"/>
      <c r="AB4" s="151">
        <f t="shared" si="0"/>
        <v>0</v>
      </c>
      <c r="AC4" s="170">
        <f t="shared" si="1"/>
        <v>0</v>
      </c>
      <c r="AD4" s="153">
        <f t="shared" si="2"/>
        <v>0</v>
      </c>
      <c r="AE4" s="151">
        <f t="shared" si="3"/>
        <v>0</v>
      </c>
      <c r="AF4" s="170">
        <f t="shared" si="4"/>
        <v>0</v>
      </c>
      <c r="AG4" s="153">
        <f t="shared" si="5"/>
        <v>0</v>
      </c>
      <c r="AH4" s="79"/>
      <c r="AI4" s="79">
        <f>WEEKDAY(A4,2)</f>
        <v>3</v>
      </c>
      <c r="AJ4" s="35">
        <f t="shared" si="6"/>
        <v>0</v>
      </c>
      <c r="AK4" s="35">
        <f t="shared" si="7"/>
        <v>0</v>
      </c>
      <c r="AL4" s="35">
        <f t="shared" si="8"/>
        <v>0</v>
      </c>
    </row>
    <row r="5" spans="1:38" ht="15" customHeight="1" thickTop="1" x14ac:dyDescent="0.25">
      <c r="A5" s="26">
        <v>43468</v>
      </c>
      <c r="B5" s="136"/>
      <c r="C5" s="132"/>
      <c r="D5" s="95"/>
      <c r="E5" s="95"/>
      <c r="F5" s="95"/>
      <c r="G5" s="166"/>
      <c r="H5" s="166"/>
      <c r="I5" s="100"/>
      <c r="J5" s="95"/>
      <c r="K5" s="95"/>
      <c r="L5" s="95"/>
      <c r="M5" s="166"/>
      <c r="N5" s="166"/>
      <c r="O5" s="100"/>
      <c r="P5" s="95"/>
      <c r="Q5" s="166"/>
      <c r="R5" s="166"/>
      <c r="S5" s="95"/>
      <c r="T5" s="95"/>
      <c r="U5" s="278"/>
      <c r="V5" s="166"/>
      <c r="W5" s="166"/>
      <c r="X5" s="166"/>
      <c r="Y5" s="166"/>
      <c r="Z5" s="166"/>
      <c r="AA5" s="132"/>
      <c r="AB5" s="136">
        <f t="shared" si="0"/>
        <v>0</v>
      </c>
      <c r="AC5" s="166">
        <f t="shared" si="1"/>
        <v>0</v>
      </c>
      <c r="AD5" s="132">
        <f t="shared" si="2"/>
        <v>0</v>
      </c>
      <c r="AE5" s="136">
        <f t="shared" si="3"/>
        <v>0</v>
      </c>
      <c r="AF5" s="166">
        <f t="shared" si="4"/>
        <v>0</v>
      </c>
      <c r="AG5" s="132">
        <f t="shared" si="5"/>
        <v>0</v>
      </c>
      <c r="AH5" s="79"/>
      <c r="AI5" s="79">
        <f>WEEKDAY(A5,2)</f>
        <v>4</v>
      </c>
      <c r="AJ5" s="35">
        <f t="shared" si="6"/>
        <v>0</v>
      </c>
      <c r="AK5" s="35">
        <f t="shared" si="7"/>
        <v>0</v>
      </c>
      <c r="AL5" s="35">
        <f t="shared" si="8"/>
        <v>0</v>
      </c>
    </row>
    <row r="6" spans="1:38" ht="15" customHeight="1" x14ac:dyDescent="0.25">
      <c r="A6" s="26">
        <v>43469</v>
      </c>
      <c r="B6" s="135"/>
      <c r="C6" s="133"/>
      <c r="D6" s="126"/>
      <c r="E6" s="126"/>
      <c r="F6" s="126"/>
      <c r="G6" s="166"/>
      <c r="H6" s="166"/>
      <c r="I6" s="100"/>
      <c r="J6" s="92"/>
      <c r="K6" s="92"/>
      <c r="L6" s="92"/>
      <c r="M6" s="166"/>
      <c r="N6" s="166"/>
      <c r="O6" s="100"/>
      <c r="P6" s="92"/>
      <c r="Q6" s="167"/>
      <c r="R6" s="167"/>
      <c r="S6" s="92"/>
      <c r="T6" s="92"/>
      <c r="U6" s="133"/>
      <c r="V6" s="167"/>
      <c r="W6" s="167"/>
      <c r="X6" s="167"/>
      <c r="Y6" s="167"/>
      <c r="Z6" s="167"/>
      <c r="AA6" s="133"/>
      <c r="AB6" s="135">
        <f t="shared" si="0"/>
        <v>0</v>
      </c>
      <c r="AC6" s="167">
        <f t="shared" si="1"/>
        <v>0</v>
      </c>
      <c r="AD6" s="133">
        <f t="shared" si="2"/>
        <v>0</v>
      </c>
      <c r="AE6" s="136">
        <f t="shared" si="3"/>
        <v>0</v>
      </c>
      <c r="AF6" s="166">
        <f t="shared" si="4"/>
        <v>0</v>
      </c>
      <c r="AG6" s="132">
        <f t="shared" si="5"/>
        <v>0</v>
      </c>
      <c r="AH6" s="79"/>
      <c r="AI6" s="79">
        <f>WEEKDAY(A6,2)</f>
        <v>5</v>
      </c>
      <c r="AJ6" s="35">
        <f t="shared" si="6"/>
        <v>0</v>
      </c>
      <c r="AK6" s="35">
        <f t="shared" si="7"/>
        <v>0</v>
      </c>
      <c r="AL6" s="35">
        <f t="shared" si="8"/>
        <v>0</v>
      </c>
    </row>
    <row r="7" spans="1:38" ht="15" customHeight="1" x14ac:dyDescent="0.25">
      <c r="A7" s="26">
        <v>43470</v>
      </c>
      <c r="B7" s="135"/>
      <c r="C7" s="133"/>
      <c r="D7" s="126"/>
      <c r="E7" s="126"/>
      <c r="F7" s="126"/>
      <c r="G7" s="166"/>
      <c r="H7" s="166"/>
      <c r="I7" s="100"/>
      <c r="J7" s="92"/>
      <c r="K7" s="92"/>
      <c r="L7" s="92"/>
      <c r="M7" s="166"/>
      <c r="N7" s="166"/>
      <c r="O7" s="100"/>
      <c r="P7" s="92"/>
      <c r="Q7" s="167"/>
      <c r="R7" s="167"/>
      <c r="S7" s="92"/>
      <c r="T7" s="92"/>
      <c r="U7" s="133"/>
      <c r="V7" s="167"/>
      <c r="W7" s="167"/>
      <c r="X7" s="167"/>
      <c r="Y7" s="167"/>
      <c r="Z7" s="167"/>
      <c r="AA7" s="133"/>
      <c r="AB7" s="135">
        <f t="shared" si="0"/>
        <v>0</v>
      </c>
      <c r="AC7" s="167">
        <f t="shared" si="1"/>
        <v>0</v>
      </c>
      <c r="AD7" s="133">
        <f t="shared" si="2"/>
        <v>0</v>
      </c>
      <c r="AE7" s="136">
        <f t="shared" si="3"/>
        <v>0</v>
      </c>
      <c r="AF7" s="166">
        <f t="shared" si="4"/>
        <v>0</v>
      </c>
      <c r="AG7" s="132">
        <f t="shared" si="5"/>
        <v>0</v>
      </c>
      <c r="AH7" s="79"/>
      <c r="AI7" s="79">
        <f>WEEKDAY(A7,2)</f>
        <v>6</v>
      </c>
      <c r="AJ7" s="35">
        <f t="shared" si="6"/>
        <v>0</v>
      </c>
      <c r="AK7" s="35">
        <f t="shared" si="7"/>
        <v>0</v>
      </c>
      <c r="AL7" s="35">
        <f t="shared" si="8"/>
        <v>0</v>
      </c>
    </row>
    <row r="8" spans="1:38" ht="15" customHeight="1" x14ac:dyDescent="0.25">
      <c r="A8" s="26">
        <v>43471</v>
      </c>
      <c r="B8" s="135"/>
      <c r="C8" s="133"/>
      <c r="D8" s="92"/>
      <c r="E8" s="167"/>
      <c r="F8" s="167"/>
      <c r="G8" s="167"/>
      <c r="H8" s="92"/>
      <c r="I8" s="133"/>
      <c r="J8" s="135"/>
      <c r="K8" s="92"/>
      <c r="L8" s="92"/>
      <c r="M8" s="167"/>
      <c r="N8" s="167"/>
      <c r="O8" s="221"/>
      <c r="P8" s="135"/>
      <c r="Q8" s="167"/>
      <c r="R8" s="167"/>
      <c r="S8" s="167"/>
      <c r="T8" s="167"/>
      <c r="U8" s="133"/>
      <c r="V8" s="167"/>
      <c r="W8" s="167"/>
      <c r="X8" s="167"/>
      <c r="Y8" s="167"/>
      <c r="Z8" s="167"/>
      <c r="AA8" s="133"/>
      <c r="AB8" s="135">
        <f t="shared" si="0"/>
        <v>0</v>
      </c>
      <c r="AC8" s="167">
        <f t="shared" si="1"/>
        <v>0</v>
      </c>
      <c r="AD8" s="133">
        <f t="shared" si="2"/>
        <v>0</v>
      </c>
      <c r="AE8" s="136">
        <f t="shared" si="3"/>
        <v>0</v>
      </c>
      <c r="AF8" s="166">
        <f t="shared" si="4"/>
        <v>0</v>
      </c>
      <c r="AG8" s="132">
        <f t="shared" si="5"/>
        <v>0</v>
      </c>
      <c r="AH8" s="79"/>
      <c r="AI8" s="79">
        <v>7</v>
      </c>
      <c r="AJ8" s="35">
        <f t="shared" si="6"/>
        <v>0</v>
      </c>
      <c r="AK8" s="35">
        <f t="shared" si="7"/>
        <v>0</v>
      </c>
      <c r="AL8" s="35">
        <f t="shared" si="8"/>
        <v>0</v>
      </c>
    </row>
    <row r="9" spans="1:38" ht="15" customHeight="1" x14ac:dyDescent="0.25">
      <c r="A9" s="26">
        <v>43472</v>
      </c>
      <c r="B9" s="135"/>
      <c r="C9" s="133"/>
      <c r="D9" s="92"/>
      <c r="E9" s="167"/>
      <c r="F9" s="167"/>
      <c r="G9" s="167"/>
      <c r="H9" s="92"/>
      <c r="I9" s="133"/>
      <c r="J9" s="135"/>
      <c r="K9" s="92"/>
      <c r="L9" s="92"/>
      <c r="M9" s="168"/>
      <c r="N9" s="167"/>
      <c r="O9" s="221"/>
      <c r="P9" s="135"/>
      <c r="Q9" s="167"/>
      <c r="R9" s="167"/>
      <c r="S9" s="167"/>
      <c r="T9" s="167"/>
      <c r="U9" s="133"/>
      <c r="V9" s="167"/>
      <c r="W9" s="167"/>
      <c r="X9" s="167"/>
      <c r="Y9" s="167"/>
      <c r="Z9" s="167"/>
      <c r="AA9" s="133"/>
      <c r="AB9" s="135">
        <f t="shared" si="0"/>
        <v>0</v>
      </c>
      <c r="AC9" s="167">
        <f t="shared" si="1"/>
        <v>0</v>
      </c>
      <c r="AD9" s="133">
        <f t="shared" si="2"/>
        <v>0</v>
      </c>
      <c r="AE9" s="135">
        <f t="shared" si="3"/>
        <v>0</v>
      </c>
      <c r="AF9" s="167">
        <f t="shared" si="4"/>
        <v>0</v>
      </c>
      <c r="AG9" s="133">
        <f t="shared" si="5"/>
        <v>0</v>
      </c>
      <c r="AH9" s="79"/>
      <c r="AI9" s="79">
        <f t="shared" ref="AI9:AI33" si="9">WEEKDAY(A9,2)</f>
        <v>1</v>
      </c>
      <c r="AJ9" s="35">
        <f t="shared" si="6"/>
        <v>0</v>
      </c>
      <c r="AK9" s="35">
        <f t="shared" si="7"/>
        <v>0</v>
      </c>
      <c r="AL9" s="35">
        <f t="shared" si="8"/>
        <v>0</v>
      </c>
    </row>
    <row r="10" spans="1:38" ht="15" customHeight="1" x14ac:dyDescent="0.25">
      <c r="A10" s="26">
        <v>43473</v>
      </c>
      <c r="B10" s="135"/>
      <c r="C10" s="133"/>
      <c r="D10" s="125"/>
      <c r="E10" s="125"/>
      <c r="F10" s="125"/>
      <c r="G10" s="92"/>
      <c r="H10" s="167"/>
      <c r="I10" s="133"/>
      <c r="J10" s="125"/>
      <c r="K10" s="167"/>
      <c r="L10" s="167"/>
      <c r="M10" s="92"/>
      <c r="N10" s="92"/>
      <c r="O10" s="133"/>
      <c r="P10" s="92"/>
      <c r="Q10" s="92"/>
      <c r="R10" s="92"/>
      <c r="S10" s="92"/>
      <c r="T10" s="92"/>
      <c r="U10" s="133"/>
      <c r="V10" s="167"/>
      <c r="W10" s="167"/>
      <c r="X10" s="167"/>
      <c r="Y10" s="167"/>
      <c r="Z10" s="167"/>
      <c r="AA10" s="133"/>
      <c r="AB10" s="135">
        <f t="shared" si="0"/>
        <v>0</v>
      </c>
      <c r="AC10" s="167">
        <f t="shared" si="1"/>
        <v>0</v>
      </c>
      <c r="AD10" s="133">
        <f t="shared" si="2"/>
        <v>0</v>
      </c>
      <c r="AE10" s="135">
        <f t="shared" si="3"/>
        <v>0</v>
      </c>
      <c r="AF10" s="166">
        <f t="shared" si="4"/>
        <v>0</v>
      </c>
      <c r="AG10" s="132">
        <f t="shared" si="5"/>
        <v>0</v>
      </c>
      <c r="AH10" s="79"/>
      <c r="AI10" s="79">
        <f t="shared" si="9"/>
        <v>2</v>
      </c>
      <c r="AJ10" s="35">
        <f t="shared" si="6"/>
        <v>0</v>
      </c>
      <c r="AK10" s="35">
        <f t="shared" si="7"/>
        <v>0</v>
      </c>
      <c r="AL10" s="35">
        <f t="shared" si="8"/>
        <v>0</v>
      </c>
    </row>
    <row r="11" spans="1:38" ht="15" customHeight="1" thickBot="1" x14ac:dyDescent="0.3">
      <c r="A11" s="26">
        <v>43474</v>
      </c>
      <c r="B11" s="151"/>
      <c r="C11" s="153"/>
      <c r="D11" s="158"/>
      <c r="E11" s="158"/>
      <c r="F11" s="158"/>
      <c r="G11" s="154"/>
      <c r="H11" s="170"/>
      <c r="I11" s="153"/>
      <c r="J11" s="158"/>
      <c r="K11" s="170"/>
      <c r="L11" s="170"/>
      <c r="M11" s="154"/>
      <c r="N11" s="154"/>
      <c r="O11" s="153"/>
      <c r="P11" s="154"/>
      <c r="Q11" s="154"/>
      <c r="R11" s="154"/>
      <c r="S11" s="154"/>
      <c r="T11" s="154"/>
      <c r="U11" s="153"/>
      <c r="V11" s="170"/>
      <c r="W11" s="170"/>
      <c r="X11" s="170"/>
      <c r="Y11" s="170"/>
      <c r="Z11" s="170"/>
      <c r="AA11" s="153"/>
      <c r="AB11" s="151">
        <f t="shared" si="0"/>
        <v>0</v>
      </c>
      <c r="AC11" s="170">
        <f t="shared" si="1"/>
        <v>0</v>
      </c>
      <c r="AD11" s="153">
        <f t="shared" si="2"/>
        <v>0</v>
      </c>
      <c r="AE11" s="151">
        <f t="shared" si="3"/>
        <v>0</v>
      </c>
      <c r="AF11" s="170">
        <f t="shared" si="4"/>
        <v>0</v>
      </c>
      <c r="AG11" s="153">
        <f t="shared" si="5"/>
        <v>0</v>
      </c>
      <c r="AH11" s="79"/>
      <c r="AI11" s="79">
        <f t="shared" si="9"/>
        <v>3</v>
      </c>
      <c r="AJ11" s="35">
        <f t="shared" si="6"/>
        <v>0</v>
      </c>
      <c r="AK11" s="35">
        <f t="shared" si="7"/>
        <v>0</v>
      </c>
      <c r="AL11" s="35">
        <f t="shared" si="8"/>
        <v>0</v>
      </c>
    </row>
    <row r="12" spans="1:38" ht="15" customHeight="1" thickTop="1" x14ac:dyDescent="0.25">
      <c r="A12" s="26">
        <v>43475</v>
      </c>
      <c r="B12" s="136"/>
      <c r="C12" s="132"/>
      <c r="D12" s="95"/>
      <c r="E12" s="95"/>
      <c r="F12" s="95"/>
      <c r="G12" s="166"/>
      <c r="H12" s="166"/>
      <c r="I12" s="100"/>
      <c r="J12" s="95"/>
      <c r="K12" s="166"/>
      <c r="L12" s="166"/>
      <c r="M12" s="95"/>
      <c r="N12" s="95"/>
      <c r="O12" s="278"/>
      <c r="P12" s="95"/>
      <c r="Q12" s="95"/>
      <c r="R12" s="95"/>
      <c r="S12" s="166"/>
      <c r="T12" s="166"/>
      <c r="U12" s="100"/>
      <c r="V12" s="166"/>
      <c r="W12" s="166"/>
      <c r="X12" s="166"/>
      <c r="Y12" s="166"/>
      <c r="Z12" s="166"/>
      <c r="AA12" s="132"/>
      <c r="AB12" s="136">
        <f t="shared" si="0"/>
        <v>0</v>
      </c>
      <c r="AC12" s="166">
        <f t="shared" si="1"/>
        <v>0</v>
      </c>
      <c r="AD12" s="132">
        <f t="shared" si="2"/>
        <v>0</v>
      </c>
      <c r="AE12" s="136">
        <f t="shared" si="3"/>
        <v>0</v>
      </c>
      <c r="AF12" s="166">
        <f t="shared" si="4"/>
        <v>0</v>
      </c>
      <c r="AG12" s="132">
        <f t="shared" si="5"/>
        <v>0</v>
      </c>
      <c r="AH12" s="79"/>
      <c r="AI12" s="79">
        <f t="shared" si="9"/>
        <v>4</v>
      </c>
      <c r="AJ12" s="35">
        <f t="shared" si="6"/>
        <v>0</v>
      </c>
      <c r="AK12" s="35">
        <f t="shared" si="7"/>
        <v>0</v>
      </c>
      <c r="AL12" s="35">
        <f t="shared" si="8"/>
        <v>0</v>
      </c>
    </row>
    <row r="13" spans="1:38" ht="15" customHeight="1" x14ac:dyDescent="0.25">
      <c r="A13" s="26">
        <v>43476</v>
      </c>
      <c r="B13" s="135"/>
      <c r="C13" s="133"/>
      <c r="D13" s="92"/>
      <c r="E13" s="92"/>
      <c r="F13" s="92"/>
      <c r="G13" s="166"/>
      <c r="H13" s="166"/>
      <c r="I13" s="100"/>
      <c r="J13" s="92"/>
      <c r="K13" s="167"/>
      <c r="L13" s="167"/>
      <c r="M13" s="92"/>
      <c r="N13" s="92"/>
      <c r="O13" s="133"/>
      <c r="P13" s="126"/>
      <c r="Q13" s="126"/>
      <c r="R13" s="126"/>
      <c r="S13" s="166"/>
      <c r="T13" s="166"/>
      <c r="U13" s="100"/>
      <c r="V13" s="167"/>
      <c r="W13" s="167"/>
      <c r="X13" s="167"/>
      <c r="Y13" s="167"/>
      <c r="Z13" s="167"/>
      <c r="AA13" s="133"/>
      <c r="AB13" s="135">
        <f t="shared" si="0"/>
        <v>0</v>
      </c>
      <c r="AC13" s="167">
        <f t="shared" si="1"/>
        <v>0</v>
      </c>
      <c r="AD13" s="133">
        <f t="shared" si="2"/>
        <v>0</v>
      </c>
      <c r="AE13" s="135">
        <f t="shared" si="3"/>
        <v>0</v>
      </c>
      <c r="AF13" s="166">
        <f t="shared" si="4"/>
        <v>0</v>
      </c>
      <c r="AG13" s="132">
        <f t="shared" si="5"/>
        <v>0</v>
      </c>
      <c r="AH13" s="79"/>
      <c r="AI13" s="79">
        <f t="shared" si="9"/>
        <v>5</v>
      </c>
      <c r="AJ13" s="35">
        <f t="shared" si="6"/>
        <v>0</v>
      </c>
      <c r="AK13" s="35">
        <f t="shared" si="7"/>
        <v>0</v>
      </c>
      <c r="AL13" s="35">
        <f t="shared" si="8"/>
        <v>0</v>
      </c>
    </row>
    <row r="14" spans="1:38" ht="15" customHeight="1" x14ac:dyDescent="0.25">
      <c r="A14" s="26">
        <v>43477</v>
      </c>
      <c r="B14" s="135"/>
      <c r="C14" s="133"/>
      <c r="D14" s="92"/>
      <c r="E14" s="92"/>
      <c r="F14" s="92"/>
      <c r="G14" s="166"/>
      <c r="H14" s="166"/>
      <c r="I14" s="100"/>
      <c r="J14" s="92"/>
      <c r="K14" s="167"/>
      <c r="L14" s="167"/>
      <c r="M14" s="92"/>
      <c r="N14" s="92"/>
      <c r="O14" s="133"/>
      <c r="P14" s="126"/>
      <c r="Q14" s="126"/>
      <c r="R14" s="126"/>
      <c r="S14" s="166"/>
      <c r="T14" s="166"/>
      <c r="U14" s="100"/>
      <c r="V14" s="167"/>
      <c r="W14" s="167"/>
      <c r="X14" s="167"/>
      <c r="Y14" s="167"/>
      <c r="Z14" s="167"/>
      <c r="AA14" s="133"/>
      <c r="AB14" s="135">
        <f t="shared" si="0"/>
        <v>0</v>
      </c>
      <c r="AC14" s="167">
        <f t="shared" si="1"/>
        <v>0</v>
      </c>
      <c r="AD14" s="133">
        <f t="shared" si="2"/>
        <v>0</v>
      </c>
      <c r="AE14" s="135">
        <f t="shared" si="3"/>
        <v>0</v>
      </c>
      <c r="AF14" s="166">
        <f t="shared" si="4"/>
        <v>0</v>
      </c>
      <c r="AG14" s="132">
        <f t="shared" si="5"/>
        <v>0</v>
      </c>
      <c r="AH14" s="79"/>
      <c r="AI14" s="79">
        <f t="shared" si="9"/>
        <v>6</v>
      </c>
      <c r="AJ14" s="35">
        <f t="shared" si="6"/>
        <v>0</v>
      </c>
      <c r="AK14" s="35">
        <f t="shared" si="7"/>
        <v>0</v>
      </c>
      <c r="AL14" s="35">
        <f t="shared" si="8"/>
        <v>0</v>
      </c>
    </row>
    <row r="15" spans="1:38" ht="15" customHeight="1" x14ac:dyDescent="0.25">
      <c r="A15" s="26">
        <v>43478</v>
      </c>
      <c r="B15" s="135"/>
      <c r="C15" s="133"/>
      <c r="D15" s="92"/>
      <c r="E15" s="167"/>
      <c r="F15" s="167"/>
      <c r="G15" s="167"/>
      <c r="H15" s="92"/>
      <c r="I15" s="133"/>
      <c r="J15" s="135"/>
      <c r="K15" s="92"/>
      <c r="L15" s="92"/>
      <c r="M15" s="167"/>
      <c r="N15" s="167"/>
      <c r="O15" s="221"/>
      <c r="P15" s="92"/>
      <c r="Q15" s="167"/>
      <c r="R15" s="167"/>
      <c r="S15" s="167"/>
      <c r="T15" s="167"/>
      <c r="U15" s="133"/>
      <c r="V15" s="167"/>
      <c r="W15" s="167"/>
      <c r="X15" s="167"/>
      <c r="Y15" s="167"/>
      <c r="Z15" s="167"/>
      <c r="AA15" s="133"/>
      <c r="AB15" s="135">
        <f t="shared" si="0"/>
        <v>0</v>
      </c>
      <c r="AC15" s="167">
        <f t="shared" si="1"/>
        <v>0</v>
      </c>
      <c r="AD15" s="133">
        <f t="shared" si="2"/>
        <v>0</v>
      </c>
      <c r="AE15" s="135">
        <f t="shared" si="3"/>
        <v>0</v>
      </c>
      <c r="AF15" s="166">
        <f t="shared" si="4"/>
        <v>0</v>
      </c>
      <c r="AG15" s="132">
        <f t="shared" si="5"/>
        <v>0</v>
      </c>
      <c r="AH15" s="79"/>
      <c r="AI15" s="79">
        <f t="shared" si="9"/>
        <v>7</v>
      </c>
      <c r="AJ15" s="35">
        <f t="shared" si="6"/>
        <v>0</v>
      </c>
      <c r="AK15" s="35">
        <f t="shared" si="7"/>
        <v>0</v>
      </c>
      <c r="AL15" s="35">
        <f t="shared" si="8"/>
        <v>0</v>
      </c>
    </row>
    <row r="16" spans="1:38" ht="15" customHeight="1" x14ac:dyDescent="0.25">
      <c r="A16" s="26">
        <v>43479</v>
      </c>
      <c r="B16" s="135"/>
      <c r="C16" s="133"/>
      <c r="D16" s="92"/>
      <c r="E16" s="167"/>
      <c r="F16" s="167"/>
      <c r="G16" s="167"/>
      <c r="H16" s="92"/>
      <c r="I16" s="133"/>
      <c r="J16" s="135"/>
      <c r="K16" s="92"/>
      <c r="L16" s="92"/>
      <c r="M16" s="167"/>
      <c r="N16" s="167"/>
      <c r="O16" s="221"/>
      <c r="P16" s="135"/>
      <c r="Q16" s="167"/>
      <c r="R16" s="167"/>
      <c r="S16" s="167"/>
      <c r="T16" s="167"/>
      <c r="U16" s="133"/>
      <c r="V16" s="167"/>
      <c r="W16" s="167"/>
      <c r="X16" s="167"/>
      <c r="Y16" s="167"/>
      <c r="Z16" s="167"/>
      <c r="AA16" s="133"/>
      <c r="AB16" s="135">
        <f t="shared" si="0"/>
        <v>0</v>
      </c>
      <c r="AC16" s="167">
        <f t="shared" si="1"/>
        <v>0</v>
      </c>
      <c r="AD16" s="133">
        <f t="shared" si="2"/>
        <v>0</v>
      </c>
      <c r="AE16" s="135">
        <f t="shared" si="3"/>
        <v>0</v>
      </c>
      <c r="AF16" s="167">
        <f t="shared" si="4"/>
        <v>0</v>
      </c>
      <c r="AG16" s="133">
        <f t="shared" si="5"/>
        <v>0</v>
      </c>
      <c r="AH16" s="79"/>
      <c r="AI16" s="79">
        <f t="shared" si="9"/>
        <v>1</v>
      </c>
      <c r="AJ16" s="35">
        <f t="shared" si="6"/>
        <v>0</v>
      </c>
      <c r="AK16" s="35">
        <f t="shared" si="7"/>
        <v>0</v>
      </c>
      <c r="AL16" s="35">
        <f t="shared" si="8"/>
        <v>0</v>
      </c>
    </row>
    <row r="17" spans="1:38" ht="15" customHeight="1" x14ac:dyDescent="0.25">
      <c r="A17" s="26">
        <v>43480</v>
      </c>
      <c r="B17" s="135"/>
      <c r="C17" s="133"/>
      <c r="D17" s="125"/>
      <c r="E17" s="167"/>
      <c r="F17" s="167"/>
      <c r="G17" s="92"/>
      <c r="H17" s="92"/>
      <c r="I17" s="133"/>
      <c r="J17" s="92"/>
      <c r="K17" s="92"/>
      <c r="L17" s="92"/>
      <c r="M17" s="92"/>
      <c r="N17" s="167"/>
      <c r="O17" s="133"/>
      <c r="P17" s="125"/>
      <c r="Q17" s="125"/>
      <c r="R17" s="125"/>
      <c r="S17" s="92"/>
      <c r="T17" s="92"/>
      <c r="U17" s="133"/>
      <c r="V17" s="167"/>
      <c r="W17" s="167"/>
      <c r="X17" s="167"/>
      <c r="Y17" s="167"/>
      <c r="Z17" s="167"/>
      <c r="AA17" s="133"/>
      <c r="AB17" s="135">
        <f t="shared" si="0"/>
        <v>0</v>
      </c>
      <c r="AC17" s="167">
        <f t="shared" si="1"/>
        <v>0</v>
      </c>
      <c r="AD17" s="133">
        <f t="shared" si="2"/>
        <v>0</v>
      </c>
      <c r="AE17" s="135">
        <f t="shared" si="3"/>
        <v>0</v>
      </c>
      <c r="AF17" s="166">
        <f t="shared" si="4"/>
        <v>0</v>
      </c>
      <c r="AG17" s="132">
        <f t="shared" si="5"/>
        <v>0</v>
      </c>
      <c r="AH17" s="79"/>
      <c r="AI17" s="79">
        <f t="shared" si="9"/>
        <v>2</v>
      </c>
      <c r="AJ17" s="35">
        <f t="shared" si="6"/>
        <v>0</v>
      </c>
      <c r="AK17" s="35">
        <f t="shared" si="7"/>
        <v>0</v>
      </c>
      <c r="AL17" s="35">
        <f t="shared" si="8"/>
        <v>0</v>
      </c>
    </row>
    <row r="18" spans="1:38" ht="15" customHeight="1" thickBot="1" x14ac:dyDescent="0.3">
      <c r="A18" s="26">
        <v>43481</v>
      </c>
      <c r="B18" s="151"/>
      <c r="C18" s="153"/>
      <c r="D18" s="158"/>
      <c r="E18" s="170"/>
      <c r="F18" s="170"/>
      <c r="G18" s="154"/>
      <c r="H18" s="154"/>
      <c r="I18" s="153"/>
      <c r="J18" s="154"/>
      <c r="K18" s="154"/>
      <c r="L18" s="154"/>
      <c r="M18" s="154"/>
      <c r="N18" s="170"/>
      <c r="O18" s="153"/>
      <c r="P18" s="158"/>
      <c r="Q18" s="158"/>
      <c r="R18" s="158"/>
      <c r="S18" s="154"/>
      <c r="T18" s="154"/>
      <c r="U18" s="153"/>
      <c r="V18" s="170"/>
      <c r="W18" s="170"/>
      <c r="X18" s="170"/>
      <c r="Y18" s="170"/>
      <c r="Z18" s="170"/>
      <c r="AA18" s="153"/>
      <c r="AB18" s="151">
        <f t="shared" si="0"/>
        <v>0</v>
      </c>
      <c r="AC18" s="170">
        <f t="shared" si="1"/>
        <v>0</v>
      </c>
      <c r="AD18" s="153">
        <f t="shared" si="2"/>
        <v>0</v>
      </c>
      <c r="AE18" s="151">
        <f t="shared" si="3"/>
        <v>0</v>
      </c>
      <c r="AF18" s="170">
        <f t="shared" si="4"/>
        <v>0</v>
      </c>
      <c r="AG18" s="153">
        <f t="shared" si="5"/>
        <v>0</v>
      </c>
      <c r="AH18" s="79"/>
      <c r="AI18" s="79">
        <f t="shared" si="9"/>
        <v>3</v>
      </c>
      <c r="AJ18" s="35">
        <f t="shared" si="6"/>
        <v>0</v>
      </c>
      <c r="AK18" s="35">
        <f t="shared" si="7"/>
        <v>0</v>
      </c>
      <c r="AL18" s="35">
        <f t="shared" si="8"/>
        <v>0</v>
      </c>
    </row>
    <row r="19" spans="1:38" ht="15" customHeight="1" thickTop="1" x14ac:dyDescent="0.25">
      <c r="A19" s="26">
        <v>43482</v>
      </c>
      <c r="B19" s="127"/>
      <c r="C19" s="132"/>
      <c r="D19" s="95"/>
      <c r="E19" s="166"/>
      <c r="F19" s="166"/>
      <c r="G19" s="95"/>
      <c r="H19" s="95"/>
      <c r="I19" s="278"/>
      <c r="J19" s="95"/>
      <c r="K19" s="95"/>
      <c r="L19" s="95"/>
      <c r="M19" s="166"/>
      <c r="N19" s="166"/>
      <c r="O19" s="100"/>
      <c r="P19" s="95"/>
      <c r="Q19" s="95"/>
      <c r="R19" s="95"/>
      <c r="S19" s="166"/>
      <c r="T19" s="166"/>
      <c r="U19" s="100"/>
      <c r="V19" s="166"/>
      <c r="W19" s="166"/>
      <c r="X19" s="166"/>
      <c r="Y19" s="166"/>
      <c r="Z19" s="166"/>
      <c r="AA19" s="132"/>
      <c r="AB19" s="136">
        <f t="shared" si="0"/>
        <v>0</v>
      </c>
      <c r="AC19" s="166">
        <f t="shared" si="1"/>
        <v>0</v>
      </c>
      <c r="AD19" s="132">
        <f t="shared" si="2"/>
        <v>0</v>
      </c>
      <c r="AE19" s="136">
        <f t="shared" si="3"/>
        <v>0</v>
      </c>
      <c r="AF19" s="166">
        <f t="shared" si="4"/>
        <v>0</v>
      </c>
      <c r="AG19" s="132">
        <f t="shared" si="5"/>
        <v>0</v>
      </c>
      <c r="AH19" s="79"/>
      <c r="AI19" s="79">
        <f t="shared" si="9"/>
        <v>4</v>
      </c>
      <c r="AJ19" s="35">
        <f t="shared" si="6"/>
        <v>0</v>
      </c>
      <c r="AK19" s="35">
        <f t="shared" si="7"/>
        <v>0</v>
      </c>
      <c r="AL19" s="35">
        <f t="shared" si="8"/>
        <v>0</v>
      </c>
    </row>
    <row r="20" spans="1:38" ht="15" customHeight="1" x14ac:dyDescent="0.25">
      <c r="A20" s="26">
        <v>43483</v>
      </c>
      <c r="B20" s="138"/>
      <c r="C20" s="133"/>
      <c r="D20" s="92"/>
      <c r="E20" s="167"/>
      <c r="F20" s="167"/>
      <c r="G20" s="92"/>
      <c r="H20" s="92"/>
      <c r="I20" s="133"/>
      <c r="J20" s="126"/>
      <c r="K20" s="126"/>
      <c r="L20" s="126"/>
      <c r="M20" s="166"/>
      <c r="N20" s="166"/>
      <c r="O20" s="100"/>
      <c r="P20" s="92"/>
      <c r="Q20" s="92"/>
      <c r="R20" s="92"/>
      <c r="S20" s="166"/>
      <c r="T20" s="166"/>
      <c r="U20" s="100"/>
      <c r="V20" s="167"/>
      <c r="W20" s="167"/>
      <c r="X20" s="167"/>
      <c r="Y20" s="167"/>
      <c r="Z20" s="167"/>
      <c r="AA20" s="133"/>
      <c r="AB20" s="135">
        <f t="shared" si="0"/>
        <v>0</v>
      </c>
      <c r="AC20" s="167">
        <f t="shared" si="1"/>
        <v>0</v>
      </c>
      <c r="AD20" s="133">
        <f t="shared" si="2"/>
        <v>0</v>
      </c>
      <c r="AE20" s="135">
        <f t="shared" si="3"/>
        <v>0</v>
      </c>
      <c r="AF20" s="166">
        <f t="shared" si="4"/>
        <v>0</v>
      </c>
      <c r="AG20" s="132">
        <f t="shared" si="5"/>
        <v>0</v>
      </c>
      <c r="AH20" s="79"/>
      <c r="AI20" s="79">
        <f t="shared" si="9"/>
        <v>5</v>
      </c>
      <c r="AJ20" s="35">
        <f t="shared" si="6"/>
        <v>0</v>
      </c>
      <c r="AK20" s="35">
        <f t="shared" si="7"/>
        <v>0</v>
      </c>
      <c r="AL20" s="35">
        <f t="shared" si="8"/>
        <v>0</v>
      </c>
    </row>
    <row r="21" spans="1:38" ht="15" customHeight="1" x14ac:dyDescent="0.25">
      <c r="A21" s="26">
        <v>43484</v>
      </c>
      <c r="B21" s="138"/>
      <c r="C21" s="133"/>
      <c r="D21" s="92"/>
      <c r="E21" s="167"/>
      <c r="F21" s="167"/>
      <c r="G21" s="92"/>
      <c r="H21" s="92"/>
      <c r="I21" s="133"/>
      <c r="J21" s="126"/>
      <c r="K21" s="126"/>
      <c r="L21" s="126"/>
      <c r="M21" s="166"/>
      <c r="N21" s="166"/>
      <c r="O21" s="100"/>
      <c r="P21" s="92"/>
      <c r="Q21" s="92"/>
      <c r="R21" s="92"/>
      <c r="S21" s="166"/>
      <c r="T21" s="166"/>
      <c r="U21" s="100"/>
      <c r="V21" s="167"/>
      <c r="W21" s="167"/>
      <c r="X21" s="167"/>
      <c r="Y21" s="167"/>
      <c r="Z21" s="167"/>
      <c r="AA21" s="133"/>
      <c r="AB21" s="135">
        <f t="shared" si="0"/>
        <v>0</v>
      </c>
      <c r="AC21" s="167">
        <f t="shared" si="1"/>
        <v>0</v>
      </c>
      <c r="AD21" s="133">
        <f t="shared" si="2"/>
        <v>0</v>
      </c>
      <c r="AE21" s="135">
        <f t="shared" si="3"/>
        <v>0</v>
      </c>
      <c r="AF21" s="166">
        <f t="shared" si="4"/>
        <v>0</v>
      </c>
      <c r="AG21" s="132">
        <f t="shared" si="5"/>
        <v>0</v>
      </c>
      <c r="AH21" s="79"/>
      <c r="AI21" s="79">
        <f t="shared" si="9"/>
        <v>6</v>
      </c>
      <c r="AJ21" s="35">
        <f t="shared" si="6"/>
        <v>0</v>
      </c>
      <c r="AK21" s="35">
        <f t="shared" si="7"/>
        <v>0</v>
      </c>
      <c r="AL21" s="35">
        <f t="shared" si="8"/>
        <v>0</v>
      </c>
    </row>
    <row r="22" spans="1:38" ht="15" customHeight="1" x14ac:dyDescent="0.25">
      <c r="A22" s="26">
        <v>43485</v>
      </c>
      <c r="B22" s="138"/>
      <c r="C22" s="133"/>
      <c r="D22" s="92"/>
      <c r="E22" s="167"/>
      <c r="F22" s="92"/>
      <c r="G22" s="167"/>
      <c r="H22" s="167"/>
      <c r="I22" s="221"/>
      <c r="J22" s="92"/>
      <c r="K22" s="167"/>
      <c r="L22" s="167"/>
      <c r="M22" s="167"/>
      <c r="N22" s="167"/>
      <c r="O22" s="133"/>
      <c r="P22" s="135"/>
      <c r="Q22" s="167"/>
      <c r="R22" s="167"/>
      <c r="S22" s="167"/>
      <c r="T22" s="167"/>
      <c r="U22" s="133"/>
      <c r="V22" s="167"/>
      <c r="W22" s="167"/>
      <c r="X22" s="167"/>
      <c r="Y22" s="167"/>
      <c r="Z22" s="167"/>
      <c r="AA22" s="133"/>
      <c r="AB22" s="135">
        <f t="shared" si="0"/>
        <v>0</v>
      </c>
      <c r="AC22" s="167">
        <f t="shared" si="1"/>
        <v>0</v>
      </c>
      <c r="AD22" s="133">
        <f t="shared" si="2"/>
        <v>0</v>
      </c>
      <c r="AE22" s="135">
        <f t="shared" si="3"/>
        <v>0</v>
      </c>
      <c r="AF22" s="166">
        <f t="shared" si="4"/>
        <v>0</v>
      </c>
      <c r="AG22" s="132">
        <f t="shared" si="5"/>
        <v>0</v>
      </c>
      <c r="AH22" s="79"/>
      <c r="AI22" s="79">
        <f t="shared" si="9"/>
        <v>7</v>
      </c>
      <c r="AJ22" s="35">
        <f t="shared" si="6"/>
        <v>0</v>
      </c>
      <c r="AK22" s="35">
        <f t="shared" si="7"/>
        <v>0</v>
      </c>
      <c r="AL22" s="35">
        <f t="shared" si="8"/>
        <v>0</v>
      </c>
    </row>
    <row r="23" spans="1:38" ht="15" customHeight="1" x14ac:dyDescent="0.25">
      <c r="A23" s="26">
        <v>43486</v>
      </c>
      <c r="B23" s="138"/>
      <c r="C23" s="228"/>
      <c r="D23" s="125"/>
      <c r="E23" s="168"/>
      <c r="F23" s="168"/>
      <c r="G23" s="167"/>
      <c r="H23" s="92"/>
      <c r="I23" s="133"/>
      <c r="J23" s="138"/>
      <c r="K23" s="125"/>
      <c r="L23" s="125"/>
      <c r="M23" s="168"/>
      <c r="N23" s="167"/>
      <c r="O23" s="219"/>
      <c r="P23" s="138"/>
      <c r="Q23" s="168"/>
      <c r="R23" s="168"/>
      <c r="S23" s="168"/>
      <c r="T23" s="168"/>
      <c r="U23" s="133"/>
      <c r="V23" s="168"/>
      <c r="W23" s="167"/>
      <c r="X23" s="167"/>
      <c r="Y23" s="167"/>
      <c r="Z23" s="167"/>
      <c r="AA23" s="133"/>
      <c r="AB23" s="135">
        <f t="shared" si="0"/>
        <v>0</v>
      </c>
      <c r="AC23" s="167">
        <f t="shared" si="1"/>
        <v>0</v>
      </c>
      <c r="AD23" s="133">
        <f t="shared" si="2"/>
        <v>0</v>
      </c>
      <c r="AE23" s="135">
        <f t="shared" si="3"/>
        <v>0</v>
      </c>
      <c r="AF23" s="167">
        <f t="shared" si="4"/>
        <v>0</v>
      </c>
      <c r="AG23" s="133">
        <f t="shared" si="5"/>
        <v>0</v>
      </c>
      <c r="AH23" s="79"/>
      <c r="AI23" s="79">
        <f t="shared" si="9"/>
        <v>1</v>
      </c>
      <c r="AJ23" s="35">
        <f t="shared" si="6"/>
        <v>0</v>
      </c>
      <c r="AK23" s="35">
        <f t="shared" si="7"/>
        <v>0</v>
      </c>
      <c r="AL23" s="35">
        <f t="shared" si="8"/>
        <v>0</v>
      </c>
    </row>
    <row r="24" spans="1:38" ht="15" customHeight="1" x14ac:dyDescent="0.25">
      <c r="A24" s="26">
        <v>43487</v>
      </c>
      <c r="B24" s="135"/>
      <c r="C24" s="133"/>
      <c r="D24" s="92"/>
      <c r="E24" s="92"/>
      <c r="F24" s="92"/>
      <c r="G24" s="92"/>
      <c r="H24" s="167"/>
      <c r="I24" s="133"/>
      <c r="J24" s="125"/>
      <c r="K24" s="125"/>
      <c r="L24" s="125"/>
      <c r="M24" s="92"/>
      <c r="N24" s="167"/>
      <c r="O24" s="133"/>
      <c r="P24" s="125"/>
      <c r="Q24" s="167"/>
      <c r="R24" s="167"/>
      <c r="S24" s="92"/>
      <c r="T24" s="92"/>
      <c r="U24" s="133"/>
      <c r="V24" s="167"/>
      <c r="W24" s="167"/>
      <c r="X24" s="167"/>
      <c r="Y24" s="167"/>
      <c r="Z24" s="167"/>
      <c r="AA24" s="133"/>
      <c r="AB24" s="135">
        <f t="shared" si="0"/>
        <v>0</v>
      </c>
      <c r="AC24" s="167">
        <f t="shared" si="1"/>
        <v>0</v>
      </c>
      <c r="AD24" s="133">
        <f t="shared" si="2"/>
        <v>0</v>
      </c>
      <c r="AE24" s="135">
        <f t="shared" si="3"/>
        <v>0</v>
      </c>
      <c r="AF24" s="166">
        <f t="shared" si="4"/>
        <v>0</v>
      </c>
      <c r="AG24" s="132">
        <f t="shared" si="5"/>
        <v>0</v>
      </c>
      <c r="AH24" s="79"/>
      <c r="AI24" s="79">
        <f t="shared" si="9"/>
        <v>2</v>
      </c>
      <c r="AJ24" s="35">
        <f t="shared" si="6"/>
        <v>0</v>
      </c>
      <c r="AK24" s="35">
        <f t="shared" si="7"/>
        <v>0</v>
      </c>
      <c r="AL24" s="35">
        <f t="shared" si="8"/>
        <v>0</v>
      </c>
    </row>
    <row r="25" spans="1:38" ht="15" customHeight="1" thickBot="1" x14ac:dyDescent="0.3">
      <c r="A25" s="26">
        <v>43488</v>
      </c>
      <c r="B25" s="151"/>
      <c r="C25" s="224"/>
      <c r="D25" s="154"/>
      <c r="E25" s="154"/>
      <c r="F25" s="154"/>
      <c r="G25" s="154"/>
      <c r="H25" s="170"/>
      <c r="I25" s="153"/>
      <c r="J25" s="158"/>
      <c r="K25" s="158"/>
      <c r="L25" s="158"/>
      <c r="M25" s="154"/>
      <c r="N25" s="170"/>
      <c r="O25" s="153"/>
      <c r="P25" s="158"/>
      <c r="Q25" s="170"/>
      <c r="R25" s="170"/>
      <c r="S25" s="154"/>
      <c r="T25" s="154"/>
      <c r="U25" s="153"/>
      <c r="V25" s="170"/>
      <c r="W25" s="170"/>
      <c r="X25" s="170"/>
      <c r="Y25" s="170"/>
      <c r="Z25" s="170"/>
      <c r="AA25" s="153"/>
      <c r="AB25" s="151">
        <f t="shared" si="0"/>
        <v>0</v>
      </c>
      <c r="AC25" s="170">
        <f t="shared" si="1"/>
        <v>0</v>
      </c>
      <c r="AD25" s="153">
        <f t="shared" si="2"/>
        <v>0</v>
      </c>
      <c r="AE25" s="151">
        <f t="shared" si="3"/>
        <v>0</v>
      </c>
      <c r="AF25" s="170">
        <f t="shared" si="4"/>
        <v>0</v>
      </c>
      <c r="AG25" s="153">
        <f t="shared" si="5"/>
        <v>0</v>
      </c>
      <c r="AH25" s="79"/>
      <c r="AI25" s="79">
        <f t="shared" si="9"/>
        <v>3</v>
      </c>
      <c r="AJ25" s="35">
        <f t="shared" si="6"/>
        <v>0</v>
      </c>
      <c r="AK25" s="35">
        <f t="shared" si="7"/>
        <v>0</v>
      </c>
      <c r="AL25" s="35">
        <f t="shared" si="8"/>
        <v>0</v>
      </c>
    </row>
    <row r="26" spans="1:38" ht="15" customHeight="1" thickTop="1" x14ac:dyDescent="0.25">
      <c r="A26" s="26">
        <v>43489</v>
      </c>
      <c r="B26" s="127"/>
      <c r="C26" s="132"/>
      <c r="D26" s="95"/>
      <c r="E26" s="95"/>
      <c r="F26" s="95"/>
      <c r="G26" s="166"/>
      <c r="H26" s="166"/>
      <c r="I26" s="100"/>
      <c r="J26" s="95"/>
      <c r="K26" s="95"/>
      <c r="L26" s="95"/>
      <c r="M26" s="166"/>
      <c r="N26" s="166"/>
      <c r="O26" s="100"/>
      <c r="P26" s="95"/>
      <c r="Q26" s="166"/>
      <c r="R26" s="166"/>
      <c r="S26" s="95"/>
      <c r="T26" s="95"/>
      <c r="U26" s="278"/>
      <c r="V26" s="166"/>
      <c r="W26" s="166"/>
      <c r="X26" s="166"/>
      <c r="Y26" s="166"/>
      <c r="Z26" s="166"/>
      <c r="AA26" s="132"/>
      <c r="AB26" s="136">
        <f t="shared" si="0"/>
        <v>0</v>
      </c>
      <c r="AC26" s="166">
        <f t="shared" si="1"/>
        <v>0</v>
      </c>
      <c r="AD26" s="132">
        <f t="shared" si="2"/>
        <v>0</v>
      </c>
      <c r="AE26" s="136">
        <f t="shared" si="3"/>
        <v>0</v>
      </c>
      <c r="AF26" s="166">
        <f t="shared" si="4"/>
        <v>0</v>
      </c>
      <c r="AG26" s="132">
        <f t="shared" si="5"/>
        <v>0</v>
      </c>
      <c r="AH26" s="79"/>
      <c r="AI26" s="79">
        <f t="shared" si="9"/>
        <v>4</v>
      </c>
      <c r="AJ26" s="35">
        <f t="shared" si="6"/>
        <v>0</v>
      </c>
      <c r="AK26" s="35">
        <f t="shared" si="7"/>
        <v>0</v>
      </c>
      <c r="AL26" s="35">
        <f t="shared" si="8"/>
        <v>0</v>
      </c>
    </row>
    <row r="27" spans="1:38" ht="15" customHeight="1" x14ac:dyDescent="0.25">
      <c r="A27" s="26">
        <v>43490</v>
      </c>
      <c r="B27" s="138"/>
      <c r="C27" s="133"/>
      <c r="D27" s="126"/>
      <c r="E27" s="126"/>
      <c r="F27" s="126"/>
      <c r="G27" s="166"/>
      <c r="H27" s="166"/>
      <c r="I27" s="100"/>
      <c r="J27" s="92"/>
      <c r="K27" s="92"/>
      <c r="L27" s="92"/>
      <c r="M27" s="166"/>
      <c r="N27" s="166"/>
      <c r="O27" s="100"/>
      <c r="P27" s="92"/>
      <c r="Q27" s="167"/>
      <c r="R27" s="167"/>
      <c r="S27" s="92"/>
      <c r="T27" s="92"/>
      <c r="U27" s="133"/>
      <c r="V27" s="167"/>
      <c r="W27" s="167"/>
      <c r="X27" s="167"/>
      <c r="Y27" s="167"/>
      <c r="Z27" s="167"/>
      <c r="AA27" s="133"/>
      <c r="AB27" s="135">
        <f t="shared" si="0"/>
        <v>0</v>
      </c>
      <c r="AC27" s="167">
        <f t="shared" si="1"/>
        <v>0</v>
      </c>
      <c r="AD27" s="133">
        <f t="shared" si="2"/>
        <v>0</v>
      </c>
      <c r="AE27" s="135">
        <f t="shared" si="3"/>
        <v>0</v>
      </c>
      <c r="AF27" s="166">
        <f t="shared" si="4"/>
        <v>0</v>
      </c>
      <c r="AG27" s="132">
        <f t="shared" si="5"/>
        <v>0</v>
      </c>
      <c r="AH27" s="79"/>
      <c r="AI27" s="79">
        <f t="shared" si="9"/>
        <v>5</v>
      </c>
      <c r="AJ27" s="35">
        <f t="shared" si="6"/>
        <v>0</v>
      </c>
      <c r="AK27" s="35">
        <f t="shared" si="7"/>
        <v>0</v>
      </c>
      <c r="AL27" s="35">
        <f t="shared" si="8"/>
        <v>0</v>
      </c>
    </row>
    <row r="28" spans="1:38" ht="15" customHeight="1" x14ac:dyDescent="0.25">
      <c r="A28" s="26">
        <v>43491</v>
      </c>
      <c r="B28" s="138"/>
      <c r="C28" s="133"/>
      <c r="D28" s="126"/>
      <c r="E28" s="126"/>
      <c r="F28" s="126"/>
      <c r="G28" s="166"/>
      <c r="H28" s="166"/>
      <c r="I28" s="100"/>
      <c r="J28" s="92"/>
      <c r="K28" s="92"/>
      <c r="L28" s="92"/>
      <c r="M28" s="166"/>
      <c r="N28" s="166"/>
      <c r="O28" s="100"/>
      <c r="P28" s="92"/>
      <c r="Q28" s="167"/>
      <c r="R28" s="167"/>
      <c r="S28" s="92"/>
      <c r="T28" s="92"/>
      <c r="U28" s="133"/>
      <c r="V28" s="167"/>
      <c r="W28" s="167"/>
      <c r="X28" s="167"/>
      <c r="Y28" s="167"/>
      <c r="Z28" s="167"/>
      <c r="AA28" s="133"/>
      <c r="AB28" s="135">
        <f t="shared" si="0"/>
        <v>0</v>
      </c>
      <c r="AC28" s="167">
        <f t="shared" si="1"/>
        <v>0</v>
      </c>
      <c r="AD28" s="133">
        <f t="shared" si="2"/>
        <v>0</v>
      </c>
      <c r="AE28" s="135">
        <f t="shared" si="3"/>
        <v>0</v>
      </c>
      <c r="AF28" s="166">
        <f t="shared" si="4"/>
        <v>0</v>
      </c>
      <c r="AG28" s="132">
        <f t="shared" si="5"/>
        <v>0</v>
      </c>
      <c r="AH28" s="79"/>
      <c r="AI28" s="79">
        <f t="shared" si="9"/>
        <v>6</v>
      </c>
      <c r="AJ28" s="35">
        <f t="shared" si="6"/>
        <v>0</v>
      </c>
      <c r="AK28" s="35">
        <f t="shared" si="7"/>
        <v>0</v>
      </c>
      <c r="AL28" s="35">
        <f t="shared" si="8"/>
        <v>0</v>
      </c>
    </row>
    <row r="29" spans="1:38" ht="15" customHeight="1" x14ac:dyDescent="0.25">
      <c r="A29" s="26">
        <v>43492</v>
      </c>
      <c r="B29" s="138"/>
      <c r="C29" s="133"/>
      <c r="D29" s="92"/>
      <c r="E29" s="167"/>
      <c r="F29" s="167"/>
      <c r="G29" s="166"/>
      <c r="H29" s="166"/>
      <c r="I29" s="100"/>
      <c r="J29" s="138"/>
      <c r="K29" s="168"/>
      <c r="L29" s="168"/>
      <c r="M29" s="166"/>
      <c r="N29" s="95"/>
      <c r="O29" s="133"/>
      <c r="P29" s="136"/>
      <c r="Q29" s="166"/>
      <c r="R29" s="166"/>
      <c r="S29" s="166"/>
      <c r="T29" s="166"/>
      <c r="U29" s="188"/>
      <c r="V29" s="167"/>
      <c r="W29" s="167"/>
      <c r="X29" s="167"/>
      <c r="Y29" s="167"/>
      <c r="Z29" s="167"/>
      <c r="AA29" s="133"/>
      <c r="AB29" s="135">
        <f t="shared" si="0"/>
        <v>0</v>
      </c>
      <c r="AC29" s="167">
        <f t="shared" si="1"/>
        <v>0</v>
      </c>
      <c r="AD29" s="133">
        <f t="shared" si="2"/>
        <v>0</v>
      </c>
      <c r="AE29" s="135">
        <f t="shared" si="3"/>
        <v>0</v>
      </c>
      <c r="AF29" s="166">
        <f t="shared" si="4"/>
        <v>0</v>
      </c>
      <c r="AG29" s="132">
        <f t="shared" si="5"/>
        <v>0</v>
      </c>
      <c r="AH29" s="79"/>
      <c r="AI29" s="79">
        <f t="shared" si="9"/>
        <v>7</v>
      </c>
      <c r="AJ29" s="35">
        <f t="shared" si="6"/>
        <v>0</v>
      </c>
      <c r="AK29" s="35">
        <f t="shared" si="7"/>
        <v>0</v>
      </c>
      <c r="AL29" s="35">
        <f t="shared" si="8"/>
        <v>0</v>
      </c>
    </row>
    <row r="30" spans="1:38" ht="15" customHeight="1" x14ac:dyDescent="0.25">
      <c r="A30" s="26">
        <v>43493</v>
      </c>
      <c r="B30" s="138"/>
      <c r="C30" s="228"/>
      <c r="D30" s="125"/>
      <c r="E30" s="168"/>
      <c r="F30" s="168"/>
      <c r="G30" s="167"/>
      <c r="H30" s="92"/>
      <c r="I30" s="133"/>
      <c r="J30" s="138"/>
      <c r="K30" s="92"/>
      <c r="L30" s="92"/>
      <c r="M30" s="168"/>
      <c r="N30" s="167"/>
      <c r="O30" s="219"/>
      <c r="P30" s="138"/>
      <c r="Q30" s="168"/>
      <c r="R30" s="168"/>
      <c r="S30" s="168"/>
      <c r="T30" s="168"/>
      <c r="U30" s="133"/>
      <c r="V30" s="167"/>
      <c r="W30" s="167"/>
      <c r="X30" s="167"/>
      <c r="Y30" s="167"/>
      <c r="Z30" s="167"/>
      <c r="AA30" s="133"/>
      <c r="AB30" s="135">
        <f t="shared" si="0"/>
        <v>0</v>
      </c>
      <c r="AC30" s="167">
        <f t="shared" si="1"/>
        <v>0</v>
      </c>
      <c r="AD30" s="133">
        <f t="shared" si="2"/>
        <v>0</v>
      </c>
      <c r="AE30" s="135">
        <f t="shared" si="3"/>
        <v>0</v>
      </c>
      <c r="AF30" s="167">
        <f t="shared" si="4"/>
        <v>0</v>
      </c>
      <c r="AG30" s="133">
        <f t="shared" si="5"/>
        <v>0</v>
      </c>
      <c r="AH30" s="79"/>
      <c r="AI30" s="79">
        <f t="shared" si="9"/>
        <v>1</v>
      </c>
      <c r="AJ30" s="35">
        <f t="shared" si="6"/>
        <v>0</v>
      </c>
      <c r="AK30" s="35">
        <f t="shared" si="7"/>
        <v>0</v>
      </c>
      <c r="AL30" s="35">
        <f t="shared" si="8"/>
        <v>0</v>
      </c>
    </row>
    <row r="31" spans="1:38" ht="15" customHeight="1" x14ac:dyDescent="0.25">
      <c r="A31" s="26">
        <v>43494</v>
      </c>
      <c r="B31" s="135"/>
      <c r="C31" s="133"/>
      <c r="D31" s="125"/>
      <c r="E31" s="125"/>
      <c r="F31" s="125"/>
      <c r="G31" s="92"/>
      <c r="H31" s="167"/>
      <c r="I31" s="133"/>
      <c r="J31" s="125"/>
      <c r="K31" s="167"/>
      <c r="L31" s="167"/>
      <c r="M31" s="92"/>
      <c r="N31" s="92"/>
      <c r="O31" s="133"/>
      <c r="P31" s="92"/>
      <c r="Q31" s="92"/>
      <c r="R31" s="92"/>
      <c r="S31" s="92"/>
      <c r="T31" s="92"/>
      <c r="U31" s="133"/>
      <c r="V31" s="167"/>
      <c r="W31" s="167"/>
      <c r="X31" s="167"/>
      <c r="Y31" s="167"/>
      <c r="Z31" s="167"/>
      <c r="AA31" s="133"/>
      <c r="AB31" s="135">
        <f t="shared" si="0"/>
        <v>0</v>
      </c>
      <c r="AC31" s="167">
        <f t="shared" si="1"/>
        <v>0</v>
      </c>
      <c r="AD31" s="133">
        <f t="shared" si="2"/>
        <v>0</v>
      </c>
      <c r="AE31" s="135">
        <f t="shared" si="3"/>
        <v>0</v>
      </c>
      <c r="AF31" s="166">
        <f t="shared" si="4"/>
        <v>0</v>
      </c>
      <c r="AG31" s="132">
        <f t="shared" si="5"/>
        <v>0</v>
      </c>
      <c r="AH31" s="79"/>
      <c r="AI31" s="79">
        <f t="shared" si="9"/>
        <v>2</v>
      </c>
      <c r="AJ31" s="35">
        <f t="shared" si="6"/>
        <v>0</v>
      </c>
      <c r="AK31" s="35">
        <f t="shared" si="7"/>
        <v>0</v>
      </c>
      <c r="AL31" s="35">
        <f t="shared" si="8"/>
        <v>0</v>
      </c>
    </row>
    <row r="32" spans="1:38" ht="15" customHeight="1" thickBot="1" x14ac:dyDescent="0.3">
      <c r="A32" s="26">
        <v>43495</v>
      </c>
      <c r="B32" s="151"/>
      <c r="C32" s="153"/>
      <c r="D32" s="158"/>
      <c r="E32" s="158"/>
      <c r="F32" s="158"/>
      <c r="G32" s="154"/>
      <c r="H32" s="170"/>
      <c r="I32" s="153"/>
      <c r="J32" s="158"/>
      <c r="K32" s="170"/>
      <c r="L32" s="170"/>
      <c r="M32" s="154"/>
      <c r="N32" s="154"/>
      <c r="O32" s="153"/>
      <c r="P32" s="154"/>
      <c r="Q32" s="154"/>
      <c r="R32" s="154"/>
      <c r="S32" s="154"/>
      <c r="T32" s="154"/>
      <c r="U32" s="153"/>
      <c r="V32" s="170"/>
      <c r="W32" s="170"/>
      <c r="X32" s="170"/>
      <c r="Y32" s="170"/>
      <c r="Z32" s="170"/>
      <c r="AA32" s="153"/>
      <c r="AB32" s="151">
        <f t="shared" si="0"/>
        <v>0</v>
      </c>
      <c r="AC32" s="170">
        <f t="shared" si="1"/>
        <v>0</v>
      </c>
      <c r="AD32" s="153">
        <f t="shared" si="2"/>
        <v>0</v>
      </c>
      <c r="AE32" s="151">
        <f t="shared" si="3"/>
        <v>0</v>
      </c>
      <c r="AF32" s="170">
        <f t="shared" si="4"/>
        <v>0</v>
      </c>
      <c r="AG32" s="153">
        <f t="shared" si="5"/>
        <v>0</v>
      </c>
      <c r="AH32" s="79"/>
      <c r="AI32" s="79">
        <f t="shared" si="9"/>
        <v>3</v>
      </c>
      <c r="AJ32" s="35">
        <f t="shared" si="6"/>
        <v>0</v>
      </c>
      <c r="AK32" s="35">
        <f t="shared" si="7"/>
        <v>0</v>
      </c>
      <c r="AL32" s="35">
        <f t="shared" si="8"/>
        <v>0</v>
      </c>
    </row>
    <row r="33" spans="1:38" ht="15" customHeight="1" thickTop="1" thickBot="1" x14ac:dyDescent="0.3">
      <c r="A33" s="26">
        <v>43496</v>
      </c>
      <c r="B33" s="27"/>
      <c r="C33" s="24"/>
      <c r="D33" s="47"/>
      <c r="E33" s="280"/>
      <c r="F33" s="280"/>
      <c r="G33" s="279"/>
      <c r="H33" s="279"/>
      <c r="I33" s="282"/>
      <c r="J33" s="280"/>
      <c r="K33" s="279"/>
      <c r="L33" s="279"/>
      <c r="M33" s="280"/>
      <c r="N33" s="280"/>
      <c r="O33" s="281"/>
      <c r="P33" s="280"/>
      <c r="Q33" s="280"/>
      <c r="R33" s="280"/>
      <c r="S33" s="279"/>
      <c r="T33" s="279"/>
      <c r="U33" s="282"/>
      <c r="V33" s="23"/>
      <c r="W33" s="165"/>
      <c r="X33" s="29"/>
      <c r="Y33" s="165"/>
      <c r="Z33" s="165"/>
      <c r="AA33" s="30"/>
      <c r="AB33" s="306">
        <f t="shared" si="0"/>
        <v>0</v>
      </c>
      <c r="AC33" s="165">
        <f t="shared" si="1"/>
        <v>0</v>
      </c>
      <c r="AD33" s="24">
        <f t="shared" si="2"/>
        <v>0</v>
      </c>
      <c r="AE33" s="27">
        <f t="shared" si="3"/>
        <v>0</v>
      </c>
      <c r="AF33" s="165">
        <f t="shared" si="4"/>
        <v>0</v>
      </c>
      <c r="AG33" s="24">
        <f t="shared" si="5"/>
        <v>0</v>
      </c>
      <c r="AH33" s="79"/>
      <c r="AI33" s="79">
        <f t="shared" si="9"/>
        <v>4</v>
      </c>
      <c r="AJ33" s="291">
        <f t="shared" si="6"/>
        <v>0</v>
      </c>
      <c r="AK33" s="291">
        <f t="shared" si="7"/>
        <v>0</v>
      </c>
      <c r="AL33" s="291">
        <f t="shared" si="8"/>
        <v>0</v>
      </c>
    </row>
    <row r="34" spans="1:38" ht="15" customHeight="1" x14ac:dyDescent="0.25">
      <c r="A34" s="79"/>
      <c r="B34" s="79">
        <f t="shared" ref="B34:AA34" si="10">31-(COUNTBLANK(B3:B33)+COUNTIF(B3:B33,"X")+COUNTIFS(B3:B33,"C",$AI$3:$AI$33,"&gt;5"))</f>
        <v>0</v>
      </c>
      <c r="C34" s="79">
        <f t="shared" si="10"/>
        <v>0</v>
      </c>
      <c r="D34" s="79">
        <f t="shared" si="10"/>
        <v>0</v>
      </c>
      <c r="E34" s="79">
        <f t="shared" si="10"/>
        <v>0</v>
      </c>
      <c r="F34" s="79">
        <f t="shared" si="10"/>
        <v>0</v>
      </c>
      <c r="G34" s="79">
        <f t="shared" si="10"/>
        <v>0</v>
      </c>
      <c r="H34" s="79">
        <f t="shared" si="10"/>
        <v>0</v>
      </c>
      <c r="I34" s="79">
        <f t="shared" si="10"/>
        <v>0</v>
      </c>
      <c r="J34" s="79">
        <f t="shared" si="10"/>
        <v>0</v>
      </c>
      <c r="K34" s="79">
        <f t="shared" si="10"/>
        <v>0</v>
      </c>
      <c r="L34" s="79">
        <f t="shared" si="10"/>
        <v>0</v>
      </c>
      <c r="M34" s="79">
        <f t="shared" si="10"/>
        <v>0</v>
      </c>
      <c r="N34" s="79">
        <f t="shared" si="10"/>
        <v>0</v>
      </c>
      <c r="O34" s="79">
        <f t="shared" si="10"/>
        <v>0</v>
      </c>
      <c r="P34" s="79">
        <f t="shared" si="10"/>
        <v>0</v>
      </c>
      <c r="Q34" s="79">
        <f t="shared" si="10"/>
        <v>0</v>
      </c>
      <c r="R34" s="79">
        <f t="shared" si="10"/>
        <v>0</v>
      </c>
      <c r="S34" s="79">
        <f t="shared" si="10"/>
        <v>0</v>
      </c>
      <c r="T34" s="79">
        <f t="shared" si="10"/>
        <v>0</v>
      </c>
      <c r="U34" s="79">
        <f t="shared" si="10"/>
        <v>0</v>
      </c>
      <c r="V34" s="79">
        <f t="shared" si="10"/>
        <v>0</v>
      </c>
      <c r="W34" s="79">
        <f t="shared" si="10"/>
        <v>0</v>
      </c>
      <c r="X34" s="79">
        <f t="shared" si="10"/>
        <v>0</v>
      </c>
      <c r="Y34" s="79">
        <f t="shared" si="10"/>
        <v>0</v>
      </c>
      <c r="Z34" s="79">
        <f t="shared" si="10"/>
        <v>0</v>
      </c>
      <c r="AA34" s="79">
        <f t="shared" si="10"/>
        <v>0</v>
      </c>
      <c r="AB34" s="79"/>
      <c r="AC34" s="79"/>
      <c r="AD34" s="79"/>
      <c r="AE34" s="79"/>
      <c r="AF34" s="79"/>
      <c r="AG34" s="79"/>
      <c r="AH34" s="79"/>
    </row>
    <row r="35" spans="1:38" ht="15" customHeight="1" x14ac:dyDescent="0.25">
      <c r="A35" s="79"/>
      <c r="B35" s="79">
        <f>SUM(62-(B34+Listopad!B34+Grudzień!B34))</f>
        <v>58</v>
      </c>
      <c r="C35" s="79">
        <f>SUM(62-(C34+Listopad!C34+Grudzień!C34))</f>
        <v>58</v>
      </c>
      <c r="D35" s="79">
        <f>SUM(62-(D34+Listopad!D34+Grudzień!D34))</f>
        <v>56</v>
      </c>
      <c r="E35" s="79">
        <f>SUM(62-(E34+Listopad!E34+Grudzień!E34))</f>
        <v>62</v>
      </c>
      <c r="F35" s="79">
        <f>SUM(62-(F34+Listopad!F34+Grudzień!F34))</f>
        <v>62</v>
      </c>
      <c r="G35" s="79">
        <f>SUM(62-(G34+Listopad!G34+Grudzień!G34))</f>
        <v>62</v>
      </c>
      <c r="H35" s="79">
        <f>SUM(62-(H34+Listopad!H34+Grudzień!H34))</f>
        <v>60</v>
      </c>
      <c r="I35" s="79">
        <f>SUM(62-(I34+Listopad!I34+Grudzień!I34))</f>
        <v>61</v>
      </c>
      <c r="J35" s="79">
        <f>SUM(62-(J34+Listopad!J34+Grudzień!J34))</f>
        <v>58</v>
      </c>
      <c r="K35" s="79">
        <f>SUM(62-(K34+Listopad!K34+Grudzień!K34))</f>
        <v>62</v>
      </c>
      <c r="L35" s="79">
        <f>SUM(62-(L34+Listopad!L34+Grudzień!L34))</f>
        <v>62</v>
      </c>
      <c r="M35" s="79">
        <f>SUM(62-(M34+Listopad!M34+Grudzień!M34))</f>
        <v>58</v>
      </c>
      <c r="N35" s="79">
        <f>SUM(62-(N34+Listopad!N34+Grudzień!N34))</f>
        <v>61</v>
      </c>
      <c r="O35" s="79">
        <f>SUM(62-(O34+Listopad!O34+Grudzień!O34))</f>
        <v>62</v>
      </c>
      <c r="P35" s="79">
        <f>SUM(62-(P34+Listopad!P34+Grudzień!P34))</f>
        <v>58</v>
      </c>
      <c r="Q35" s="79">
        <f>SUM(62-(Q34+Listopad!Q34+Grudzień!Q34))</f>
        <v>62</v>
      </c>
      <c r="R35" s="79">
        <f>SUM(62-(R34+Listopad!R34+Grudzień!R34))</f>
        <v>62</v>
      </c>
      <c r="S35" s="79">
        <f>SUM(62-(S34+Listopad!S34+Grudzień!S34))</f>
        <v>61</v>
      </c>
      <c r="T35" s="79">
        <f>SUM(62-(T34+Listopad!T34+Grudzień!T34))</f>
        <v>58</v>
      </c>
      <c r="U35" s="79">
        <f>SUM(62-(U34+Listopad!U34+Grudzień!U34))</f>
        <v>62</v>
      </c>
      <c r="V35" s="79">
        <f>SUM(60-(V34+Listopad!V34+Grudzień!V34))</f>
        <v>60</v>
      </c>
      <c r="W35" s="79">
        <f>SUM(60-(W34+Listopad!W34+Grudzień!W34))</f>
        <v>60</v>
      </c>
      <c r="X35" s="79">
        <f>SUM(60-(X34+Listopad!X34+Grudzień!X34))</f>
        <v>60</v>
      </c>
      <c r="Y35" s="79">
        <f>SUM(60-(Y34+Listopad!Y34+Grudzień!Y34))</f>
        <v>60</v>
      </c>
      <c r="Z35" s="79">
        <f>SUM(60-(Z34+Listopad!Z34+Grudzień!Z34))</f>
        <v>60</v>
      </c>
      <c r="AA35" s="79">
        <f>SUM(60-(AA34+Listopad!AA34+Grudzień!AA34))</f>
        <v>60</v>
      </c>
      <c r="AB35" s="79"/>
      <c r="AC35" s="79"/>
      <c r="AD35" s="79"/>
      <c r="AE35" s="79"/>
      <c r="AF35" s="79"/>
      <c r="AG35" s="79"/>
      <c r="AH35" s="79"/>
    </row>
    <row r="36" spans="1:38" ht="15" customHeight="1" x14ac:dyDescent="0.25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</row>
    <row r="37" spans="1:38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</row>
    <row r="38" spans="1:38" ht="15" customHeight="1" x14ac:dyDescent="0.25">
      <c r="A38" s="21" t="s">
        <v>40</v>
      </c>
      <c r="B38" s="21">
        <f>COUNTIF(B3:B33,"Uw")+COUNTIF(B3:B33,"Uz")</f>
        <v>0</v>
      </c>
      <c r="C38" s="21">
        <f t="shared" ref="C38" si="11">COUNTIF(C3:C33,"Uw")+COUNTIF(C3:C33,"Uz")</f>
        <v>0</v>
      </c>
      <c r="D38" s="21">
        <f t="shared" ref="D38:AA38" si="12">COUNTIF(D3:D33,"Uw")+COUNTIF(D3:D33,"Uz")</f>
        <v>0</v>
      </c>
      <c r="E38" s="21">
        <f t="shared" si="12"/>
        <v>0</v>
      </c>
      <c r="F38" s="21">
        <f t="shared" si="12"/>
        <v>0</v>
      </c>
      <c r="G38" s="21">
        <f t="shared" si="12"/>
        <v>0</v>
      </c>
      <c r="H38" s="21">
        <f t="shared" si="12"/>
        <v>0</v>
      </c>
      <c r="I38" s="21">
        <f t="shared" si="12"/>
        <v>0</v>
      </c>
      <c r="J38" s="21">
        <f t="shared" si="12"/>
        <v>0</v>
      </c>
      <c r="K38" s="21">
        <f>COUNTIF(K3:K33,"Uw")+COUNTIF(K3:K33,"Uz")</f>
        <v>0</v>
      </c>
      <c r="L38" s="21">
        <f t="shared" si="12"/>
        <v>0</v>
      </c>
      <c r="M38" s="21">
        <f t="shared" si="12"/>
        <v>0</v>
      </c>
      <c r="N38" s="21">
        <f t="shared" si="12"/>
        <v>0</v>
      </c>
      <c r="O38" s="21">
        <f t="shared" si="12"/>
        <v>0</v>
      </c>
      <c r="P38" s="21">
        <f t="shared" si="12"/>
        <v>0</v>
      </c>
      <c r="Q38" s="21">
        <f t="shared" si="12"/>
        <v>0</v>
      </c>
      <c r="R38" s="21">
        <f t="shared" si="12"/>
        <v>0</v>
      </c>
      <c r="S38" s="21">
        <f t="shared" si="12"/>
        <v>0</v>
      </c>
      <c r="T38" s="21">
        <f>COUNTIF(T3:T33,"Uw")+COUNTIF(T3:T33,"Uz")</f>
        <v>0</v>
      </c>
      <c r="U38" s="21">
        <f t="shared" si="12"/>
        <v>0</v>
      </c>
      <c r="V38" s="21">
        <f t="shared" si="12"/>
        <v>0</v>
      </c>
      <c r="W38" s="21">
        <f t="shared" si="12"/>
        <v>0</v>
      </c>
      <c r="X38" s="21">
        <f t="shared" si="12"/>
        <v>0</v>
      </c>
      <c r="Y38" s="21">
        <f t="shared" si="12"/>
        <v>0</v>
      </c>
      <c r="Z38" s="21">
        <f t="shared" si="12"/>
        <v>0</v>
      </c>
      <c r="AA38" s="21">
        <f t="shared" si="12"/>
        <v>0</v>
      </c>
      <c r="AB38" s="79"/>
      <c r="AC38" s="79"/>
      <c r="AD38" s="32" t="s">
        <v>54</v>
      </c>
      <c r="AH38" s="79"/>
    </row>
    <row r="39" spans="1:38" ht="15" customHeight="1" x14ac:dyDescent="0.25">
      <c r="A39" s="21" t="s">
        <v>41</v>
      </c>
      <c r="B39" s="21">
        <f>COUNTIF(B3:B33,"C")</f>
        <v>0</v>
      </c>
      <c r="C39" s="21">
        <f t="shared" ref="C39" si="13">COUNTIF(C3:C33,"C")</f>
        <v>0</v>
      </c>
      <c r="D39" s="21">
        <f t="shared" ref="D39:AA39" si="14">COUNTIF(D3:D33,"C")</f>
        <v>0</v>
      </c>
      <c r="E39" s="21">
        <f t="shared" si="14"/>
        <v>0</v>
      </c>
      <c r="F39" s="21">
        <f t="shared" si="14"/>
        <v>0</v>
      </c>
      <c r="G39" s="21">
        <f t="shared" si="14"/>
        <v>0</v>
      </c>
      <c r="H39" s="21">
        <f t="shared" si="14"/>
        <v>0</v>
      </c>
      <c r="I39" s="21">
        <f t="shared" si="14"/>
        <v>0</v>
      </c>
      <c r="J39" s="21">
        <f t="shared" si="14"/>
        <v>0</v>
      </c>
      <c r="K39" s="21">
        <f>COUNTIF(K3:K33,"C")</f>
        <v>0</v>
      </c>
      <c r="L39" s="21">
        <f t="shared" si="14"/>
        <v>0</v>
      </c>
      <c r="M39" s="21">
        <f t="shared" si="14"/>
        <v>0</v>
      </c>
      <c r="N39" s="21">
        <f t="shared" si="14"/>
        <v>0</v>
      </c>
      <c r="O39" s="21">
        <f t="shared" si="14"/>
        <v>0</v>
      </c>
      <c r="P39" s="21">
        <f t="shared" si="14"/>
        <v>0</v>
      </c>
      <c r="Q39" s="21">
        <f t="shared" si="14"/>
        <v>0</v>
      </c>
      <c r="R39" s="21">
        <f t="shared" si="14"/>
        <v>0</v>
      </c>
      <c r="S39" s="21">
        <f t="shared" si="14"/>
        <v>0</v>
      </c>
      <c r="T39" s="21">
        <f>COUNTIF(T3:T33,"C")</f>
        <v>0</v>
      </c>
      <c r="U39" s="21">
        <f t="shared" si="14"/>
        <v>0</v>
      </c>
      <c r="V39" s="21">
        <f t="shared" si="14"/>
        <v>0</v>
      </c>
      <c r="W39" s="21">
        <f t="shared" si="14"/>
        <v>0</v>
      </c>
      <c r="X39" s="21">
        <f t="shared" si="14"/>
        <v>0</v>
      </c>
      <c r="Y39" s="21">
        <f t="shared" si="14"/>
        <v>0</v>
      </c>
      <c r="Z39" s="21">
        <f t="shared" si="14"/>
        <v>0</v>
      </c>
      <c r="AA39" s="21">
        <f t="shared" si="14"/>
        <v>0</v>
      </c>
      <c r="AB39" s="79"/>
      <c r="AC39" s="79"/>
      <c r="AD39" s="45"/>
      <c r="AH39" s="79"/>
      <c r="AL39" s="73" t="s">
        <v>142</v>
      </c>
    </row>
    <row r="40" spans="1:38" ht="15" customHeight="1" x14ac:dyDescent="0.25">
      <c r="A40" s="21" t="s">
        <v>42</v>
      </c>
      <c r="B40" s="21">
        <f>COUNTIF(B3:B33,"O")</f>
        <v>0</v>
      </c>
      <c r="C40" s="21">
        <f t="shared" ref="C40" si="15">COUNTIF(C3:C33,"O")</f>
        <v>0</v>
      </c>
      <c r="D40" s="21">
        <f t="shared" ref="D40:AA40" si="16">COUNTIF(D3:D33,"O")</f>
        <v>0</v>
      </c>
      <c r="E40" s="21">
        <f t="shared" si="16"/>
        <v>0</v>
      </c>
      <c r="F40" s="21">
        <f t="shared" si="16"/>
        <v>0</v>
      </c>
      <c r="G40" s="21">
        <f t="shared" si="16"/>
        <v>0</v>
      </c>
      <c r="H40" s="21">
        <f t="shared" si="16"/>
        <v>0</v>
      </c>
      <c r="I40" s="21">
        <f t="shared" si="16"/>
        <v>0</v>
      </c>
      <c r="J40" s="21">
        <f t="shared" si="16"/>
        <v>0</v>
      </c>
      <c r="K40" s="21">
        <f>COUNTIF(K3:K33,"O")</f>
        <v>0</v>
      </c>
      <c r="L40" s="21">
        <f t="shared" si="16"/>
        <v>0</v>
      </c>
      <c r="M40" s="21">
        <f t="shared" si="16"/>
        <v>0</v>
      </c>
      <c r="N40" s="21">
        <f t="shared" si="16"/>
        <v>0</v>
      </c>
      <c r="O40" s="21">
        <f t="shared" si="16"/>
        <v>0</v>
      </c>
      <c r="P40" s="21">
        <f t="shared" si="16"/>
        <v>0</v>
      </c>
      <c r="Q40" s="21">
        <f t="shared" si="16"/>
        <v>0</v>
      </c>
      <c r="R40" s="21">
        <f t="shared" si="16"/>
        <v>0</v>
      </c>
      <c r="S40" s="21">
        <f t="shared" si="16"/>
        <v>0</v>
      </c>
      <c r="T40" s="21">
        <f>COUNTIF(T3:T33,"O")</f>
        <v>0</v>
      </c>
      <c r="U40" s="21">
        <f t="shared" si="16"/>
        <v>0</v>
      </c>
      <c r="V40" s="21">
        <f t="shared" si="16"/>
        <v>0</v>
      </c>
      <c r="W40" s="21">
        <f t="shared" si="16"/>
        <v>0</v>
      </c>
      <c r="X40" s="21">
        <f t="shared" si="16"/>
        <v>0</v>
      </c>
      <c r="Y40" s="21">
        <f t="shared" si="16"/>
        <v>0</v>
      </c>
      <c r="Z40" s="21">
        <f t="shared" si="16"/>
        <v>0</v>
      </c>
      <c r="AA40" s="21">
        <f t="shared" si="16"/>
        <v>0</v>
      </c>
      <c r="AB40" s="79"/>
      <c r="AC40" s="79"/>
      <c r="AD40" s="73" t="s">
        <v>50</v>
      </c>
      <c r="AE40" s="73" t="s">
        <v>51</v>
      </c>
      <c r="AI40" s="79"/>
    </row>
    <row r="41" spans="1:38" ht="15" customHeight="1" x14ac:dyDescent="0.25">
      <c r="A41" s="21" t="s">
        <v>43</v>
      </c>
      <c r="B41" s="21">
        <f>COUNTIF(B3:B33,"Uo")</f>
        <v>0</v>
      </c>
      <c r="C41" s="21">
        <f t="shared" ref="C41" si="17">COUNTIF(C3:C33,"Uo")</f>
        <v>0</v>
      </c>
      <c r="D41" s="21">
        <f t="shared" ref="D41:AA41" si="18">COUNTIF(D3:D33,"Uo")</f>
        <v>0</v>
      </c>
      <c r="E41" s="21">
        <f t="shared" si="18"/>
        <v>0</v>
      </c>
      <c r="F41" s="21">
        <f t="shared" si="18"/>
        <v>0</v>
      </c>
      <c r="G41" s="21">
        <f t="shared" si="18"/>
        <v>0</v>
      </c>
      <c r="H41" s="21">
        <f t="shared" si="18"/>
        <v>0</v>
      </c>
      <c r="I41" s="21">
        <f t="shared" si="18"/>
        <v>0</v>
      </c>
      <c r="J41" s="21">
        <f t="shared" si="18"/>
        <v>0</v>
      </c>
      <c r="K41" s="21">
        <f>COUNTIF(K3:K33,"Uo")</f>
        <v>0</v>
      </c>
      <c r="L41" s="21">
        <f t="shared" si="18"/>
        <v>0</v>
      </c>
      <c r="M41" s="21">
        <f t="shared" si="18"/>
        <v>0</v>
      </c>
      <c r="N41" s="21">
        <f t="shared" si="18"/>
        <v>0</v>
      </c>
      <c r="O41" s="21">
        <f t="shared" si="18"/>
        <v>0</v>
      </c>
      <c r="P41" s="21">
        <f t="shared" si="18"/>
        <v>0</v>
      </c>
      <c r="Q41" s="21">
        <f t="shared" si="18"/>
        <v>0</v>
      </c>
      <c r="R41" s="21">
        <f t="shared" si="18"/>
        <v>0</v>
      </c>
      <c r="S41" s="21">
        <f t="shared" si="18"/>
        <v>0</v>
      </c>
      <c r="T41" s="21">
        <f>COUNTIF(T3:T33,"Uo")</f>
        <v>0</v>
      </c>
      <c r="U41" s="21">
        <f t="shared" si="18"/>
        <v>0</v>
      </c>
      <c r="V41" s="21">
        <f t="shared" si="18"/>
        <v>0</v>
      </c>
      <c r="W41" s="21">
        <f t="shared" si="18"/>
        <v>0</v>
      </c>
      <c r="X41" s="21">
        <f t="shared" si="18"/>
        <v>0</v>
      </c>
      <c r="Y41" s="21">
        <f t="shared" si="18"/>
        <v>0</v>
      </c>
      <c r="Z41" s="21">
        <f t="shared" si="18"/>
        <v>0</v>
      </c>
      <c r="AA41" s="21">
        <f t="shared" si="18"/>
        <v>0</v>
      </c>
      <c r="AB41" s="79"/>
      <c r="AC41" s="79"/>
      <c r="AD41" s="33" t="s">
        <v>55</v>
      </c>
      <c r="AE41" s="73" t="s">
        <v>56</v>
      </c>
    </row>
    <row r="42" spans="1:38" ht="15" customHeight="1" x14ac:dyDescent="0.25">
      <c r="A42" s="21" t="s">
        <v>76</v>
      </c>
      <c r="B42" s="21">
        <f>COUNTIF(B3:B33,"Uj")</f>
        <v>0</v>
      </c>
      <c r="C42" s="21">
        <f t="shared" ref="C42" si="19">COUNTIF(C3:C33,"Uj")</f>
        <v>0</v>
      </c>
      <c r="D42" s="21">
        <f t="shared" ref="D42:AA42" si="20">COUNTIF(D3:D33,"Uj")</f>
        <v>0</v>
      </c>
      <c r="E42" s="21">
        <f t="shared" si="20"/>
        <v>0</v>
      </c>
      <c r="F42" s="21">
        <f t="shared" si="20"/>
        <v>0</v>
      </c>
      <c r="G42" s="21">
        <f t="shared" si="20"/>
        <v>0</v>
      </c>
      <c r="H42" s="21">
        <f t="shared" si="20"/>
        <v>0</v>
      </c>
      <c r="I42" s="21">
        <f t="shared" si="20"/>
        <v>0</v>
      </c>
      <c r="J42" s="21">
        <f t="shared" si="20"/>
        <v>0</v>
      </c>
      <c r="K42" s="21">
        <f>COUNTIF(K3:K33,"Uj")</f>
        <v>0</v>
      </c>
      <c r="L42" s="21">
        <f t="shared" si="20"/>
        <v>0</v>
      </c>
      <c r="M42" s="21">
        <f t="shared" si="20"/>
        <v>0</v>
      </c>
      <c r="N42" s="21">
        <f t="shared" si="20"/>
        <v>0</v>
      </c>
      <c r="O42" s="21">
        <f t="shared" si="20"/>
        <v>0</v>
      </c>
      <c r="P42" s="21">
        <f t="shared" si="20"/>
        <v>0</v>
      </c>
      <c r="Q42" s="21">
        <f t="shared" si="20"/>
        <v>0</v>
      </c>
      <c r="R42" s="21">
        <f t="shared" si="20"/>
        <v>0</v>
      </c>
      <c r="S42" s="21">
        <f t="shared" si="20"/>
        <v>0</v>
      </c>
      <c r="T42" s="21">
        <f>COUNTIF(T3:T33,"Uj")</f>
        <v>0</v>
      </c>
      <c r="U42" s="21">
        <f t="shared" si="20"/>
        <v>0</v>
      </c>
      <c r="V42" s="21">
        <f t="shared" si="20"/>
        <v>0</v>
      </c>
      <c r="W42" s="21">
        <f t="shared" si="20"/>
        <v>0</v>
      </c>
      <c r="X42" s="21">
        <f t="shared" si="20"/>
        <v>0</v>
      </c>
      <c r="Y42" s="21">
        <f t="shared" si="20"/>
        <v>0</v>
      </c>
      <c r="Z42" s="21">
        <f t="shared" si="20"/>
        <v>0</v>
      </c>
      <c r="AA42" s="21">
        <f t="shared" si="20"/>
        <v>0</v>
      </c>
      <c r="AB42" s="79"/>
      <c r="AC42" s="79"/>
      <c r="AD42" s="31"/>
      <c r="AE42" s="73" t="s">
        <v>52</v>
      </c>
    </row>
    <row r="43" spans="1:38" ht="15" customHeight="1" x14ac:dyDescent="0.25">
      <c r="A43" s="14" t="s">
        <v>45</v>
      </c>
      <c r="B43" s="378" t="s">
        <v>48</v>
      </c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379"/>
      <c r="Z43" s="379"/>
      <c r="AA43" s="379"/>
      <c r="AD43" s="45" t="s">
        <v>70</v>
      </c>
      <c r="AE43" s="45" t="s">
        <v>71</v>
      </c>
      <c r="AF43" s="45"/>
      <c r="AG43" s="45"/>
      <c r="AH43" s="45"/>
    </row>
    <row r="44" spans="1:38" x14ac:dyDescent="0.25">
      <c r="A44" s="21" t="s">
        <v>132</v>
      </c>
      <c r="B44" s="21">
        <f>Grudzień!B87</f>
        <v>345</v>
      </c>
      <c r="C44" s="21">
        <f>Grudzień!C87</f>
        <v>0</v>
      </c>
      <c r="D44" s="21">
        <f>Grudzień!D87</f>
        <v>595</v>
      </c>
      <c r="E44" s="21">
        <f>Grudzień!E87</f>
        <v>250</v>
      </c>
      <c r="F44" s="21">
        <f>Grudzień!F87</f>
        <v>780</v>
      </c>
      <c r="G44" s="21">
        <f>Grudzień!G87</f>
        <v>285</v>
      </c>
      <c r="H44" s="21">
        <f>Grudzień!H87</f>
        <v>1425</v>
      </c>
      <c r="I44" s="21">
        <f>Grudzień!I87</f>
        <v>355</v>
      </c>
      <c r="J44" s="21">
        <f>Grudzień!J87</f>
        <v>155</v>
      </c>
      <c r="K44" s="21">
        <f>Grudzień!K87</f>
        <v>90</v>
      </c>
      <c r="L44" s="21">
        <f>Grudzień!L87</f>
        <v>1340</v>
      </c>
      <c r="M44" s="21">
        <f>Grudzień!M87</f>
        <v>1630</v>
      </c>
      <c r="N44" s="21">
        <f>Grudzień!N87</f>
        <v>90</v>
      </c>
      <c r="O44" s="21">
        <f>Grudzień!O87</f>
        <v>305</v>
      </c>
      <c r="P44" s="21">
        <f>Grudzień!P87</f>
        <v>120</v>
      </c>
      <c r="Q44" s="21">
        <f>Grudzień!Q87</f>
        <v>0</v>
      </c>
      <c r="R44" s="21">
        <f>Grudzień!R87</f>
        <v>1470</v>
      </c>
      <c r="S44" s="21">
        <f>Grudzień!S87</f>
        <v>1020</v>
      </c>
      <c r="T44" s="21">
        <f>Grudzień!T87</f>
        <v>120</v>
      </c>
      <c r="U44" s="21">
        <f>Grudzień!U87</f>
        <v>220</v>
      </c>
      <c r="V44" s="21">
        <f>Grudzień!V87</f>
        <v>180</v>
      </c>
      <c r="W44" s="21">
        <f>Grudzień!W87</f>
        <v>85</v>
      </c>
      <c r="X44" s="21">
        <f>Grudzień!X87</f>
        <v>420</v>
      </c>
      <c r="Y44" s="21">
        <f>Grudzień!Y87</f>
        <v>180</v>
      </c>
      <c r="Z44" s="21">
        <f>Grudzień!Z87</f>
        <v>710</v>
      </c>
      <c r="AA44" s="21">
        <f>Grudzień!AA87</f>
        <v>0</v>
      </c>
      <c r="AD44" s="45" t="s">
        <v>72</v>
      </c>
      <c r="AE44" s="45" t="s">
        <v>53</v>
      </c>
      <c r="AF44" s="45"/>
      <c r="AG44" s="45"/>
      <c r="AH44" s="45"/>
    </row>
    <row r="45" spans="1:38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D45" s="45" t="s">
        <v>74</v>
      </c>
      <c r="AE45" s="45" t="s">
        <v>68</v>
      </c>
      <c r="AF45" s="45"/>
      <c r="AG45" s="45"/>
      <c r="AH45" s="45"/>
    </row>
    <row r="46" spans="1:38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D46" s="45" t="s">
        <v>75</v>
      </c>
      <c r="AE46" s="45" t="s">
        <v>67</v>
      </c>
      <c r="AF46" s="45"/>
      <c r="AG46" s="45"/>
      <c r="AH46" s="45"/>
    </row>
    <row r="47" spans="1:38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D47" s="45" t="s">
        <v>44</v>
      </c>
      <c r="AE47" s="45" t="s">
        <v>73</v>
      </c>
      <c r="AF47" s="45"/>
      <c r="AG47" s="45"/>
      <c r="AH47" s="45"/>
    </row>
    <row r="48" spans="1:38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D48" s="140"/>
      <c r="AE48" s="45" t="s">
        <v>87</v>
      </c>
    </row>
    <row r="49" spans="1:34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D49" s="58"/>
      <c r="AE49" s="45" t="s">
        <v>88</v>
      </c>
    </row>
    <row r="50" spans="1:34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D50" s="59"/>
      <c r="AE50" s="45" t="s">
        <v>152</v>
      </c>
    </row>
    <row r="51" spans="1:34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D51" s="54" t="s">
        <v>100</v>
      </c>
      <c r="AE51" s="45" t="s">
        <v>101</v>
      </c>
      <c r="AF51" s="45"/>
      <c r="AG51" s="45"/>
      <c r="AH51" s="45"/>
    </row>
    <row r="52" spans="1:34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E52" s="45"/>
      <c r="AF52" s="45"/>
      <c r="AG52" s="45"/>
    </row>
    <row r="53" spans="1:34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E53" s="45"/>
      <c r="AF53" s="45"/>
      <c r="AG53" s="45"/>
    </row>
    <row r="54" spans="1:34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E54" s="45"/>
      <c r="AF54" s="45"/>
      <c r="AG54" s="45"/>
    </row>
    <row r="55" spans="1:34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E55" s="46"/>
      <c r="AF55" s="46"/>
      <c r="AG55" s="46"/>
    </row>
    <row r="56" spans="1:34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E56" s="45"/>
      <c r="AF56" s="45"/>
      <c r="AG56" s="45"/>
    </row>
    <row r="57" spans="1:34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E57" s="45"/>
      <c r="AF57" s="45"/>
      <c r="AG57" s="45"/>
    </row>
    <row r="58" spans="1:34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34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34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34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E61" s="45"/>
      <c r="AF61" s="45"/>
      <c r="AG61" s="45"/>
    </row>
    <row r="62" spans="1:34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34" ht="15.75" thickBot="1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34" ht="15.75" thickBot="1" x14ac:dyDescent="0.3">
      <c r="A64" s="16" t="s">
        <v>46</v>
      </c>
      <c r="B64" s="13">
        <f t="shared" ref="B64:AA64" si="21">SUM(B44:B63)</f>
        <v>345</v>
      </c>
      <c r="C64" s="21">
        <f t="shared" ref="C64" si="22">SUM(C44:C63)</f>
        <v>0</v>
      </c>
      <c r="D64" s="21">
        <f t="shared" si="21"/>
        <v>595</v>
      </c>
      <c r="E64" s="21">
        <f t="shared" si="21"/>
        <v>250</v>
      </c>
      <c r="F64" s="21">
        <f t="shared" si="21"/>
        <v>780</v>
      </c>
      <c r="G64" s="21">
        <f t="shared" si="21"/>
        <v>285</v>
      </c>
      <c r="H64" s="21">
        <f t="shared" si="21"/>
        <v>1425</v>
      </c>
      <c r="I64" s="21">
        <f t="shared" si="21"/>
        <v>355</v>
      </c>
      <c r="J64" s="21">
        <f t="shared" si="21"/>
        <v>155</v>
      </c>
      <c r="K64" s="21">
        <f>SUM(K44:K63)</f>
        <v>90</v>
      </c>
      <c r="L64" s="21">
        <f t="shared" si="21"/>
        <v>1340</v>
      </c>
      <c r="M64" s="21">
        <f t="shared" si="21"/>
        <v>1630</v>
      </c>
      <c r="N64" s="21">
        <f t="shared" si="21"/>
        <v>90</v>
      </c>
      <c r="O64" s="21">
        <f t="shared" si="21"/>
        <v>305</v>
      </c>
      <c r="P64" s="21">
        <f t="shared" si="21"/>
        <v>120</v>
      </c>
      <c r="Q64" s="21">
        <f t="shared" si="21"/>
        <v>0</v>
      </c>
      <c r="R64" s="21">
        <f t="shared" si="21"/>
        <v>1470</v>
      </c>
      <c r="S64" s="21">
        <f t="shared" si="21"/>
        <v>1020</v>
      </c>
      <c r="T64" s="21">
        <f>SUM(T44:T63)</f>
        <v>120</v>
      </c>
      <c r="U64" s="21">
        <f t="shared" si="21"/>
        <v>220</v>
      </c>
      <c r="V64" s="21">
        <f t="shared" si="21"/>
        <v>180</v>
      </c>
      <c r="W64" s="21">
        <f t="shared" si="21"/>
        <v>85</v>
      </c>
      <c r="X64" s="21">
        <f t="shared" si="21"/>
        <v>420</v>
      </c>
      <c r="Y64" s="21">
        <f t="shared" si="21"/>
        <v>180</v>
      </c>
      <c r="Z64" s="21">
        <f t="shared" si="21"/>
        <v>710</v>
      </c>
      <c r="AA64" s="21">
        <f t="shared" si="21"/>
        <v>0</v>
      </c>
    </row>
    <row r="65" spans="1:27" x14ac:dyDescent="0.25">
      <c r="A65" s="14" t="s">
        <v>45</v>
      </c>
      <c r="B65" s="378" t="s">
        <v>49</v>
      </c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  <c r="Y65" s="379"/>
      <c r="Z65" s="379"/>
      <c r="AA65" s="379"/>
    </row>
    <row r="66" spans="1:27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5.75" thickBot="1" x14ac:dyDescent="0.3">
      <c r="A85" s="1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5.75" thickBot="1" x14ac:dyDescent="0.3">
      <c r="A86" s="17" t="s">
        <v>46</v>
      </c>
      <c r="B86" s="18">
        <f t="shared" ref="B86:AA86" si="23">SUM(B66:B85)</f>
        <v>0</v>
      </c>
      <c r="C86" s="15">
        <f t="shared" ref="C86" si="24">SUM(C66:C85)</f>
        <v>0</v>
      </c>
      <c r="D86" s="15">
        <f t="shared" si="23"/>
        <v>0</v>
      </c>
      <c r="E86" s="15">
        <f t="shared" si="23"/>
        <v>0</v>
      </c>
      <c r="F86" s="15">
        <f t="shared" si="23"/>
        <v>0</v>
      </c>
      <c r="G86" s="15">
        <f t="shared" si="23"/>
        <v>0</v>
      </c>
      <c r="H86" s="15">
        <f t="shared" si="23"/>
        <v>0</v>
      </c>
      <c r="I86" s="15">
        <f t="shared" si="23"/>
        <v>0</v>
      </c>
      <c r="J86" s="15">
        <f t="shared" si="23"/>
        <v>0</v>
      </c>
      <c r="K86" s="15">
        <f>SUM(K66:K85)</f>
        <v>0</v>
      </c>
      <c r="L86" s="15">
        <f t="shared" si="23"/>
        <v>0</v>
      </c>
      <c r="M86" s="15">
        <f>SUM(M66:M85)</f>
        <v>0</v>
      </c>
      <c r="N86" s="15">
        <f t="shared" si="23"/>
        <v>0</v>
      </c>
      <c r="O86" s="15">
        <f t="shared" si="23"/>
        <v>0</v>
      </c>
      <c r="P86" s="15">
        <f t="shared" si="23"/>
        <v>0</v>
      </c>
      <c r="Q86" s="15">
        <f t="shared" si="23"/>
        <v>0</v>
      </c>
      <c r="R86" s="15">
        <f t="shared" si="23"/>
        <v>0</v>
      </c>
      <c r="S86" s="15">
        <f t="shared" si="23"/>
        <v>0</v>
      </c>
      <c r="T86" s="15">
        <f>SUM(T66:T85)</f>
        <v>0</v>
      </c>
      <c r="U86" s="15">
        <f t="shared" si="23"/>
        <v>0</v>
      </c>
      <c r="V86" s="15">
        <f t="shared" si="23"/>
        <v>0</v>
      </c>
      <c r="W86" s="15">
        <f t="shared" si="23"/>
        <v>0</v>
      </c>
      <c r="X86" s="15">
        <f t="shared" si="23"/>
        <v>0</v>
      </c>
      <c r="Y86" s="15">
        <f t="shared" si="23"/>
        <v>0</v>
      </c>
      <c r="Z86" s="15">
        <f t="shared" si="23"/>
        <v>0</v>
      </c>
      <c r="AA86" s="15">
        <f t="shared" si="23"/>
        <v>0</v>
      </c>
    </row>
    <row r="87" spans="1:27" ht="15.75" thickBot="1" x14ac:dyDescent="0.3">
      <c r="A87" s="5" t="s">
        <v>47</v>
      </c>
      <c r="B87" s="6">
        <f t="shared" ref="B87:AA87" si="25">SUM(B64-B86)</f>
        <v>345</v>
      </c>
      <c r="C87" s="6">
        <f t="shared" ref="C87" si="26">SUM(C64-C86)</f>
        <v>0</v>
      </c>
      <c r="D87" s="6">
        <f t="shared" si="25"/>
        <v>595</v>
      </c>
      <c r="E87" s="6">
        <f t="shared" si="25"/>
        <v>250</v>
      </c>
      <c r="F87" s="6">
        <f t="shared" si="25"/>
        <v>780</v>
      </c>
      <c r="G87" s="6">
        <f t="shared" si="25"/>
        <v>285</v>
      </c>
      <c r="H87" s="6">
        <f t="shared" si="25"/>
        <v>1425</v>
      </c>
      <c r="I87" s="6">
        <f t="shared" si="25"/>
        <v>355</v>
      </c>
      <c r="J87" s="6">
        <f t="shared" si="25"/>
        <v>155</v>
      </c>
      <c r="K87" s="6">
        <f>SUM(K64-K86)</f>
        <v>90</v>
      </c>
      <c r="L87" s="6">
        <f t="shared" si="25"/>
        <v>1340</v>
      </c>
      <c r="M87" s="6">
        <f>SUM(M64-M86)</f>
        <v>1630</v>
      </c>
      <c r="N87" s="6">
        <f t="shared" si="25"/>
        <v>90</v>
      </c>
      <c r="O87" s="6">
        <f t="shared" si="25"/>
        <v>305</v>
      </c>
      <c r="P87" s="6">
        <f t="shared" si="25"/>
        <v>120</v>
      </c>
      <c r="Q87" s="6">
        <f t="shared" si="25"/>
        <v>0</v>
      </c>
      <c r="R87" s="6">
        <f t="shared" si="25"/>
        <v>1470</v>
      </c>
      <c r="S87" s="6">
        <f t="shared" si="25"/>
        <v>1020</v>
      </c>
      <c r="T87" s="6">
        <f>SUM(T64-T86)</f>
        <v>120</v>
      </c>
      <c r="U87" s="6">
        <f t="shared" si="25"/>
        <v>220</v>
      </c>
      <c r="V87" s="6">
        <f t="shared" si="25"/>
        <v>180</v>
      </c>
      <c r="W87" s="6">
        <f t="shared" si="25"/>
        <v>85</v>
      </c>
      <c r="X87" s="6">
        <f t="shared" si="25"/>
        <v>420</v>
      </c>
      <c r="Y87" s="6">
        <f t="shared" si="25"/>
        <v>180</v>
      </c>
      <c r="Z87" s="6">
        <f t="shared" si="25"/>
        <v>710</v>
      </c>
      <c r="AA87" s="7">
        <f t="shared" si="25"/>
        <v>0</v>
      </c>
    </row>
    <row r="89" spans="1:27" ht="15.75" thickBot="1" x14ac:dyDescent="0.3"/>
    <row r="90" spans="1:27" x14ac:dyDescent="0.25">
      <c r="A90" s="82" t="s">
        <v>65</v>
      </c>
      <c r="B90" s="83">
        <f>COUNTIF(B3:B33,"*1")+COUNTIF(B3:B33,"*1~*")+COUNTIF(B3:B33,"*1#")+COUNTIF(B3:B33,"1")</f>
        <v>0</v>
      </c>
      <c r="C90" s="83">
        <f t="shared" ref="C90" si="27">COUNTIF(C3:C33,"*1")+COUNTIF(C3:C33,"*1~*")+COUNTIF(C3:C33,"*1#")+COUNTIF(C3:C33,"1")</f>
        <v>0</v>
      </c>
      <c r="D90" s="83">
        <f t="shared" ref="D90:AA90" si="28">COUNTIF(D3:D33,"*1")+COUNTIF(D3:D33,"*1~*")+COUNTIF(D3:D33,"*1#")+COUNTIF(D3:D33,"1")</f>
        <v>0</v>
      </c>
      <c r="E90" s="83">
        <f t="shared" si="28"/>
        <v>0</v>
      </c>
      <c r="F90" s="83">
        <f t="shared" si="28"/>
        <v>0</v>
      </c>
      <c r="G90" s="83">
        <f t="shared" si="28"/>
        <v>0</v>
      </c>
      <c r="H90" s="83">
        <f t="shared" si="28"/>
        <v>0</v>
      </c>
      <c r="I90" s="83">
        <f t="shared" si="28"/>
        <v>0</v>
      </c>
      <c r="J90" s="83">
        <f t="shared" si="28"/>
        <v>0</v>
      </c>
      <c r="K90" s="83">
        <f>COUNTIF(K3:K33,"*1")+COUNTIF(K3:K33,"*1~*")+COUNTIF(K3:K33,"*1#")+COUNTIF(K3:K33,"1")</f>
        <v>0</v>
      </c>
      <c r="L90" s="83">
        <f t="shared" si="28"/>
        <v>0</v>
      </c>
      <c r="M90" s="83">
        <f t="shared" si="28"/>
        <v>0</v>
      </c>
      <c r="N90" s="83">
        <f t="shared" si="28"/>
        <v>0</v>
      </c>
      <c r="O90" s="83">
        <f t="shared" si="28"/>
        <v>0</v>
      </c>
      <c r="P90" s="83">
        <f t="shared" si="28"/>
        <v>0</v>
      </c>
      <c r="Q90" s="83">
        <f t="shared" si="28"/>
        <v>0</v>
      </c>
      <c r="R90" s="83">
        <f t="shared" si="28"/>
        <v>0</v>
      </c>
      <c r="S90" s="83">
        <f t="shared" si="28"/>
        <v>0</v>
      </c>
      <c r="T90" s="83">
        <f>COUNTIF(T3:T33,"*1")+COUNTIF(T3:T33,"*1~*")+COUNTIF(T3:T33,"*1#")+COUNTIF(T3:T33,"1")</f>
        <v>0</v>
      </c>
      <c r="U90" s="83">
        <f t="shared" si="28"/>
        <v>0</v>
      </c>
      <c r="V90" s="83">
        <f t="shared" si="28"/>
        <v>0</v>
      </c>
      <c r="W90" s="83">
        <f t="shared" si="28"/>
        <v>0</v>
      </c>
      <c r="X90" s="83">
        <f t="shared" si="28"/>
        <v>0</v>
      </c>
      <c r="Y90" s="83">
        <f t="shared" si="28"/>
        <v>0</v>
      </c>
      <c r="Z90" s="83">
        <f t="shared" si="28"/>
        <v>0</v>
      </c>
      <c r="AA90" s="83">
        <f t="shared" si="28"/>
        <v>0</v>
      </c>
    </row>
    <row r="91" spans="1:27" ht="15.75" thickBot="1" x14ac:dyDescent="0.3">
      <c r="A91" s="40" t="s">
        <v>62</v>
      </c>
      <c r="B91" s="88">
        <f t="shared" ref="B91:AA91" si="29">COUNTIF(B2:B29,"O1R")</f>
        <v>0</v>
      </c>
      <c r="C91" s="88">
        <f t="shared" ref="C91" si="30">COUNTIF(C2:C29,"O1R")</f>
        <v>0</v>
      </c>
      <c r="D91" s="88">
        <f t="shared" si="29"/>
        <v>0</v>
      </c>
      <c r="E91" s="88">
        <f t="shared" si="29"/>
        <v>0</v>
      </c>
      <c r="F91" s="88">
        <f t="shared" si="29"/>
        <v>0</v>
      </c>
      <c r="G91" s="88">
        <f t="shared" si="29"/>
        <v>0</v>
      </c>
      <c r="H91" s="88">
        <f t="shared" si="29"/>
        <v>0</v>
      </c>
      <c r="I91" s="88">
        <f t="shared" si="29"/>
        <v>0</v>
      </c>
      <c r="J91" s="88">
        <f t="shared" si="29"/>
        <v>0</v>
      </c>
      <c r="K91" s="88">
        <f>COUNTIF(K2:K29,"O1R")</f>
        <v>0</v>
      </c>
      <c r="L91" s="88">
        <f t="shared" si="29"/>
        <v>0</v>
      </c>
      <c r="M91" s="88">
        <f t="shared" si="29"/>
        <v>0</v>
      </c>
      <c r="N91" s="88">
        <f t="shared" si="29"/>
        <v>0</v>
      </c>
      <c r="O91" s="88">
        <f t="shared" si="29"/>
        <v>0</v>
      </c>
      <c r="P91" s="88">
        <f t="shared" si="29"/>
        <v>0</v>
      </c>
      <c r="Q91" s="88">
        <f t="shared" si="29"/>
        <v>0</v>
      </c>
      <c r="R91" s="88">
        <f t="shared" si="29"/>
        <v>0</v>
      </c>
      <c r="S91" s="88">
        <f t="shared" si="29"/>
        <v>0</v>
      </c>
      <c r="T91" s="88">
        <f>COUNTIF(T2:T29,"O1R")</f>
        <v>0</v>
      </c>
      <c r="U91" s="88">
        <f t="shared" si="29"/>
        <v>0</v>
      </c>
      <c r="V91" s="88">
        <f t="shared" si="29"/>
        <v>0</v>
      </c>
      <c r="W91" s="88">
        <f t="shared" si="29"/>
        <v>0</v>
      </c>
      <c r="X91" s="88">
        <f t="shared" si="29"/>
        <v>0</v>
      </c>
      <c r="Y91" s="88">
        <f t="shared" si="29"/>
        <v>0</v>
      </c>
      <c r="Z91" s="88">
        <f t="shared" si="29"/>
        <v>0</v>
      </c>
      <c r="AA91" s="88">
        <f t="shared" si="29"/>
        <v>0</v>
      </c>
    </row>
    <row r="92" spans="1:27" ht="15.75" thickBot="1" x14ac:dyDescent="0.3">
      <c r="A92" s="50" t="s">
        <v>64</v>
      </c>
      <c r="B92" s="63">
        <f t="shared" ref="B92:AA92" si="31">SUM(B90:B91)</f>
        <v>0</v>
      </c>
      <c r="C92" s="63">
        <f t="shared" ref="C92" si="32">SUM(C90:C91)</f>
        <v>0</v>
      </c>
      <c r="D92" s="63">
        <f t="shared" si="31"/>
        <v>0</v>
      </c>
      <c r="E92" s="63">
        <f t="shared" si="31"/>
        <v>0</v>
      </c>
      <c r="F92" s="63">
        <f t="shared" si="31"/>
        <v>0</v>
      </c>
      <c r="G92" s="63">
        <f t="shared" si="31"/>
        <v>0</v>
      </c>
      <c r="H92" s="63">
        <f t="shared" si="31"/>
        <v>0</v>
      </c>
      <c r="I92" s="63">
        <f t="shared" si="31"/>
        <v>0</v>
      </c>
      <c r="J92" s="63">
        <f t="shared" si="31"/>
        <v>0</v>
      </c>
      <c r="K92" s="63">
        <f>SUM(K90:K91)</f>
        <v>0</v>
      </c>
      <c r="L92" s="63">
        <f t="shared" si="31"/>
        <v>0</v>
      </c>
      <c r="M92" s="63">
        <f>SUM(M90:M91)</f>
        <v>0</v>
      </c>
      <c r="N92" s="63">
        <f t="shared" si="31"/>
        <v>0</v>
      </c>
      <c r="O92" s="63">
        <f t="shared" si="31"/>
        <v>0</v>
      </c>
      <c r="P92" s="63">
        <f t="shared" si="31"/>
        <v>0</v>
      </c>
      <c r="Q92" s="63">
        <f t="shared" si="31"/>
        <v>0</v>
      </c>
      <c r="R92" s="63">
        <f t="shared" si="31"/>
        <v>0</v>
      </c>
      <c r="S92" s="63">
        <f t="shared" si="31"/>
        <v>0</v>
      </c>
      <c r="T92" s="63">
        <f>SUM(T90:T91)</f>
        <v>0</v>
      </c>
      <c r="U92" s="63">
        <f t="shared" si="31"/>
        <v>0</v>
      </c>
      <c r="V92" s="63">
        <f t="shared" si="31"/>
        <v>0</v>
      </c>
      <c r="W92" s="63">
        <f t="shared" si="31"/>
        <v>0</v>
      </c>
      <c r="X92" s="63">
        <f t="shared" si="31"/>
        <v>0</v>
      </c>
      <c r="Y92" s="63">
        <f t="shared" si="31"/>
        <v>0</v>
      </c>
      <c r="Z92" s="63">
        <f t="shared" si="31"/>
        <v>0</v>
      </c>
      <c r="AA92" s="63">
        <f t="shared" si="31"/>
        <v>0</v>
      </c>
    </row>
    <row r="93" spans="1:27" x14ac:dyDescent="0.25">
      <c r="A93" s="43" t="s">
        <v>63</v>
      </c>
      <c r="B93" s="28">
        <f>COUNTIF(B3:B33,"*2")+COUNTIF(B3:B33,"2")</f>
        <v>0</v>
      </c>
      <c r="C93" s="28">
        <f t="shared" ref="C93:AA93" si="33">COUNTIF(C3:C33,"*2")+COUNTIF(C3:C33,"2")</f>
        <v>0</v>
      </c>
      <c r="D93" s="28">
        <f t="shared" si="33"/>
        <v>0</v>
      </c>
      <c r="E93" s="28">
        <f t="shared" si="33"/>
        <v>0</v>
      </c>
      <c r="F93" s="28">
        <f t="shared" si="33"/>
        <v>0</v>
      </c>
      <c r="G93" s="28">
        <f t="shared" si="33"/>
        <v>0</v>
      </c>
      <c r="H93" s="28">
        <f t="shared" si="33"/>
        <v>0</v>
      </c>
      <c r="I93" s="28">
        <f t="shared" si="33"/>
        <v>0</v>
      </c>
      <c r="J93" s="28">
        <f t="shared" si="33"/>
        <v>0</v>
      </c>
      <c r="K93" s="28">
        <f>COUNTIF(K3:K33,"*2")+COUNTIF(K3:K33,"2")</f>
        <v>0</v>
      </c>
      <c r="L93" s="28">
        <f t="shared" si="33"/>
        <v>0</v>
      </c>
      <c r="M93" s="28">
        <f t="shared" si="33"/>
        <v>0</v>
      </c>
      <c r="N93" s="28">
        <f t="shared" si="33"/>
        <v>0</v>
      </c>
      <c r="O93" s="28">
        <f t="shared" si="33"/>
        <v>0</v>
      </c>
      <c r="P93" s="28">
        <f t="shared" si="33"/>
        <v>0</v>
      </c>
      <c r="Q93" s="28">
        <f t="shared" si="33"/>
        <v>0</v>
      </c>
      <c r="R93" s="28">
        <f t="shared" si="33"/>
        <v>0</v>
      </c>
      <c r="S93" s="28">
        <f t="shared" si="33"/>
        <v>0</v>
      </c>
      <c r="T93" s="28">
        <f>COUNTIF(T3:T33,"*2")+COUNTIF(T3:T33,"2")</f>
        <v>0</v>
      </c>
      <c r="U93" s="28">
        <f t="shared" si="33"/>
        <v>0</v>
      </c>
      <c r="V93" s="28">
        <f t="shared" si="33"/>
        <v>0</v>
      </c>
      <c r="W93" s="28">
        <f t="shared" si="33"/>
        <v>0</v>
      </c>
      <c r="X93" s="28">
        <f t="shared" si="33"/>
        <v>0</v>
      </c>
      <c r="Y93" s="28">
        <f t="shared" si="33"/>
        <v>0</v>
      </c>
      <c r="Z93" s="28">
        <f t="shared" si="33"/>
        <v>0</v>
      </c>
      <c r="AA93" s="28">
        <f t="shared" si="33"/>
        <v>0</v>
      </c>
    </row>
    <row r="94" spans="1:27" ht="15.75" thickBot="1" x14ac:dyDescent="0.3">
      <c r="A94" s="40" t="s">
        <v>62</v>
      </c>
      <c r="B94" s="88">
        <f t="shared" ref="B94:AA94" si="34">COUNTIF(B2:B29,"*2R")</f>
        <v>0</v>
      </c>
      <c r="C94" s="88">
        <f t="shared" ref="C94" si="35">COUNTIF(C2:C29,"*2R")</f>
        <v>0</v>
      </c>
      <c r="D94" s="88">
        <f t="shared" si="34"/>
        <v>0</v>
      </c>
      <c r="E94" s="88">
        <f t="shared" si="34"/>
        <v>0</v>
      </c>
      <c r="F94" s="88">
        <f t="shared" si="34"/>
        <v>0</v>
      </c>
      <c r="G94" s="88">
        <f t="shared" si="34"/>
        <v>0</v>
      </c>
      <c r="H94" s="88">
        <f t="shared" si="34"/>
        <v>0</v>
      </c>
      <c r="I94" s="88">
        <f t="shared" si="34"/>
        <v>0</v>
      </c>
      <c r="J94" s="88">
        <f t="shared" si="34"/>
        <v>0</v>
      </c>
      <c r="K94" s="88">
        <f>COUNTIF(K2:K29,"*2R")</f>
        <v>0</v>
      </c>
      <c r="L94" s="88">
        <f t="shared" si="34"/>
        <v>0</v>
      </c>
      <c r="M94" s="88">
        <f t="shared" si="34"/>
        <v>0</v>
      </c>
      <c r="N94" s="88">
        <f t="shared" si="34"/>
        <v>0</v>
      </c>
      <c r="O94" s="88">
        <f t="shared" si="34"/>
        <v>0</v>
      </c>
      <c r="P94" s="88">
        <f t="shared" si="34"/>
        <v>0</v>
      </c>
      <c r="Q94" s="88">
        <f t="shared" si="34"/>
        <v>0</v>
      </c>
      <c r="R94" s="88">
        <f t="shared" si="34"/>
        <v>0</v>
      </c>
      <c r="S94" s="88">
        <f t="shared" si="34"/>
        <v>0</v>
      </c>
      <c r="T94" s="88">
        <f>COUNTIF(T2:T29,"*2R")</f>
        <v>0</v>
      </c>
      <c r="U94" s="88">
        <f t="shared" si="34"/>
        <v>0</v>
      </c>
      <c r="V94" s="88">
        <f t="shared" si="34"/>
        <v>0</v>
      </c>
      <c r="W94" s="88">
        <f t="shared" si="34"/>
        <v>0</v>
      </c>
      <c r="X94" s="88">
        <f t="shared" si="34"/>
        <v>0</v>
      </c>
      <c r="Y94" s="88">
        <f t="shared" si="34"/>
        <v>0</v>
      </c>
      <c r="Z94" s="88">
        <f t="shared" si="34"/>
        <v>0</v>
      </c>
      <c r="AA94" s="88">
        <f t="shared" si="34"/>
        <v>0</v>
      </c>
    </row>
    <row r="95" spans="1:27" ht="15.75" thickBot="1" x14ac:dyDescent="0.3">
      <c r="A95" s="50" t="s">
        <v>64</v>
      </c>
      <c r="B95" s="63">
        <f t="shared" ref="B95:AA95" si="36">SUM(B93:B94)</f>
        <v>0</v>
      </c>
      <c r="C95" s="63">
        <f t="shared" ref="C95" si="37">SUM(C93:C94)</f>
        <v>0</v>
      </c>
      <c r="D95" s="63">
        <f t="shared" si="36"/>
        <v>0</v>
      </c>
      <c r="E95" s="63">
        <f t="shared" si="36"/>
        <v>0</v>
      </c>
      <c r="F95" s="63">
        <f t="shared" si="36"/>
        <v>0</v>
      </c>
      <c r="G95" s="63">
        <f t="shared" si="36"/>
        <v>0</v>
      </c>
      <c r="H95" s="63">
        <f t="shared" si="36"/>
        <v>0</v>
      </c>
      <c r="I95" s="63">
        <f t="shared" si="36"/>
        <v>0</v>
      </c>
      <c r="J95" s="63">
        <f t="shared" si="36"/>
        <v>0</v>
      </c>
      <c r="K95" s="63">
        <f>SUM(K93:K94)</f>
        <v>0</v>
      </c>
      <c r="L95" s="63">
        <f t="shared" si="36"/>
        <v>0</v>
      </c>
      <c r="M95" s="63">
        <f>SUM(M93:M94)</f>
        <v>0</v>
      </c>
      <c r="N95" s="63">
        <f t="shared" si="36"/>
        <v>0</v>
      </c>
      <c r="O95" s="63">
        <f t="shared" si="36"/>
        <v>0</v>
      </c>
      <c r="P95" s="63">
        <f t="shared" si="36"/>
        <v>0</v>
      </c>
      <c r="Q95" s="63">
        <f t="shared" si="36"/>
        <v>0</v>
      </c>
      <c r="R95" s="63">
        <f t="shared" si="36"/>
        <v>0</v>
      </c>
      <c r="S95" s="63">
        <f t="shared" si="36"/>
        <v>0</v>
      </c>
      <c r="T95" s="63">
        <f>SUM(T93:T94)</f>
        <v>0</v>
      </c>
      <c r="U95" s="63">
        <f t="shared" si="36"/>
        <v>0</v>
      </c>
      <c r="V95" s="63">
        <f t="shared" si="36"/>
        <v>0</v>
      </c>
      <c r="W95" s="63">
        <f t="shared" si="36"/>
        <v>0</v>
      </c>
      <c r="X95" s="63">
        <f t="shared" si="36"/>
        <v>0</v>
      </c>
      <c r="Y95" s="63">
        <f t="shared" si="36"/>
        <v>0</v>
      </c>
      <c r="Z95" s="63">
        <f t="shared" si="36"/>
        <v>0</v>
      </c>
      <c r="AA95" s="63">
        <f t="shared" si="36"/>
        <v>0</v>
      </c>
    </row>
    <row r="96" spans="1:27" x14ac:dyDescent="0.25">
      <c r="A96" s="43" t="s">
        <v>66</v>
      </c>
      <c r="B96" s="28">
        <f>COUNTIF(B3:B33,"*3")+COUNTIF(B3:B33,"3")</f>
        <v>0</v>
      </c>
      <c r="C96" s="28">
        <f t="shared" ref="C96:AA96" si="38">COUNTIF(C3:C33,"*3")+COUNTIF(C3:C33,"3")</f>
        <v>0</v>
      </c>
      <c r="D96" s="28">
        <f t="shared" si="38"/>
        <v>0</v>
      </c>
      <c r="E96" s="28">
        <f t="shared" si="38"/>
        <v>0</v>
      </c>
      <c r="F96" s="28">
        <f t="shared" si="38"/>
        <v>0</v>
      </c>
      <c r="G96" s="28">
        <f t="shared" si="38"/>
        <v>0</v>
      </c>
      <c r="H96" s="28">
        <f t="shared" si="38"/>
        <v>0</v>
      </c>
      <c r="I96" s="28">
        <f t="shared" si="38"/>
        <v>0</v>
      </c>
      <c r="J96" s="28">
        <f t="shared" si="38"/>
        <v>0</v>
      </c>
      <c r="K96" s="28">
        <f>COUNTIF(K3:K33,"*3")+COUNTIF(K3:K33,"3")</f>
        <v>0</v>
      </c>
      <c r="L96" s="28">
        <f t="shared" si="38"/>
        <v>0</v>
      </c>
      <c r="M96" s="28">
        <f t="shared" si="38"/>
        <v>0</v>
      </c>
      <c r="N96" s="28">
        <f t="shared" si="38"/>
        <v>0</v>
      </c>
      <c r="O96" s="28">
        <f t="shared" si="38"/>
        <v>0</v>
      </c>
      <c r="P96" s="28">
        <f t="shared" si="38"/>
        <v>0</v>
      </c>
      <c r="Q96" s="28">
        <f t="shared" si="38"/>
        <v>0</v>
      </c>
      <c r="R96" s="28">
        <f t="shared" si="38"/>
        <v>0</v>
      </c>
      <c r="S96" s="28">
        <f t="shared" si="38"/>
        <v>0</v>
      </c>
      <c r="T96" s="28">
        <f>COUNTIF(T3:T33,"*3")+COUNTIF(T3:T33,"3")</f>
        <v>0</v>
      </c>
      <c r="U96" s="28">
        <f t="shared" si="38"/>
        <v>0</v>
      </c>
      <c r="V96" s="28">
        <f t="shared" si="38"/>
        <v>0</v>
      </c>
      <c r="W96" s="28">
        <f t="shared" si="38"/>
        <v>0</v>
      </c>
      <c r="X96" s="28">
        <f t="shared" si="38"/>
        <v>0</v>
      </c>
      <c r="Y96" s="28">
        <f t="shared" si="38"/>
        <v>0</v>
      </c>
      <c r="Z96" s="28">
        <f t="shared" si="38"/>
        <v>0</v>
      </c>
      <c r="AA96" s="28">
        <f t="shared" si="38"/>
        <v>0</v>
      </c>
    </row>
    <row r="97" spans="1:27" ht="15.75" thickBot="1" x14ac:dyDescent="0.3">
      <c r="A97" s="44" t="s">
        <v>62</v>
      </c>
      <c r="B97" s="42">
        <f t="shared" ref="B97:AA97" si="39">COUNTIF(B2:B29,"*3R")</f>
        <v>0</v>
      </c>
      <c r="C97" s="42">
        <f t="shared" ref="C97" si="40">COUNTIF(C2:C29,"*3R")</f>
        <v>0</v>
      </c>
      <c r="D97" s="42">
        <f t="shared" si="39"/>
        <v>0</v>
      </c>
      <c r="E97" s="42">
        <f t="shared" si="39"/>
        <v>0</v>
      </c>
      <c r="F97" s="42">
        <f t="shared" si="39"/>
        <v>0</v>
      </c>
      <c r="G97" s="42">
        <f t="shared" si="39"/>
        <v>0</v>
      </c>
      <c r="H97" s="42">
        <f t="shared" si="39"/>
        <v>0</v>
      </c>
      <c r="I97" s="42">
        <f t="shared" si="39"/>
        <v>0</v>
      </c>
      <c r="J97" s="42">
        <f t="shared" si="39"/>
        <v>0</v>
      </c>
      <c r="K97" s="42">
        <f>COUNTIF(K2:K29,"*3R")</f>
        <v>0</v>
      </c>
      <c r="L97" s="42">
        <f t="shared" si="39"/>
        <v>0</v>
      </c>
      <c r="M97" s="42">
        <f t="shared" si="39"/>
        <v>0</v>
      </c>
      <c r="N97" s="42">
        <f t="shared" si="39"/>
        <v>0</v>
      </c>
      <c r="O97" s="42">
        <f t="shared" si="39"/>
        <v>0</v>
      </c>
      <c r="P97" s="42">
        <f t="shared" si="39"/>
        <v>0</v>
      </c>
      <c r="Q97" s="42">
        <f t="shared" si="39"/>
        <v>0</v>
      </c>
      <c r="R97" s="42">
        <f t="shared" si="39"/>
        <v>0</v>
      </c>
      <c r="S97" s="42">
        <f t="shared" si="39"/>
        <v>0</v>
      </c>
      <c r="T97" s="42">
        <f>COUNTIF(T2:T29,"*3R")</f>
        <v>0</v>
      </c>
      <c r="U97" s="42">
        <f t="shared" si="39"/>
        <v>0</v>
      </c>
      <c r="V97" s="42">
        <f t="shared" si="39"/>
        <v>0</v>
      </c>
      <c r="W97" s="42">
        <f t="shared" si="39"/>
        <v>0</v>
      </c>
      <c r="X97" s="42">
        <f t="shared" si="39"/>
        <v>0</v>
      </c>
      <c r="Y97" s="42">
        <f t="shared" si="39"/>
        <v>0</v>
      </c>
      <c r="Z97" s="42">
        <f t="shared" si="39"/>
        <v>0</v>
      </c>
      <c r="AA97" s="42">
        <f t="shared" si="39"/>
        <v>0</v>
      </c>
    </row>
    <row r="98" spans="1:27" ht="15.75" thickBot="1" x14ac:dyDescent="0.3">
      <c r="A98" s="50" t="s">
        <v>64</v>
      </c>
      <c r="B98" s="63">
        <f t="shared" ref="B98:AA98" si="41">SUM(B96:B97)</f>
        <v>0</v>
      </c>
      <c r="C98" s="63">
        <f t="shared" ref="C98" si="42">SUM(C96:C97)</f>
        <v>0</v>
      </c>
      <c r="D98" s="63">
        <f t="shared" si="41"/>
        <v>0</v>
      </c>
      <c r="E98" s="63">
        <f t="shared" si="41"/>
        <v>0</v>
      </c>
      <c r="F98" s="63">
        <f t="shared" si="41"/>
        <v>0</v>
      </c>
      <c r="G98" s="63">
        <f t="shared" si="41"/>
        <v>0</v>
      </c>
      <c r="H98" s="63">
        <f t="shared" si="41"/>
        <v>0</v>
      </c>
      <c r="I98" s="63">
        <f t="shared" si="41"/>
        <v>0</v>
      </c>
      <c r="J98" s="63">
        <f t="shared" si="41"/>
        <v>0</v>
      </c>
      <c r="K98" s="63">
        <f>SUM(K96:K97)</f>
        <v>0</v>
      </c>
      <c r="L98" s="63">
        <f t="shared" si="41"/>
        <v>0</v>
      </c>
      <c r="M98" s="63">
        <f>SUM(M96:M97)</f>
        <v>0</v>
      </c>
      <c r="N98" s="63">
        <f t="shared" si="41"/>
        <v>0</v>
      </c>
      <c r="O98" s="63">
        <f t="shared" si="41"/>
        <v>0</v>
      </c>
      <c r="P98" s="63">
        <f t="shared" si="41"/>
        <v>0</v>
      </c>
      <c r="Q98" s="63">
        <f t="shared" si="41"/>
        <v>0</v>
      </c>
      <c r="R98" s="63">
        <f t="shared" si="41"/>
        <v>0</v>
      </c>
      <c r="S98" s="63">
        <f t="shared" si="41"/>
        <v>0</v>
      </c>
      <c r="T98" s="63">
        <f>SUM(T96:T97)</f>
        <v>0</v>
      </c>
      <c r="U98" s="63">
        <f t="shared" si="41"/>
        <v>0</v>
      </c>
      <c r="V98" s="63">
        <f t="shared" si="41"/>
        <v>0</v>
      </c>
      <c r="W98" s="63">
        <f t="shared" si="41"/>
        <v>0</v>
      </c>
      <c r="X98" s="63">
        <f t="shared" si="41"/>
        <v>0</v>
      </c>
      <c r="Y98" s="63">
        <f t="shared" si="41"/>
        <v>0</v>
      </c>
      <c r="Z98" s="63">
        <f t="shared" si="41"/>
        <v>0</v>
      </c>
      <c r="AA98" s="63">
        <f t="shared" si="41"/>
        <v>0</v>
      </c>
    </row>
    <row r="99" spans="1:27" ht="15.75" thickBot="1" x14ac:dyDescent="0.3">
      <c r="A99" s="52" t="s">
        <v>69</v>
      </c>
      <c r="B99" s="53">
        <f t="shared" ref="B99:AA99" si="43">SUM(B92,B95,B98)</f>
        <v>0</v>
      </c>
      <c r="C99" s="53">
        <f t="shared" ref="C99" si="44">SUM(C92,C95,C98)</f>
        <v>0</v>
      </c>
      <c r="D99" s="53">
        <f t="shared" si="43"/>
        <v>0</v>
      </c>
      <c r="E99" s="53">
        <f t="shared" si="43"/>
        <v>0</v>
      </c>
      <c r="F99" s="53">
        <f t="shared" si="43"/>
        <v>0</v>
      </c>
      <c r="G99" s="53">
        <f t="shared" si="43"/>
        <v>0</v>
      </c>
      <c r="H99" s="53">
        <f t="shared" si="43"/>
        <v>0</v>
      </c>
      <c r="I99" s="53">
        <f t="shared" si="43"/>
        <v>0</v>
      </c>
      <c r="J99" s="53">
        <f t="shared" si="43"/>
        <v>0</v>
      </c>
      <c r="K99" s="53">
        <f>SUM(K92,K95,K98)</f>
        <v>0</v>
      </c>
      <c r="L99" s="53">
        <f t="shared" si="43"/>
        <v>0</v>
      </c>
      <c r="M99" s="53">
        <f>SUM(M92,M95,M98)</f>
        <v>0</v>
      </c>
      <c r="N99" s="53">
        <f t="shared" si="43"/>
        <v>0</v>
      </c>
      <c r="O99" s="53">
        <f t="shared" si="43"/>
        <v>0</v>
      </c>
      <c r="P99" s="53">
        <f t="shared" si="43"/>
        <v>0</v>
      </c>
      <c r="Q99" s="53">
        <f t="shared" si="43"/>
        <v>0</v>
      </c>
      <c r="R99" s="53">
        <f t="shared" si="43"/>
        <v>0</v>
      </c>
      <c r="S99" s="53">
        <f t="shared" si="43"/>
        <v>0</v>
      </c>
      <c r="T99" s="53">
        <f>SUM(T92,T95,T98)</f>
        <v>0</v>
      </c>
      <c r="U99" s="53">
        <f t="shared" si="43"/>
        <v>0</v>
      </c>
      <c r="V99" s="53">
        <f t="shared" si="43"/>
        <v>0</v>
      </c>
      <c r="W99" s="53">
        <f t="shared" si="43"/>
        <v>0</v>
      </c>
      <c r="X99" s="53">
        <f t="shared" si="43"/>
        <v>0</v>
      </c>
      <c r="Y99" s="53">
        <f t="shared" si="43"/>
        <v>0</v>
      </c>
      <c r="Z99" s="53">
        <f t="shared" si="43"/>
        <v>0</v>
      </c>
      <c r="AA99" s="53">
        <f t="shared" si="43"/>
        <v>0</v>
      </c>
    </row>
    <row r="100" spans="1:27" x14ac:dyDescent="0.25">
      <c r="A100" s="82" t="s">
        <v>58</v>
      </c>
      <c r="B100" s="83">
        <f t="shared" ref="B100:AA100" si="45">COUNTIFS(B3:B33,"&lt;&gt;",B3:B33,"&lt;&gt;C",B3:B33,"&lt;&gt;X",$AI$3:$AI$33,"=6")</f>
        <v>0</v>
      </c>
      <c r="C100" s="83">
        <f t="shared" si="45"/>
        <v>0</v>
      </c>
      <c r="D100" s="83">
        <f t="shared" si="45"/>
        <v>0</v>
      </c>
      <c r="E100" s="83">
        <f t="shared" si="45"/>
        <v>0</v>
      </c>
      <c r="F100" s="83">
        <f t="shared" si="45"/>
        <v>0</v>
      </c>
      <c r="G100" s="83">
        <f t="shared" si="45"/>
        <v>0</v>
      </c>
      <c r="H100" s="83">
        <f t="shared" si="45"/>
        <v>0</v>
      </c>
      <c r="I100" s="83">
        <f t="shared" si="45"/>
        <v>0</v>
      </c>
      <c r="J100" s="83">
        <f t="shared" si="45"/>
        <v>0</v>
      </c>
      <c r="K100" s="83">
        <f t="shared" si="45"/>
        <v>0</v>
      </c>
      <c r="L100" s="83">
        <f t="shared" si="45"/>
        <v>0</v>
      </c>
      <c r="M100" s="83">
        <f t="shared" si="45"/>
        <v>0</v>
      </c>
      <c r="N100" s="83">
        <f t="shared" si="45"/>
        <v>0</v>
      </c>
      <c r="O100" s="83">
        <f t="shared" si="45"/>
        <v>0</v>
      </c>
      <c r="P100" s="83">
        <f t="shared" si="45"/>
        <v>0</v>
      </c>
      <c r="Q100" s="83">
        <f t="shared" si="45"/>
        <v>0</v>
      </c>
      <c r="R100" s="83">
        <f t="shared" si="45"/>
        <v>0</v>
      </c>
      <c r="S100" s="83">
        <f t="shared" si="45"/>
        <v>0</v>
      </c>
      <c r="T100" s="83">
        <f t="shared" si="45"/>
        <v>0</v>
      </c>
      <c r="U100" s="83">
        <f t="shared" si="45"/>
        <v>0</v>
      </c>
      <c r="V100" s="83">
        <f t="shared" si="45"/>
        <v>0</v>
      </c>
      <c r="W100" s="83">
        <f t="shared" si="45"/>
        <v>0</v>
      </c>
      <c r="X100" s="83">
        <f t="shared" si="45"/>
        <v>0</v>
      </c>
      <c r="Y100" s="83">
        <f t="shared" si="45"/>
        <v>0</v>
      </c>
      <c r="Z100" s="83">
        <f t="shared" si="45"/>
        <v>0</v>
      </c>
      <c r="AA100" s="83">
        <f t="shared" si="45"/>
        <v>0</v>
      </c>
    </row>
    <row r="101" spans="1:27" x14ac:dyDescent="0.25">
      <c r="A101" s="85" t="s">
        <v>59</v>
      </c>
      <c r="B101" s="28">
        <f t="shared" ref="B101:AA101" si="46">COUNTIFS(B3:B33,"&lt;&gt;",B3:B33,"&lt;&gt;C",B3:B33,"&lt;&gt;X",$AI$3:$AI$33,"=7")</f>
        <v>0</v>
      </c>
      <c r="C101" s="28">
        <f t="shared" si="46"/>
        <v>0</v>
      </c>
      <c r="D101" s="28">
        <f t="shared" si="46"/>
        <v>0</v>
      </c>
      <c r="E101" s="28">
        <f t="shared" si="46"/>
        <v>0</v>
      </c>
      <c r="F101" s="28">
        <f t="shared" si="46"/>
        <v>0</v>
      </c>
      <c r="G101" s="28">
        <f t="shared" si="46"/>
        <v>0</v>
      </c>
      <c r="H101" s="28">
        <f t="shared" si="46"/>
        <v>0</v>
      </c>
      <c r="I101" s="28">
        <f t="shared" si="46"/>
        <v>0</v>
      </c>
      <c r="J101" s="28">
        <f t="shared" si="46"/>
        <v>0</v>
      </c>
      <c r="K101" s="28">
        <f t="shared" si="46"/>
        <v>0</v>
      </c>
      <c r="L101" s="28">
        <f t="shared" si="46"/>
        <v>0</v>
      </c>
      <c r="M101" s="28">
        <f t="shared" si="46"/>
        <v>0</v>
      </c>
      <c r="N101" s="28">
        <f t="shared" si="46"/>
        <v>0</v>
      </c>
      <c r="O101" s="28">
        <f t="shared" si="46"/>
        <v>0</v>
      </c>
      <c r="P101" s="28">
        <f t="shared" si="46"/>
        <v>0</v>
      </c>
      <c r="Q101" s="28">
        <f t="shared" si="46"/>
        <v>0</v>
      </c>
      <c r="R101" s="28">
        <f t="shared" si="46"/>
        <v>0</v>
      </c>
      <c r="S101" s="28">
        <f t="shared" si="46"/>
        <v>0</v>
      </c>
      <c r="T101" s="28">
        <f t="shared" si="46"/>
        <v>0</v>
      </c>
      <c r="U101" s="28">
        <f t="shared" si="46"/>
        <v>0</v>
      </c>
      <c r="V101" s="28">
        <f t="shared" si="46"/>
        <v>0</v>
      </c>
      <c r="W101" s="28">
        <f t="shared" si="46"/>
        <v>0</v>
      </c>
      <c r="X101" s="28">
        <f t="shared" si="46"/>
        <v>0</v>
      </c>
      <c r="Y101" s="28">
        <f t="shared" si="46"/>
        <v>0</v>
      </c>
      <c r="Z101" s="28">
        <f t="shared" si="46"/>
        <v>0</v>
      </c>
      <c r="AA101" s="28">
        <f t="shared" si="46"/>
        <v>0</v>
      </c>
    </row>
    <row r="102" spans="1:27" ht="15.75" thickBot="1" x14ac:dyDescent="0.3">
      <c r="A102" s="87" t="s">
        <v>60</v>
      </c>
      <c r="B102" s="28">
        <f t="shared" ref="B102:AA102" si="47">COUNTIFS(B3:B33,"&lt;&gt;",B3:B33,"&lt;&gt;C",B3:B33,"&lt;&gt;X",$AI$3:$AI$33,"=0")</f>
        <v>0</v>
      </c>
      <c r="C102" s="28">
        <f t="shared" si="47"/>
        <v>0</v>
      </c>
      <c r="D102" s="28">
        <f t="shared" si="47"/>
        <v>0</v>
      </c>
      <c r="E102" s="28">
        <f t="shared" si="47"/>
        <v>0</v>
      </c>
      <c r="F102" s="28">
        <f t="shared" si="47"/>
        <v>0</v>
      </c>
      <c r="G102" s="28">
        <f t="shared" si="47"/>
        <v>0</v>
      </c>
      <c r="H102" s="28">
        <f t="shared" si="47"/>
        <v>0</v>
      </c>
      <c r="I102" s="28">
        <f t="shared" si="47"/>
        <v>0</v>
      </c>
      <c r="J102" s="28">
        <f t="shared" si="47"/>
        <v>0</v>
      </c>
      <c r="K102" s="28">
        <f t="shared" si="47"/>
        <v>0</v>
      </c>
      <c r="L102" s="28">
        <f t="shared" si="47"/>
        <v>0</v>
      </c>
      <c r="M102" s="28">
        <f t="shared" si="47"/>
        <v>0</v>
      </c>
      <c r="N102" s="28">
        <f t="shared" si="47"/>
        <v>0</v>
      </c>
      <c r="O102" s="28">
        <f t="shared" si="47"/>
        <v>0</v>
      </c>
      <c r="P102" s="28">
        <f t="shared" si="47"/>
        <v>0</v>
      </c>
      <c r="Q102" s="28">
        <f t="shared" si="47"/>
        <v>0</v>
      </c>
      <c r="R102" s="28">
        <f t="shared" si="47"/>
        <v>0</v>
      </c>
      <c r="S102" s="28">
        <f t="shared" si="47"/>
        <v>0</v>
      </c>
      <c r="T102" s="28">
        <f t="shared" si="47"/>
        <v>0</v>
      </c>
      <c r="U102" s="28">
        <f t="shared" si="47"/>
        <v>0</v>
      </c>
      <c r="V102" s="28">
        <f t="shared" si="47"/>
        <v>0</v>
      </c>
      <c r="W102" s="28">
        <f t="shared" si="47"/>
        <v>0</v>
      </c>
      <c r="X102" s="28">
        <f t="shared" si="47"/>
        <v>0</v>
      </c>
      <c r="Y102" s="28">
        <f t="shared" si="47"/>
        <v>0</v>
      </c>
      <c r="Z102" s="28">
        <f t="shared" si="47"/>
        <v>0</v>
      </c>
      <c r="AA102" s="28">
        <f t="shared" si="47"/>
        <v>0</v>
      </c>
    </row>
    <row r="103" spans="1:27" ht="15.75" thickBot="1" x14ac:dyDescent="0.3">
      <c r="A103" s="48" t="s">
        <v>61</v>
      </c>
      <c r="B103" s="62">
        <f t="shared" ref="B103:AA103" si="48">SUM(B100:B102)</f>
        <v>0</v>
      </c>
      <c r="C103" s="62">
        <f t="shared" ref="C103" si="49">SUM(C100:C102)</f>
        <v>0</v>
      </c>
      <c r="D103" s="62">
        <f t="shared" si="48"/>
        <v>0</v>
      </c>
      <c r="E103" s="62">
        <f t="shared" si="48"/>
        <v>0</v>
      </c>
      <c r="F103" s="62">
        <f t="shared" si="48"/>
        <v>0</v>
      </c>
      <c r="G103" s="62">
        <f t="shared" si="48"/>
        <v>0</v>
      </c>
      <c r="H103" s="62">
        <f t="shared" si="48"/>
        <v>0</v>
      </c>
      <c r="I103" s="62">
        <f t="shared" si="48"/>
        <v>0</v>
      </c>
      <c r="J103" s="62">
        <f t="shared" si="48"/>
        <v>0</v>
      </c>
      <c r="K103" s="62">
        <f>SUM(K100:K102)</f>
        <v>0</v>
      </c>
      <c r="L103" s="62">
        <f t="shared" si="48"/>
        <v>0</v>
      </c>
      <c r="M103" s="62">
        <f>SUM(M100:M102)</f>
        <v>0</v>
      </c>
      <c r="N103" s="62">
        <f t="shared" si="48"/>
        <v>0</v>
      </c>
      <c r="O103" s="62">
        <f t="shared" si="48"/>
        <v>0</v>
      </c>
      <c r="P103" s="62">
        <f t="shared" si="48"/>
        <v>0</v>
      </c>
      <c r="Q103" s="62">
        <f t="shared" si="48"/>
        <v>0</v>
      </c>
      <c r="R103" s="62">
        <f t="shared" si="48"/>
        <v>0</v>
      </c>
      <c r="S103" s="62">
        <f t="shared" si="48"/>
        <v>0</v>
      </c>
      <c r="T103" s="62">
        <f>SUM(T100:T102)</f>
        <v>0</v>
      </c>
      <c r="U103" s="62">
        <f t="shared" si="48"/>
        <v>0</v>
      </c>
      <c r="V103" s="62">
        <f t="shared" si="48"/>
        <v>0</v>
      </c>
      <c r="W103" s="62">
        <f t="shared" si="48"/>
        <v>0</v>
      </c>
      <c r="X103" s="62">
        <f t="shared" si="48"/>
        <v>0</v>
      </c>
      <c r="Y103" s="62">
        <f t="shared" si="48"/>
        <v>0</v>
      </c>
      <c r="Z103" s="62">
        <f t="shared" si="48"/>
        <v>0</v>
      </c>
      <c r="AA103" s="62">
        <f t="shared" si="48"/>
        <v>0</v>
      </c>
    </row>
  </sheetData>
  <mergeCells count="8">
    <mergeCell ref="B65:AA65"/>
    <mergeCell ref="B43:AA43"/>
    <mergeCell ref="AE1:AG1"/>
    <mergeCell ref="AB1:AD1"/>
    <mergeCell ref="V1:AA1"/>
    <mergeCell ref="D1:I1"/>
    <mergeCell ref="J1:O1"/>
    <mergeCell ref="P1:U1"/>
  </mergeCells>
  <conditionalFormatting sqref="AE33">
    <cfRule type="iconSet" priority="1588">
      <iconSet iconSet="3Symbols">
        <cfvo type="percent" val="0"/>
        <cfvo type="num" val="1"/>
        <cfvo type="num" val="2"/>
      </iconSet>
    </cfRule>
  </conditionalFormatting>
  <conditionalFormatting sqref="AF33">
    <cfRule type="iconSet" priority="1587">
      <iconSet iconSet="3Symbols">
        <cfvo type="percent" val="0"/>
        <cfvo type="num" val="0"/>
        <cfvo type="num" val="1"/>
      </iconSet>
    </cfRule>
  </conditionalFormatting>
  <conditionalFormatting sqref="AG33">
    <cfRule type="iconSet" priority="1586">
      <iconSet iconSet="3Symbols">
        <cfvo type="percent" val="0"/>
        <cfvo type="num" val="0"/>
        <cfvo type="num" val="1"/>
      </iconSet>
    </cfRule>
  </conditionalFormatting>
  <conditionalFormatting sqref="AJ3:AL33">
    <cfRule type="cellIs" dxfId="899" priority="1585" operator="greaterThan">
      <formula>10</formula>
    </cfRule>
  </conditionalFormatting>
  <conditionalFormatting sqref="AF3:AF33">
    <cfRule type="iconSet" priority="1578">
      <iconSet iconSet="3Symbols">
        <cfvo type="percent" val="0"/>
        <cfvo type="num" val="1"/>
        <cfvo type="num" val="1"/>
      </iconSet>
    </cfRule>
  </conditionalFormatting>
  <conditionalFormatting sqref="AG3:AG33">
    <cfRule type="iconSet" priority="1577">
      <iconSet iconSet="3Symbols">
        <cfvo type="percent" val="0"/>
        <cfvo type="num" val="1"/>
        <cfvo type="num" val="1"/>
      </iconSet>
    </cfRule>
  </conditionalFormatting>
  <conditionalFormatting sqref="AE3:AE33">
    <cfRule type="iconSet" priority="1574">
      <iconSet iconSet="3Symbols">
        <cfvo type="percent" val="0"/>
        <cfvo type="num" val="1"/>
        <cfvo type="num" val="1" gte="0"/>
      </iconSet>
    </cfRule>
  </conditionalFormatting>
  <conditionalFormatting sqref="I8:I9 I16 I23 I30">
    <cfRule type="expression" dxfId="898" priority="1562">
      <formula>$AI8=7</formula>
    </cfRule>
    <cfRule type="expression" dxfId="897" priority="1563">
      <formula>$AI8=6</formula>
    </cfRule>
  </conditionalFormatting>
  <conditionalFormatting sqref="B35:AA35">
    <cfRule type="cellIs" dxfId="896" priority="1532" operator="greaterThan">
      <formula>0</formula>
    </cfRule>
  </conditionalFormatting>
  <conditionalFormatting sqref="B35:AA35">
    <cfRule type="cellIs" dxfId="895" priority="1531" operator="equal">
      <formula>0</formula>
    </cfRule>
  </conditionalFormatting>
  <conditionalFormatting sqref="B35:AA35">
    <cfRule type="cellIs" dxfId="894" priority="1530" operator="lessThan">
      <formula>0</formula>
    </cfRule>
  </conditionalFormatting>
  <conditionalFormatting sqref="F3">
    <cfRule type="expression" dxfId="893" priority="1514">
      <formula>$AI3=7</formula>
    </cfRule>
    <cfRule type="expression" dxfId="892" priority="1515">
      <formula>$AI3=6</formula>
    </cfRule>
  </conditionalFormatting>
  <conditionalFormatting sqref="L3">
    <cfRule type="expression" dxfId="891" priority="1512">
      <formula>$AI3=7</formula>
    </cfRule>
    <cfRule type="expression" dxfId="890" priority="1513">
      <formula>$AI3=6</formula>
    </cfRule>
  </conditionalFormatting>
  <conditionalFormatting sqref="N16">
    <cfRule type="expression" dxfId="889" priority="1510">
      <formula>$AI16=7</formula>
    </cfRule>
    <cfRule type="expression" dxfId="888" priority="1511">
      <formula>$AI16=6</formula>
    </cfRule>
  </conditionalFormatting>
  <conditionalFormatting sqref="I3">
    <cfRule type="expression" dxfId="887" priority="1506">
      <formula>$AI3=7</formula>
    </cfRule>
    <cfRule type="expression" dxfId="886" priority="1507">
      <formula>$AI3=6</formula>
    </cfRule>
  </conditionalFormatting>
  <conditionalFormatting sqref="B3:B33 C23:C24 C16:C17 C8:C10 C3:C4 D3:U3 D8:J9 D16:J16 D23:J23 D30:J30 U30 U23 U16 U8:U9 L30:S30 L23:S23 L16:S16 L8:S9">
    <cfRule type="expression" dxfId="885" priority="1518">
      <formula>OR($AI3=7,$AI3=8)</formula>
    </cfRule>
    <cfRule type="expression" dxfId="884" priority="1519">
      <formula>$AI3=6</formula>
    </cfRule>
  </conditionalFormatting>
  <conditionalFormatting sqref="I2">
    <cfRule type="expression" dxfId="883" priority="1474">
      <formula>$AH2=7</formula>
    </cfRule>
    <cfRule type="expression" dxfId="882" priority="1475">
      <formula>$AH2=6</formula>
    </cfRule>
  </conditionalFormatting>
  <conditionalFormatting sqref="J2">
    <cfRule type="expression" dxfId="881" priority="1472">
      <formula>$AH2=7</formula>
    </cfRule>
    <cfRule type="expression" dxfId="880" priority="1473">
      <formula>$AH2=6</formula>
    </cfRule>
  </conditionalFormatting>
  <conditionalFormatting sqref="O29 J29 L29">
    <cfRule type="expression" dxfId="879" priority="1454">
      <formula>AND($AH29=7,$AG29="RI")</formula>
    </cfRule>
    <cfRule type="expression" dxfId="878" priority="1455">
      <formula>AND($AH29=6,$AG29="RI")</formula>
    </cfRule>
    <cfRule type="expression" dxfId="877" priority="1456">
      <formula>AND($AH29=7,$AG29="R")</formula>
    </cfRule>
    <cfRule type="expression" dxfId="876" priority="1457">
      <formula>AND($AH29=6,$AG29="R")</formula>
    </cfRule>
  </conditionalFormatting>
  <conditionalFormatting sqref="F15">
    <cfRule type="expression" dxfId="875" priority="1350">
      <formula>$AI15=7</formula>
    </cfRule>
    <cfRule type="expression" dxfId="874" priority="1351">
      <formula>$AI15=6</formula>
    </cfRule>
  </conditionalFormatting>
  <conditionalFormatting sqref="I15">
    <cfRule type="expression" dxfId="873" priority="1348">
      <formula>$AI15=7</formula>
    </cfRule>
    <cfRule type="expression" dxfId="872" priority="1349">
      <formula>$AI15=6</formula>
    </cfRule>
  </conditionalFormatting>
  <conditionalFormatting sqref="F15">
    <cfRule type="expression" dxfId="871" priority="1346">
      <formula>$AI15=7</formula>
    </cfRule>
    <cfRule type="expression" dxfId="870" priority="1347">
      <formula>$AI15=6</formula>
    </cfRule>
  </conditionalFormatting>
  <conditionalFormatting sqref="F15">
    <cfRule type="expression" dxfId="869" priority="1344">
      <formula>$AI15=7</formula>
    </cfRule>
    <cfRule type="expression" dxfId="868" priority="1345">
      <formula>$AI15=6</formula>
    </cfRule>
  </conditionalFormatting>
  <conditionalFormatting sqref="D15:J15 D22:J22 U22 U15 L22:S22 L15:S15">
    <cfRule type="expression" dxfId="867" priority="1342">
      <formula>AND($AI15=7,$AH15="R")</formula>
    </cfRule>
    <cfRule type="expression" dxfId="866" priority="1343">
      <formula>AND($AI15=6,$AH15="R")</formula>
    </cfRule>
    <cfRule type="expression" dxfId="865" priority="1352">
      <formula>OR($AI15=7,$AI15=8)</formula>
    </cfRule>
    <cfRule type="expression" dxfId="864" priority="1353">
      <formula>$AI15=6</formula>
    </cfRule>
  </conditionalFormatting>
  <conditionalFormatting sqref="D15:J15 D22:J22 U22 U15 L22:S22 L15:S15">
    <cfRule type="expression" dxfId="863" priority="1340">
      <formula>AND($AI15=6,$AH15="RI")</formula>
    </cfRule>
    <cfRule type="expression" dxfId="862" priority="1341">
      <formula>AND($AI15=7,$AH15="RI")</formula>
    </cfRule>
    <cfRule type="expression" dxfId="861" priority="1354">
      <formula>OR($AI15=7,$AI15=0)</formula>
    </cfRule>
    <cfRule type="expression" dxfId="860" priority="1355">
      <formula>$AI15=6</formula>
    </cfRule>
  </conditionalFormatting>
  <conditionalFormatting sqref="N22">
    <cfRule type="expression" dxfId="859" priority="1332">
      <formula>$AI22=7</formula>
    </cfRule>
    <cfRule type="expression" dxfId="858" priority="1333">
      <formula>$AI22=6</formula>
    </cfRule>
  </conditionalFormatting>
  <conditionalFormatting sqref="I22">
    <cfRule type="expression" dxfId="857" priority="1330">
      <formula>$AI22=7</formula>
    </cfRule>
    <cfRule type="expression" dxfId="856" priority="1331">
      <formula>$AI22=6</formula>
    </cfRule>
  </conditionalFormatting>
  <conditionalFormatting sqref="F22">
    <cfRule type="expression" dxfId="855" priority="1308">
      <formula>$AI22=7</formula>
    </cfRule>
    <cfRule type="expression" dxfId="854" priority="1309">
      <formula>$AI22=6</formula>
    </cfRule>
  </conditionalFormatting>
  <conditionalFormatting sqref="R22">
    <cfRule type="expression" dxfId="853" priority="1306">
      <formula>$AI22=7</formula>
    </cfRule>
    <cfRule type="expression" dxfId="852" priority="1307">
      <formula>$AI22=6</formula>
    </cfRule>
  </conditionalFormatting>
  <conditionalFormatting sqref="U22">
    <cfRule type="expression" dxfId="851" priority="1304">
      <formula>$AI22=7</formula>
    </cfRule>
    <cfRule type="expression" dxfId="850" priority="1305">
      <formula>$AI22=6</formula>
    </cfRule>
  </conditionalFormatting>
  <conditionalFormatting sqref="R22">
    <cfRule type="expression" dxfId="849" priority="1302">
      <formula>$AI22=7</formula>
    </cfRule>
    <cfRule type="expression" dxfId="848" priority="1303">
      <formula>$AI22=6</formula>
    </cfRule>
  </conditionalFormatting>
  <conditionalFormatting sqref="R22">
    <cfRule type="expression" dxfId="847" priority="1300">
      <formula>$AI22=7</formula>
    </cfRule>
    <cfRule type="expression" dxfId="846" priority="1301">
      <formula>$AI22=6</formula>
    </cfRule>
  </conditionalFormatting>
  <conditionalFormatting sqref="D29:F29">
    <cfRule type="expression" dxfId="845" priority="1198">
      <formula>AND($AI29=6,$AH29="RI")</formula>
    </cfRule>
    <cfRule type="expression" dxfId="844" priority="1199">
      <formula>AND($AI29=7,$AH29="RI")</formula>
    </cfRule>
  </conditionalFormatting>
  <conditionalFormatting sqref="G29">
    <cfRule type="expression" dxfId="843" priority="1192">
      <formula>$AH29=7</formula>
    </cfRule>
    <cfRule type="expression" dxfId="842" priority="1193">
      <formula>$AH29=6</formula>
    </cfRule>
  </conditionalFormatting>
  <conditionalFormatting sqref="G29">
    <cfRule type="expression" dxfId="841" priority="1190">
      <formula>$AH29=7</formula>
    </cfRule>
    <cfRule type="expression" dxfId="840" priority="1191">
      <formula>$AH29=6</formula>
    </cfRule>
  </conditionalFormatting>
  <conditionalFormatting sqref="G29">
    <cfRule type="expression" dxfId="839" priority="1188">
      <formula>$AH29=7</formula>
    </cfRule>
    <cfRule type="expression" dxfId="838" priority="1189">
      <formula>$AH29=6</formula>
    </cfRule>
  </conditionalFormatting>
  <conditionalFormatting sqref="G29:I29">
    <cfRule type="expression" dxfId="837" priority="1194">
      <formula>AND($AH29=6,$AG29="RI")</formula>
    </cfRule>
    <cfRule type="expression" dxfId="836" priority="1195">
      <formula>AND($AH29=7,$AG29="RI")</formula>
    </cfRule>
    <cfRule type="expression" dxfId="835" priority="1196">
      <formula>OR($AH29=7,$AH29=8)</formula>
    </cfRule>
    <cfRule type="expression" dxfId="834" priority="1197">
      <formula>$AH29=6</formula>
    </cfRule>
  </conditionalFormatting>
  <conditionalFormatting sqref="M29:N29">
    <cfRule type="expression" dxfId="833" priority="1180">
      <formula>AND($AH29=6,$AG29="RI")</formula>
    </cfRule>
    <cfRule type="expression" dxfId="832" priority="1181">
      <formula>AND($AH29=7,$AG29="RI")</formula>
    </cfRule>
    <cfRule type="expression" dxfId="831" priority="1182">
      <formula>OR($AH29=7,$AH29=8)</formula>
    </cfRule>
    <cfRule type="expression" dxfId="830" priority="1183">
      <formula>$AH29=6</formula>
    </cfRule>
  </conditionalFormatting>
  <conditionalFormatting sqref="U29">
    <cfRule type="expression" dxfId="829" priority="1176">
      <formula>AND($AH29=7,$AG29="RI")</formula>
    </cfRule>
    <cfRule type="expression" dxfId="828" priority="1177">
      <formula>AND($AH29=6,$AG29="RI")</formula>
    </cfRule>
    <cfRule type="expression" dxfId="827" priority="1178">
      <formula>AND($AH29=7,$AG29="R")</formula>
    </cfRule>
    <cfRule type="expression" dxfId="826" priority="1179">
      <formula>AND($AH29=6,$AG29="R")</formula>
    </cfRule>
  </conditionalFormatting>
  <conditionalFormatting sqref="P29:S29">
    <cfRule type="expression" dxfId="825" priority="1172">
      <formula>AND($AH29=6,$AG29="RI")</formula>
    </cfRule>
    <cfRule type="expression" dxfId="824" priority="1173">
      <formula>AND($AH29=7,$AG29="RI")</formula>
    </cfRule>
    <cfRule type="expression" dxfId="823" priority="1174">
      <formula>OR($AH29=7,$AH29=8)</formula>
    </cfRule>
    <cfRule type="expression" dxfId="822" priority="1175">
      <formula>$AH29=6</formula>
    </cfRule>
  </conditionalFormatting>
  <conditionalFormatting sqref="P29">
    <cfRule type="expression" dxfId="821" priority="1170">
      <formula>$AH29=7</formula>
    </cfRule>
    <cfRule type="expression" dxfId="820" priority="1171">
      <formula>$AH29=6</formula>
    </cfRule>
  </conditionalFormatting>
  <conditionalFormatting sqref="S29">
    <cfRule type="expression" dxfId="819" priority="1168">
      <formula>$AH29=7</formula>
    </cfRule>
    <cfRule type="expression" dxfId="818" priority="1169">
      <formula>$AH29=6</formula>
    </cfRule>
  </conditionalFormatting>
  <conditionalFormatting sqref="V4">
    <cfRule type="expression" dxfId="817" priority="1150">
      <formula>$AI4=7</formula>
    </cfRule>
    <cfRule type="expression" dxfId="816" priority="1151">
      <formula>$AI4=6</formula>
    </cfRule>
  </conditionalFormatting>
  <conditionalFormatting sqref="V3:AA33">
    <cfRule type="expression" dxfId="815" priority="1148">
      <formula>AND($AI3=6,$AH3="S")</formula>
    </cfRule>
    <cfRule type="expression" dxfId="814" priority="1149">
      <formula>AND($AI3=7,$AH3="S")</formula>
    </cfRule>
    <cfRule type="expression" dxfId="813" priority="1152">
      <formula>OR($AI3=7,$AI3=0)</formula>
    </cfRule>
    <cfRule type="expression" dxfId="812" priority="1153">
      <formula>$AI3=6</formula>
    </cfRule>
  </conditionalFormatting>
  <conditionalFormatting sqref="B34 D34:AA34">
    <cfRule type="iconSet" priority="2856">
      <iconSet>
        <cfvo type="percent" val="0"/>
        <cfvo type="num" val="20"/>
        <cfvo type="num" val="21"/>
      </iconSet>
    </cfRule>
  </conditionalFormatting>
  <conditionalFormatting sqref="V10:AG14 V17:AG21 V31:AG33 AB4:AD33 J17:J18 L17:L18 U15:AG16 D15:J16 D29:J30 U22:AG30 D22:J23 D8:J9 U3:AG9 D3:T3 L8:S9 L22:S23 L29:S30 L15:S16 A3:B33">
    <cfRule type="expression" dxfId="811" priority="1200">
      <formula>OR($AI3=7,$AI3=0)</formula>
    </cfRule>
    <cfRule type="expression" dxfId="810" priority="1201">
      <formula>$AI3=6</formula>
    </cfRule>
  </conditionalFormatting>
  <conditionalFormatting sqref="C30:C31">
    <cfRule type="expression" dxfId="809" priority="1142">
      <formula>OR($AI30=7,$AI30=8)</formula>
    </cfRule>
    <cfRule type="expression" dxfId="808" priority="1143">
      <formula>$AI30=6</formula>
    </cfRule>
  </conditionalFormatting>
  <conditionalFormatting sqref="C5:C6 J5:J7 J26:J28 L26:O28 L5:O7 U12:U14 U33 U19:U21 J19:J21 L19:O21">
    <cfRule type="expression" dxfId="807" priority="1138">
      <formula>AND($AI5=6,$AH5="RI")</formula>
    </cfRule>
    <cfRule type="expression" dxfId="806" priority="1139">
      <formula>AND($AI5=7,$AH5="RI")</formula>
    </cfRule>
    <cfRule type="expression" dxfId="805" priority="1140">
      <formula>OR($AI5=7,$AI5=8)</formula>
    </cfRule>
    <cfRule type="expression" dxfId="804" priority="1141">
      <formula>$AI5=6</formula>
    </cfRule>
  </conditionalFormatting>
  <conditionalFormatting sqref="C7">
    <cfRule type="expression" dxfId="803" priority="1134">
      <formula>AND($AI7=6,$AH7="RI")</formula>
    </cfRule>
    <cfRule type="expression" dxfId="802" priority="1135">
      <formula>AND($AI7=7,$AH7="RI")</formula>
    </cfRule>
    <cfRule type="expression" dxfId="801" priority="1136">
      <formula>OR($AI7=7,$AI7=8)</formula>
    </cfRule>
    <cfRule type="expression" dxfId="800" priority="1137">
      <formula>$AI7=6</formula>
    </cfRule>
  </conditionalFormatting>
  <conditionalFormatting sqref="C11">
    <cfRule type="expression" dxfId="799" priority="1128">
      <formula>AND($AI11=7,$AH11="R")</formula>
    </cfRule>
    <cfRule type="expression" dxfId="798" priority="1129">
      <formula>AND($AI11=6,$AH11="R")</formula>
    </cfRule>
    <cfRule type="expression" dxfId="797" priority="1130">
      <formula>OR($AI11=7,$AI11=8)</formula>
    </cfRule>
    <cfRule type="expression" dxfId="796" priority="1131">
      <formula>$AI11=6</formula>
    </cfRule>
  </conditionalFormatting>
  <conditionalFormatting sqref="C11">
    <cfRule type="expression" dxfId="795" priority="1126">
      <formula>AND($AI11=6,$AH11="RI")</formula>
    </cfRule>
    <cfRule type="expression" dxfId="794" priority="1127">
      <formula>AND($AI11=7,$AH11="RI")</formula>
    </cfRule>
    <cfRule type="expression" dxfId="793" priority="1132">
      <formula>OR($AI11=7,$AI11=0)</formula>
    </cfRule>
    <cfRule type="expression" dxfId="792" priority="1133">
      <formula>$AI11=6</formula>
    </cfRule>
  </conditionalFormatting>
  <conditionalFormatting sqref="C12:C14">
    <cfRule type="expression" dxfId="791" priority="1120">
      <formula>AND($AI12=7,$AH12="R")</formula>
    </cfRule>
    <cfRule type="expression" dxfId="790" priority="1121">
      <formula>AND($AI12=6,$AH12="R")</formula>
    </cfRule>
    <cfRule type="expression" dxfId="789" priority="1122">
      <formula>OR($AI12=7,$AI12=8)</formula>
    </cfRule>
    <cfRule type="expression" dxfId="788" priority="1123">
      <formula>$AI12=6</formula>
    </cfRule>
  </conditionalFormatting>
  <conditionalFormatting sqref="C12:C14">
    <cfRule type="expression" dxfId="787" priority="1118">
      <formula>AND($AI12=6,$AH12="RI")</formula>
    </cfRule>
    <cfRule type="expression" dxfId="786" priority="1119">
      <formula>AND($AI12=7,$AH12="RI")</formula>
    </cfRule>
    <cfRule type="expression" dxfId="785" priority="1124">
      <formula>OR($AI12=7,$AI12=0)</formula>
    </cfRule>
    <cfRule type="expression" dxfId="784" priority="1125">
      <formula>$AI12=6</formula>
    </cfRule>
  </conditionalFormatting>
  <conditionalFormatting sqref="C15">
    <cfRule type="expression" dxfId="783" priority="1112">
      <formula>AND($AI15=7,$AH15="R")</formula>
    </cfRule>
    <cfRule type="expression" dxfId="782" priority="1113">
      <formula>AND($AI15=6,$AH15="R")</formula>
    </cfRule>
    <cfRule type="expression" dxfId="781" priority="1114">
      <formula>OR($AI15=7,$AI15=8)</formula>
    </cfRule>
    <cfRule type="expression" dxfId="780" priority="1115">
      <formula>$AI15=6</formula>
    </cfRule>
  </conditionalFormatting>
  <conditionalFormatting sqref="C15">
    <cfRule type="expression" dxfId="779" priority="1110">
      <formula>AND($AI15=6,$AH15="RI")</formula>
    </cfRule>
    <cfRule type="expression" dxfId="778" priority="1111">
      <formula>AND($AI15=7,$AH15="RI")</formula>
    </cfRule>
    <cfRule type="expression" dxfId="777" priority="1116">
      <formula>OR($AI15=7,$AI15=0)</formula>
    </cfRule>
    <cfRule type="expression" dxfId="776" priority="1117">
      <formula>$AI15=6</formula>
    </cfRule>
  </conditionalFormatting>
  <conditionalFormatting sqref="C18:C22">
    <cfRule type="expression" dxfId="775" priority="1104">
      <formula>AND($AI18=7,$AH18="R")</formula>
    </cfRule>
    <cfRule type="expression" dxfId="774" priority="1105">
      <formula>AND($AI18=6,$AH18="R")</formula>
    </cfRule>
    <cfRule type="expression" dxfId="773" priority="1106">
      <formula>OR($AI18=7,$AI18=8)</formula>
    </cfRule>
    <cfRule type="expression" dxfId="772" priority="1107">
      <formula>$AI18=6</formula>
    </cfRule>
  </conditionalFormatting>
  <conditionalFormatting sqref="C18:C22">
    <cfRule type="expression" dxfId="771" priority="1102">
      <formula>AND($AI18=6,$AH18="RI")</formula>
    </cfRule>
    <cfRule type="expression" dxfId="770" priority="1103">
      <formula>AND($AI18=7,$AH18="RI")</formula>
    </cfRule>
    <cfRule type="expression" dxfId="769" priority="1108">
      <formula>OR($AI18=7,$AI18=0)</formula>
    </cfRule>
    <cfRule type="expression" dxfId="768" priority="1109">
      <formula>$AI18=6</formula>
    </cfRule>
  </conditionalFormatting>
  <conditionalFormatting sqref="C25">
    <cfRule type="expression" dxfId="767" priority="1096">
      <formula>AND($AI25=7,$AH25="R")</formula>
    </cfRule>
    <cfRule type="expression" dxfId="766" priority="1097">
      <formula>AND($AI25=6,$AH25="R")</formula>
    </cfRule>
    <cfRule type="expression" dxfId="765" priority="1098">
      <formula>OR($AI25=7,$AI25=8)</formula>
    </cfRule>
    <cfRule type="expression" dxfId="764" priority="1099">
      <formula>$AI25=6</formula>
    </cfRule>
  </conditionalFormatting>
  <conditionalFormatting sqref="C25">
    <cfRule type="expression" dxfId="763" priority="1094">
      <formula>AND($AI25=6,$AH25="RI")</formula>
    </cfRule>
    <cfRule type="expression" dxfId="762" priority="1095">
      <formula>AND($AI25=7,$AH25="RI")</formula>
    </cfRule>
    <cfRule type="expression" dxfId="761" priority="1100">
      <formula>OR($AI25=7,$AI25=0)</formula>
    </cfRule>
    <cfRule type="expression" dxfId="760" priority="1101">
      <formula>$AI25=6</formula>
    </cfRule>
  </conditionalFormatting>
  <conditionalFormatting sqref="C26:C27">
    <cfRule type="expression" dxfId="759" priority="1090">
      <formula>AND($AI26=6,$AH26="RI")</formula>
    </cfRule>
    <cfRule type="expression" dxfId="758" priority="1091">
      <formula>AND($AI26=7,$AH26="RI")</formula>
    </cfRule>
    <cfRule type="expression" dxfId="757" priority="1092">
      <formula>OR($AI26=7,$AI26=8)</formula>
    </cfRule>
    <cfRule type="expression" dxfId="756" priority="1093">
      <formula>$AI26=6</formula>
    </cfRule>
  </conditionalFormatting>
  <conditionalFormatting sqref="C28">
    <cfRule type="expression" dxfId="755" priority="1086">
      <formula>AND($AI28=6,$AH28="RI")</formula>
    </cfRule>
    <cfRule type="expression" dxfId="754" priority="1087">
      <formula>AND($AI28=7,$AH28="RI")</formula>
    </cfRule>
    <cfRule type="expression" dxfId="753" priority="1088">
      <formula>OR($AI28=7,$AI28=8)</formula>
    </cfRule>
    <cfRule type="expression" dxfId="752" priority="1089">
      <formula>$AI28=6</formula>
    </cfRule>
  </conditionalFormatting>
  <conditionalFormatting sqref="C29">
    <cfRule type="expression" dxfId="751" priority="1082">
      <formula>AND($AI29=6,$AH29="RI")</formula>
    </cfRule>
    <cfRule type="expression" dxfId="750" priority="1083">
      <formula>AND($AI29=7,$AH29="RI")</formula>
    </cfRule>
  </conditionalFormatting>
  <conditionalFormatting sqref="C32:C33">
    <cfRule type="expression" dxfId="749" priority="1076">
      <formula>AND($AI32=7,$AH32="R")</formula>
    </cfRule>
    <cfRule type="expression" dxfId="748" priority="1077">
      <formula>AND($AI32=6,$AH32="R")</formula>
    </cfRule>
    <cfRule type="expression" dxfId="747" priority="1078">
      <formula>OR($AI32=7,$AI32=8)</formula>
    </cfRule>
    <cfRule type="expression" dxfId="746" priority="1079">
      <formula>$AI32=6</formula>
    </cfRule>
  </conditionalFormatting>
  <conditionalFormatting sqref="C32:C33">
    <cfRule type="expression" dxfId="745" priority="1074">
      <formula>AND($AI32=6,$AH32="RI")</formula>
    </cfRule>
    <cfRule type="expression" dxfId="744" priority="1075">
      <formula>AND($AI32=7,$AH32="RI")</formula>
    </cfRule>
    <cfRule type="expression" dxfId="743" priority="1080">
      <formula>OR($AI32=7,$AI32=0)</formula>
    </cfRule>
    <cfRule type="expression" dxfId="742" priority="1081">
      <formula>$AI32=6</formula>
    </cfRule>
  </conditionalFormatting>
  <conditionalFormatting sqref="C34">
    <cfRule type="iconSet" priority="1147">
      <iconSet>
        <cfvo type="percent" val="0"/>
        <cfvo type="num" val="20"/>
        <cfvo type="num" val="21"/>
      </iconSet>
    </cfRule>
  </conditionalFormatting>
  <conditionalFormatting sqref="C3:C33">
    <cfRule type="expression" dxfId="741" priority="1084">
      <formula>OR($AI3=7,$AI3=0)</formula>
    </cfRule>
    <cfRule type="expression" dxfId="740" priority="1085">
      <formula>$AI3=6</formula>
    </cfRule>
  </conditionalFormatting>
  <conditionalFormatting sqref="I4">
    <cfRule type="expression" dxfId="739" priority="1070">
      <formula>OR($AI4=7,$AI4=0)</formula>
    </cfRule>
    <cfRule type="expression" dxfId="738" priority="1071">
      <formula>$AI4=6</formula>
    </cfRule>
  </conditionalFormatting>
  <conditionalFormatting sqref="I4 J17:J18 L17:L18 U4:U7 U24:U28">
    <cfRule type="expression" dxfId="737" priority="1064">
      <formula>AND($AI4=7,$AH4="RI")</formula>
    </cfRule>
    <cfRule type="expression" dxfId="736" priority="1065">
      <formula>AND($AI4=6,$AH4="RI")</formula>
    </cfRule>
    <cfRule type="expression" dxfId="735" priority="1068">
      <formula>AND($AI4=7,$AH4="S")</formula>
    </cfRule>
    <cfRule type="expression" dxfId="734" priority="1069">
      <formula>AND($AI4=6,$AH4="S")</formula>
    </cfRule>
    <cfRule type="expression" dxfId="733" priority="1072">
      <formula>AND($AI4=7,$AH4="S")</formula>
    </cfRule>
    <cfRule type="expression" dxfId="732" priority="1073">
      <formula>AND($AI4=6,$AH4="S")</formula>
    </cfRule>
  </conditionalFormatting>
  <conditionalFormatting sqref="I4">
    <cfRule type="expression" dxfId="731" priority="1066">
      <formula>$AI4=7</formula>
    </cfRule>
    <cfRule type="expression" dxfId="730" priority="1067">
      <formula>$AI4=6</formula>
    </cfRule>
  </conditionalFormatting>
  <conditionalFormatting sqref="H4">
    <cfRule type="expression" dxfId="729" priority="1060">
      <formula>OR($AI4=7,$AI4=0)</formula>
    </cfRule>
    <cfRule type="expression" dxfId="728" priority="1061">
      <formula>$AI4=6</formula>
    </cfRule>
  </conditionalFormatting>
  <conditionalFormatting sqref="H4">
    <cfRule type="expression" dxfId="727" priority="1054">
      <formula>AND($AI4=7,$AH4="RI")</formula>
    </cfRule>
    <cfRule type="expression" dxfId="726" priority="1055">
      <formula>AND($AI4=6,$AH4="RI")</formula>
    </cfRule>
    <cfRule type="expression" dxfId="725" priority="1058">
      <formula>AND($AI4=7,$AH4="S")</formula>
    </cfRule>
    <cfRule type="expression" dxfId="724" priority="1059">
      <formula>AND($AI4=6,$AH4="S")</formula>
    </cfRule>
    <cfRule type="expression" dxfId="723" priority="1062">
      <formula>AND($AI4=7,$AH4="S")</formula>
    </cfRule>
    <cfRule type="expression" dxfId="722" priority="1063">
      <formula>AND($AI4=6,$AH4="S")</formula>
    </cfRule>
  </conditionalFormatting>
  <conditionalFormatting sqref="H4">
    <cfRule type="expression" dxfId="721" priority="1056">
      <formula>$AI4=7</formula>
    </cfRule>
    <cfRule type="expression" dxfId="720" priority="1057">
      <formula>$AI4=6</formula>
    </cfRule>
  </conditionalFormatting>
  <conditionalFormatting sqref="F4">
    <cfRule type="expression" dxfId="719" priority="1048">
      <formula>$AI4=7</formula>
    </cfRule>
    <cfRule type="expression" dxfId="718" priority="1049">
      <formula>$AI4=6</formula>
    </cfRule>
  </conditionalFormatting>
  <conditionalFormatting sqref="F4">
    <cfRule type="expression" dxfId="717" priority="1050">
      <formula>OR($AI4=7,$AI4=0)</formula>
    </cfRule>
    <cfRule type="expression" dxfId="716" priority="1051">
      <formula>$AI4=6</formula>
    </cfRule>
  </conditionalFormatting>
  <conditionalFormatting sqref="F4">
    <cfRule type="expression" dxfId="715" priority="1044">
      <formula>AND($AI4=7,$AH4="RI")</formula>
    </cfRule>
    <cfRule type="expression" dxfId="714" priority="1045">
      <formula>AND($AI4=6,$AH4="RI")</formula>
    </cfRule>
    <cfRule type="expression" dxfId="713" priority="1046">
      <formula>AND($AI4=7,$AH4="S")</formula>
    </cfRule>
    <cfRule type="expression" dxfId="712" priority="1047">
      <formula>AND($AI4=6,$AH4="S")</formula>
    </cfRule>
    <cfRule type="expression" dxfId="711" priority="1052">
      <formula>AND($AI4=7,$AH4="S")</formula>
    </cfRule>
    <cfRule type="expression" dxfId="710" priority="1053">
      <formula>AND($AI4=6,$AH4="S")</formula>
    </cfRule>
  </conditionalFormatting>
  <conditionalFormatting sqref="G4">
    <cfRule type="expression" dxfId="709" priority="1040">
      <formula>OR($AI4=7,$AI4=0)</formula>
    </cfRule>
    <cfRule type="expression" dxfId="708" priority="1041">
      <formula>$AI4=6</formula>
    </cfRule>
  </conditionalFormatting>
  <conditionalFormatting sqref="G4">
    <cfRule type="expression" dxfId="707" priority="1036">
      <formula>AND($AI4=7,$AH4="RI")</formula>
    </cfRule>
    <cfRule type="expression" dxfId="706" priority="1037">
      <formula>AND($AI4=6,$AH4="RI")</formula>
    </cfRule>
    <cfRule type="expression" dxfId="705" priority="1038">
      <formula>AND($AI4=7,$AH4="S")</formula>
    </cfRule>
    <cfRule type="expression" dxfId="704" priority="1039">
      <formula>AND($AI4=6,$AH4="S")</formula>
    </cfRule>
    <cfRule type="expression" dxfId="703" priority="1042">
      <formula>AND($AI4=7,$AH4="S")</formula>
    </cfRule>
    <cfRule type="expression" dxfId="702" priority="1043">
      <formula>AND($AI4=6,$AH4="S")</formula>
    </cfRule>
  </conditionalFormatting>
  <conditionalFormatting sqref="E4">
    <cfRule type="expression" dxfId="701" priority="1032">
      <formula>$AI4=7</formula>
    </cfRule>
    <cfRule type="expression" dxfId="700" priority="1033">
      <formula>$AI4=6</formula>
    </cfRule>
  </conditionalFormatting>
  <conditionalFormatting sqref="E4">
    <cfRule type="expression" dxfId="699" priority="1028">
      <formula>AND($AI4=7,$AH4="RI")</formula>
    </cfRule>
    <cfRule type="expression" dxfId="698" priority="1029">
      <formula>AND($AI4=6,$AH4="RI")</formula>
    </cfRule>
    <cfRule type="expression" dxfId="697" priority="1030">
      <formula>AND($AI4=7,$AH4="S")</formula>
    </cfRule>
    <cfRule type="expression" dxfId="696" priority="1031">
      <formula>AND($AI4=6,$AH4="S")</formula>
    </cfRule>
    <cfRule type="expression" dxfId="695" priority="1034">
      <formula>AND($AI4=7,$AH4="S")</formula>
    </cfRule>
    <cfRule type="expression" dxfId="694" priority="1035">
      <formula>AND($AI4=6,$AH4="S")</formula>
    </cfRule>
  </conditionalFormatting>
  <conditionalFormatting sqref="D4:F4">
    <cfRule type="expression" dxfId="693" priority="1024">
      <formula>OR($AI4=7,$AI4=0)</formula>
    </cfRule>
    <cfRule type="expression" dxfId="692" priority="1025">
      <formula>$AI4=6</formula>
    </cfRule>
  </conditionalFormatting>
  <conditionalFormatting sqref="D4:F4">
    <cfRule type="expression" dxfId="691" priority="1020">
      <formula>AND($AI4=7,$AH4="RI")</formula>
    </cfRule>
    <cfRule type="expression" dxfId="690" priority="1021">
      <formula>AND($AI4=6,$AH4="RI")</formula>
    </cfRule>
    <cfRule type="expression" dxfId="689" priority="1022">
      <formula>AND($AI4=7,$AH4="S")</formula>
    </cfRule>
    <cfRule type="expression" dxfId="688" priority="1023">
      <formula>AND($AI4=6,$AH4="S")</formula>
    </cfRule>
    <cfRule type="expression" dxfId="687" priority="1026">
      <formula>AND($AI4=7,$AH4="S")</formula>
    </cfRule>
    <cfRule type="expression" dxfId="686" priority="1027">
      <formula>AND($AI4=6,$AH4="S")</formula>
    </cfRule>
  </conditionalFormatting>
  <conditionalFormatting sqref="D5:I7">
    <cfRule type="expression" dxfId="685" priority="1016">
      <formula>AND($AI5=6,$AH5="RI")</formula>
    </cfRule>
    <cfRule type="expression" dxfId="684" priority="1017">
      <formula>AND($AI5=7,$AH5="RI")</formula>
    </cfRule>
    <cfRule type="expression" dxfId="683" priority="1018">
      <formula>OR($AI5=7,$AI5=8)</formula>
    </cfRule>
    <cfRule type="expression" dxfId="682" priority="1019">
      <formula>$AI5=6</formula>
    </cfRule>
  </conditionalFormatting>
  <conditionalFormatting sqref="U4:U7 D4:J7 U10:U14 J10:J14 U24:U28 J24:J28 U31:U33 J31:J33 U17:U21 J17:J21 L17:O21 L31:O33 L24:O28 L10:O14 L4:O7">
    <cfRule type="expression" dxfId="681" priority="1010">
      <formula>OR(AND($AI4=7,$AH4="R"),AND($AI4=6,$AH4="R"))</formula>
    </cfRule>
    <cfRule type="expression" dxfId="680" priority="1011">
      <formula>OR(AND($AI4=7,$AH4="RI"),AND($AI4=6,$AH4="RI"))</formula>
    </cfRule>
    <cfRule type="expression" dxfId="679" priority="1012">
      <formula>OR(AND($AI4=7,$AH4="S"),AND($AI4=6,$AH4="S"))</formula>
    </cfRule>
    <cfRule type="expression" dxfId="678" priority="1013">
      <formula>OR(AND($AI4=7,$AH4="PZC"),AND($AI4=6,$AH4="PZC"))</formula>
    </cfRule>
    <cfRule type="expression" dxfId="677" priority="1014">
      <formula>OR($AI4=7,$AI4=0)</formula>
    </cfRule>
    <cfRule type="expression" dxfId="676" priority="1015">
      <formula>$AI4=6</formula>
    </cfRule>
  </conditionalFormatting>
  <conditionalFormatting sqref="M5:M7">
    <cfRule type="expression" dxfId="675" priority="1002">
      <formula>$AI5=7</formula>
    </cfRule>
    <cfRule type="expression" dxfId="674" priority="1003">
      <formula>$AI5=6</formula>
    </cfRule>
  </conditionalFormatting>
  <conditionalFormatting sqref="M6">
    <cfRule type="expression" dxfId="673" priority="1000">
      <formula>$AI6=7</formula>
    </cfRule>
    <cfRule type="expression" dxfId="672" priority="1001">
      <formula>$AI6=6</formula>
    </cfRule>
  </conditionalFormatting>
  <conditionalFormatting sqref="M5:M7">
    <cfRule type="expression" dxfId="671" priority="998">
      <formula>$AI5=7</formula>
    </cfRule>
    <cfRule type="expression" dxfId="670" priority="999">
      <formula>$AI5=6</formula>
    </cfRule>
  </conditionalFormatting>
  <conditionalFormatting sqref="M5:M7">
    <cfRule type="expression" dxfId="669" priority="996">
      <formula>$AI5=7</formula>
    </cfRule>
    <cfRule type="expression" dxfId="668" priority="997">
      <formula>$AI5=6</formula>
    </cfRule>
  </conditionalFormatting>
  <conditionalFormatting sqref="U4:U7">
    <cfRule type="expression" dxfId="667" priority="986">
      <formula>OR($AI4=7,$AI4=0)</formula>
    </cfRule>
    <cfRule type="expression" dxfId="666" priority="987">
      <formula>$AI4=6</formula>
    </cfRule>
  </conditionalFormatting>
  <conditionalFormatting sqref="U4:U7">
    <cfRule type="expression" dxfId="665" priority="982">
      <formula>AND($AI4=7,$AH4="RI")</formula>
    </cfRule>
    <cfRule type="expression" dxfId="664" priority="983">
      <formula>AND($AI4=6,$AH4="RI")</formula>
    </cfRule>
    <cfRule type="expression" dxfId="663" priority="984">
      <formula>AND($AI4=7,$AH4="S")</formula>
    </cfRule>
    <cfRule type="expression" dxfId="662" priority="985">
      <formula>AND($AI4=6,$AH4="S")</formula>
    </cfRule>
    <cfRule type="expression" dxfId="661" priority="988">
      <formula>AND($AI4=7,$AH4="S")</formula>
    </cfRule>
    <cfRule type="expression" dxfId="660" priority="989">
      <formula>AND($AI4=6,$AH4="S")</formula>
    </cfRule>
  </conditionalFormatting>
  <conditionalFormatting sqref="R4:R7">
    <cfRule type="expression" dxfId="659" priority="970">
      <formula>OR($AI4=7,$AI4=0)</formula>
    </cfRule>
    <cfRule type="expression" dxfId="658" priority="971">
      <formula>$AI4=6</formula>
    </cfRule>
  </conditionalFormatting>
  <conditionalFormatting sqref="R4:R7">
    <cfRule type="expression" dxfId="657" priority="966">
      <formula>AND($AI4=7,$AH4="RI")</formula>
    </cfRule>
    <cfRule type="expression" dxfId="656" priority="967">
      <formula>AND($AI4=6,$AH4="RI")</formula>
    </cfRule>
    <cfRule type="expression" dxfId="655" priority="968">
      <formula>AND($AI4=7,$AH4="S")</formula>
    </cfRule>
    <cfRule type="expression" dxfId="654" priority="969">
      <formula>AND($AI4=6,$AH4="S")</formula>
    </cfRule>
    <cfRule type="expression" dxfId="653" priority="972">
      <formula>AND($AI4=7,$AH4="S")</formula>
    </cfRule>
    <cfRule type="expression" dxfId="652" priority="973">
      <formula>AND($AI4=6,$AH4="S")</formula>
    </cfRule>
  </conditionalFormatting>
  <conditionalFormatting sqref="S4:S7">
    <cfRule type="expression" dxfId="651" priority="962">
      <formula>OR($AI4=7,$AI4=0)</formula>
    </cfRule>
    <cfRule type="expression" dxfId="650" priority="963">
      <formula>$AI4=6</formula>
    </cfRule>
  </conditionalFormatting>
  <conditionalFormatting sqref="S4:S7">
    <cfRule type="expression" dxfId="649" priority="958">
      <formula>AND($AI4=7,$AH4="RI")</formula>
    </cfRule>
    <cfRule type="expression" dxfId="648" priority="959">
      <formula>AND($AI4=6,$AH4="RI")</formula>
    </cfRule>
    <cfRule type="expression" dxfId="647" priority="960">
      <formula>AND($AI4=7,$AH4="S")</formula>
    </cfRule>
    <cfRule type="expression" dxfId="646" priority="961">
      <formula>AND($AI4=6,$AH4="S")</formula>
    </cfRule>
    <cfRule type="expression" dxfId="645" priority="964">
      <formula>AND($AI4=7,$AH4="S")</formula>
    </cfRule>
    <cfRule type="expression" dxfId="644" priority="965">
      <formula>AND($AI4=6,$AH4="S")</formula>
    </cfRule>
  </conditionalFormatting>
  <conditionalFormatting sqref="Q4:Q7">
    <cfRule type="expression" dxfId="643" priority="954">
      <formula>$AI4=7</formula>
    </cfRule>
    <cfRule type="expression" dxfId="642" priority="955">
      <formula>$AI4=6</formula>
    </cfRule>
  </conditionalFormatting>
  <conditionalFormatting sqref="Q4:Q7">
    <cfRule type="expression" dxfId="641" priority="950">
      <formula>AND($AI4=7,$AH4="RI")</formula>
    </cfRule>
    <cfRule type="expression" dxfId="640" priority="951">
      <formula>AND($AI4=6,$AH4="RI")</formula>
    </cfRule>
    <cfRule type="expression" dxfId="639" priority="952">
      <formula>AND($AI4=7,$AH4="S")</formula>
    </cfRule>
    <cfRule type="expression" dxfId="638" priority="953">
      <formula>AND($AI4=6,$AH4="S")</formula>
    </cfRule>
    <cfRule type="expression" dxfId="637" priority="956">
      <formula>AND($AI4=7,$AH4="S")</formula>
    </cfRule>
    <cfRule type="expression" dxfId="636" priority="957">
      <formula>AND($AI4=6,$AH4="S")</formula>
    </cfRule>
  </conditionalFormatting>
  <conditionalFormatting sqref="P4:P7">
    <cfRule type="expression" dxfId="635" priority="946">
      <formula>OR($AI4=7,$AI4=0)</formula>
    </cfRule>
    <cfRule type="expression" dxfId="634" priority="947">
      <formula>$AI4=6</formula>
    </cfRule>
  </conditionalFormatting>
  <conditionalFormatting sqref="P4:P7">
    <cfRule type="expression" dxfId="633" priority="942">
      <formula>AND($AI4=7,$AH4="RI")</formula>
    </cfRule>
    <cfRule type="expression" dxfId="632" priority="943">
      <formula>AND($AI4=6,$AH4="RI")</formula>
    </cfRule>
    <cfRule type="expression" dxfId="631" priority="944">
      <formula>AND($AI4=7,$AH4="S")</formula>
    </cfRule>
    <cfRule type="expression" dxfId="630" priority="945">
      <formula>AND($AI4=6,$AH4="S")</formula>
    </cfRule>
    <cfRule type="expression" dxfId="629" priority="948">
      <formula>AND($AI4=7,$AH4="S")</formula>
    </cfRule>
    <cfRule type="expression" dxfId="628" priority="949">
      <formula>AND($AI4=6,$AH4="S")</formula>
    </cfRule>
  </conditionalFormatting>
  <conditionalFormatting sqref="P4:S7">
    <cfRule type="expression" dxfId="627" priority="936">
      <formula>OR(AND($AI4=7,$AH4="R"),AND($AI4=6,$AH4="R"))</formula>
    </cfRule>
    <cfRule type="expression" dxfId="626" priority="937">
      <formula>OR(AND($AI4=7,$AH4="RI"),AND($AI4=6,$AH4="RI"))</formula>
    </cfRule>
    <cfRule type="expression" dxfId="625" priority="938">
      <formula>OR(AND($AI4=7,$AH4="S"),AND($AI4=6,$AH4="S"))</formula>
    </cfRule>
    <cfRule type="expression" dxfId="624" priority="939">
      <formula>OR(AND($AI4=7,$AH4="PZC"),AND($AI4=6,$AH4="PZC"))</formula>
    </cfRule>
    <cfRule type="expression" dxfId="623" priority="940">
      <formula>OR($AI4=7,$AI4=0)</formula>
    </cfRule>
    <cfRule type="expression" dxfId="622" priority="941">
      <formula>$AI4=6</formula>
    </cfRule>
  </conditionalFormatting>
  <conditionalFormatting sqref="E10:E11">
    <cfRule type="expression" dxfId="621" priority="934">
      <formula>$AI10=7</formula>
    </cfRule>
    <cfRule type="expression" dxfId="620" priority="935">
      <formula>$AI10=6</formula>
    </cfRule>
  </conditionalFormatting>
  <conditionalFormatting sqref="G12:G14">
    <cfRule type="expression" dxfId="619" priority="928">
      <formula>$AI12=7</formula>
    </cfRule>
    <cfRule type="expression" dxfId="618" priority="929">
      <formula>$AI12=6</formula>
    </cfRule>
  </conditionalFormatting>
  <conditionalFormatting sqref="G13">
    <cfRule type="expression" dxfId="617" priority="926">
      <formula>$AI13=7</formula>
    </cfRule>
    <cfRule type="expression" dxfId="616" priority="927">
      <formula>$AI13=6</formula>
    </cfRule>
  </conditionalFormatting>
  <conditionalFormatting sqref="G12:G14">
    <cfRule type="expression" dxfId="615" priority="924">
      <formula>$AI12=7</formula>
    </cfRule>
    <cfRule type="expression" dxfId="614" priority="925">
      <formula>$AI12=6</formula>
    </cfRule>
  </conditionalFormatting>
  <conditionalFormatting sqref="G12:G14">
    <cfRule type="expression" dxfId="613" priority="922">
      <formula>$AI12=7</formula>
    </cfRule>
    <cfRule type="expression" dxfId="612" priority="923">
      <formula>$AI12=6</formula>
    </cfRule>
  </conditionalFormatting>
  <conditionalFormatting sqref="D12:I14">
    <cfRule type="expression" dxfId="611" priority="930">
      <formula>AND($AI12=6,$AH12="RI")</formula>
    </cfRule>
    <cfRule type="expression" dxfId="610" priority="931">
      <formula>AND($AI12=7,$AH12="RI")</formula>
    </cfRule>
    <cfRule type="expression" dxfId="609" priority="932">
      <formula>OR($AI12=7,$AI12=8)</formula>
    </cfRule>
    <cfRule type="expression" dxfId="608" priority="933">
      <formula>$AI12=6</formula>
    </cfRule>
  </conditionalFormatting>
  <conditionalFormatting sqref="D10:I14">
    <cfRule type="expression" dxfId="607" priority="916">
      <formula>OR(AND($AI10=7,$AH10="R"),AND($AI10=6,$AH10="R"))</formula>
    </cfRule>
    <cfRule type="expression" dxfId="606" priority="917">
      <formula>OR(AND($AI10=7,$AH10="RI"),AND($AI10=6,$AH10="RI"))</formula>
    </cfRule>
    <cfRule type="expression" dxfId="605" priority="918">
      <formula>OR(AND($AI10=7,$AH10="S"),AND($AI10=6,$AH10="S"))</formula>
    </cfRule>
    <cfRule type="expression" dxfId="604" priority="919">
      <formula>OR(AND($AI10=7,$AH10="PZC"),AND($AI10=6,$AH10="PZC"))</formula>
    </cfRule>
    <cfRule type="expression" dxfId="603" priority="920">
      <formula>OR($AI10=7,$AI10=0)</formula>
    </cfRule>
    <cfRule type="expression" dxfId="602" priority="921">
      <formula>$AI10=6</formula>
    </cfRule>
  </conditionalFormatting>
  <conditionalFormatting sqref="O10:O14">
    <cfRule type="expression" dxfId="601" priority="912">
      <formula>OR($AI10=7,$AI10=0)</formula>
    </cfRule>
    <cfRule type="expression" dxfId="600" priority="913">
      <formula>$AI10=6</formula>
    </cfRule>
  </conditionalFormatting>
  <conditionalFormatting sqref="O10:O14">
    <cfRule type="expression" dxfId="599" priority="908">
      <formula>AND($AI10=7,$AH10="RI")</formula>
    </cfRule>
    <cfRule type="expression" dxfId="598" priority="909">
      <formula>AND($AI10=6,$AH10="RI")</formula>
    </cfRule>
    <cfRule type="expression" dxfId="597" priority="910">
      <formula>AND($AI10=7,$AH10="S")</formula>
    </cfRule>
    <cfRule type="expression" dxfId="596" priority="911">
      <formula>AND($AI10=6,$AH10="S")</formula>
    </cfRule>
    <cfRule type="expression" dxfId="595" priority="914">
      <formula>AND($AI10=7,$AH10="S")</formula>
    </cfRule>
    <cfRule type="expression" dxfId="594" priority="915">
      <formula>AND($AI10=6,$AH10="S")</formula>
    </cfRule>
  </conditionalFormatting>
  <conditionalFormatting sqref="N10:N14">
    <cfRule type="expression" dxfId="593" priority="904">
      <formula>OR($AI10=7,$AI10=0)</formula>
    </cfRule>
    <cfRule type="expression" dxfId="592" priority="905">
      <formula>$AI10=6</formula>
    </cfRule>
  </conditionalFormatting>
  <conditionalFormatting sqref="N10:N14">
    <cfRule type="expression" dxfId="591" priority="900">
      <formula>AND($AI10=7,$AH10="RI")</formula>
    </cfRule>
    <cfRule type="expression" dxfId="590" priority="901">
      <formula>AND($AI10=6,$AH10="RI")</formula>
    </cfRule>
    <cfRule type="expression" dxfId="589" priority="902">
      <formula>AND($AI10=7,$AH10="S")</formula>
    </cfRule>
    <cfRule type="expression" dxfId="588" priority="903">
      <formula>AND($AI10=6,$AH10="S")</formula>
    </cfRule>
    <cfRule type="expression" dxfId="587" priority="906">
      <formula>AND($AI10=7,$AH10="S")</formula>
    </cfRule>
    <cfRule type="expression" dxfId="586" priority="907">
      <formula>AND($AI10=6,$AH10="S")</formula>
    </cfRule>
  </conditionalFormatting>
  <conditionalFormatting sqref="L10:L14">
    <cfRule type="expression" dxfId="585" priority="896">
      <formula>OR($AI10=7,$AI10=0)</formula>
    </cfRule>
    <cfRule type="expression" dxfId="584" priority="897">
      <formula>$AI10=6</formula>
    </cfRule>
  </conditionalFormatting>
  <conditionalFormatting sqref="L10:L14">
    <cfRule type="expression" dxfId="583" priority="892">
      <formula>AND($AI10=7,$AH10="RI")</formula>
    </cfRule>
    <cfRule type="expression" dxfId="582" priority="893">
      <formula>AND($AI10=6,$AH10="RI")</formula>
    </cfRule>
    <cfRule type="expression" dxfId="581" priority="894">
      <formula>AND($AI10=7,$AH10="S")</formula>
    </cfRule>
    <cfRule type="expression" dxfId="580" priority="895">
      <formula>AND($AI10=6,$AH10="S")</formula>
    </cfRule>
    <cfRule type="expression" dxfId="579" priority="898">
      <formula>AND($AI10=7,$AH10="S")</formula>
    </cfRule>
    <cfRule type="expression" dxfId="578" priority="899">
      <formula>AND($AI10=6,$AH10="S")</formula>
    </cfRule>
  </conditionalFormatting>
  <conditionalFormatting sqref="M10:O14">
    <cfRule type="expression" dxfId="577" priority="888">
      <formula>OR($AI10=7,$AI10=0)</formula>
    </cfRule>
    <cfRule type="expression" dxfId="576" priority="889">
      <formula>$AI10=6</formula>
    </cfRule>
  </conditionalFormatting>
  <conditionalFormatting sqref="M10:O14">
    <cfRule type="expression" dxfId="575" priority="884">
      <formula>AND($AI10=7,$AH10="RI")</formula>
    </cfRule>
    <cfRule type="expression" dxfId="574" priority="885">
      <formula>AND($AI10=6,$AH10="RI")</formula>
    </cfRule>
    <cfRule type="expression" dxfId="573" priority="886">
      <formula>AND($AI10=7,$AH10="S")</formula>
    </cfRule>
    <cfRule type="expression" dxfId="572" priority="887">
      <formula>AND($AI10=6,$AH10="S")</formula>
    </cfRule>
    <cfRule type="expression" dxfId="571" priority="890">
      <formula>AND($AI10=7,$AH10="S")</formula>
    </cfRule>
    <cfRule type="expression" dxfId="570" priority="891">
      <formula>AND($AI10=6,$AH10="S")</formula>
    </cfRule>
  </conditionalFormatting>
  <conditionalFormatting sqref="J10:J14">
    <cfRule type="expression" dxfId="569" priority="872">
      <formula>OR($AI10=7,$AI10=0)</formula>
    </cfRule>
    <cfRule type="expression" dxfId="568" priority="873">
      <formula>$AI10=6</formula>
    </cfRule>
  </conditionalFormatting>
  <conditionalFormatting sqref="J10:J14">
    <cfRule type="expression" dxfId="567" priority="868">
      <formula>AND($AI10=7,$AH10="RI")</formula>
    </cfRule>
    <cfRule type="expression" dxfId="566" priority="869">
      <formula>AND($AI10=6,$AH10="RI")</formula>
    </cfRule>
    <cfRule type="expression" dxfId="565" priority="870">
      <formula>AND($AI10=7,$AH10="S")</formula>
    </cfRule>
    <cfRule type="expression" dxfId="564" priority="871">
      <formula>AND($AI10=6,$AH10="S")</formula>
    </cfRule>
    <cfRule type="expression" dxfId="563" priority="874">
      <formula>AND($AI10=7,$AH10="S")</formula>
    </cfRule>
    <cfRule type="expression" dxfId="562" priority="875">
      <formula>AND($AI10=6,$AH10="S")</formula>
    </cfRule>
  </conditionalFormatting>
  <conditionalFormatting sqref="U10:U11">
    <cfRule type="expression" dxfId="561" priority="858">
      <formula>OR($AI10=7,$AI10=0)</formula>
    </cfRule>
    <cfRule type="expression" dxfId="560" priority="859">
      <formula>$AI10=6</formula>
    </cfRule>
  </conditionalFormatting>
  <conditionalFormatting sqref="U10:U11">
    <cfRule type="expression" dxfId="559" priority="852">
      <formula>AND($AI10=7,$AH10="RI")</formula>
    </cfRule>
    <cfRule type="expression" dxfId="558" priority="853">
      <formula>AND($AI10=6,$AH10="RI")</formula>
    </cfRule>
    <cfRule type="expression" dxfId="557" priority="856">
      <formula>AND($AI10=7,$AH10="S")</formula>
    </cfRule>
    <cfRule type="expression" dxfId="556" priority="857">
      <formula>AND($AI10=6,$AH10="S")</formula>
    </cfRule>
    <cfRule type="expression" dxfId="555" priority="860">
      <formula>AND($AI10=7,$AH10="S")</formula>
    </cfRule>
    <cfRule type="expression" dxfId="554" priority="861">
      <formula>AND($AI10=6,$AH10="S")</formula>
    </cfRule>
  </conditionalFormatting>
  <conditionalFormatting sqref="U11">
    <cfRule type="expression" dxfId="553" priority="854">
      <formula>$AI11=7</formula>
    </cfRule>
    <cfRule type="expression" dxfId="552" priority="855">
      <formula>$AI11=6</formula>
    </cfRule>
  </conditionalFormatting>
  <conditionalFormatting sqref="R11">
    <cfRule type="expression" dxfId="551" priority="836">
      <formula>$AI11=7</formula>
    </cfRule>
    <cfRule type="expression" dxfId="550" priority="837">
      <formula>$AI11=6</formula>
    </cfRule>
  </conditionalFormatting>
  <conditionalFormatting sqref="R10:R11">
    <cfRule type="expression" dxfId="549" priority="838">
      <formula>OR($AI10=7,$AI10=0)</formula>
    </cfRule>
    <cfRule type="expression" dxfId="548" priority="839">
      <formula>$AI10=6</formula>
    </cfRule>
  </conditionalFormatting>
  <conditionalFormatting sqref="R10:R11">
    <cfRule type="expression" dxfId="547" priority="832">
      <formula>AND($AI10=7,$AH10="RI")</formula>
    </cfRule>
    <cfRule type="expression" dxfId="546" priority="833">
      <formula>AND($AI10=6,$AH10="RI")</formula>
    </cfRule>
    <cfRule type="expression" dxfId="545" priority="834">
      <formula>AND($AI10=7,$AH10="S")</formula>
    </cfRule>
    <cfRule type="expression" dxfId="544" priority="835">
      <formula>AND($AI10=6,$AH10="S")</formula>
    </cfRule>
    <cfRule type="expression" dxfId="543" priority="840">
      <formula>AND($AI10=7,$AH10="S")</formula>
    </cfRule>
    <cfRule type="expression" dxfId="542" priority="841">
      <formula>AND($AI10=6,$AH10="S")</formula>
    </cfRule>
  </conditionalFormatting>
  <conditionalFormatting sqref="S10:S11">
    <cfRule type="expression" dxfId="541" priority="828">
      <formula>OR($AI10=7,$AI10=0)</formula>
    </cfRule>
    <cfRule type="expression" dxfId="540" priority="829">
      <formula>$AI10=6</formula>
    </cfRule>
  </conditionalFormatting>
  <conditionalFormatting sqref="S10:S11">
    <cfRule type="expression" dxfId="539" priority="824">
      <formula>AND($AI10=7,$AH10="RI")</formula>
    </cfRule>
    <cfRule type="expression" dxfId="538" priority="825">
      <formula>AND($AI10=6,$AH10="RI")</formula>
    </cfRule>
    <cfRule type="expression" dxfId="537" priority="826">
      <formula>AND($AI10=7,$AH10="S")</formula>
    </cfRule>
    <cfRule type="expression" dxfId="536" priority="827">
      <formula>AND($AI10=6,$AH10="S")</formula>
    </cfRule>
    <cfRule type="expression" dxfId="535" priority="830">
      <formula>AND($AI10=7,$AH10="S")</formula>
    </cfRule>
    <cfRule type="expression" dxfId="534" priority="831">
      <formula>AND($AI10=6,$AH10="S")</formula>
    </cfRule>
  </conditionalFormatting>
  <conditionalFormatting sqref="Q10:Q11">
    <cfRule type="expression" dxfId="533" priority="820">
      <formula>$AI10=7</formula>
    </cfRule>
    <cfRule type="expression" dxfId="532" priority="821">
      <formula>$AI10=6</formula>
    </cfRule>
  </conditionalFormatting>
  <conditionalFormatting sqref="Q10:Q11">
    <cfRule type="expression" dxfId="531" priority="816">
      <formula>AND($AI10=7,$AH10="RI")</formula>
    </cfRule>
    <cfRule type="expression" dxfId="530" priority="817">
      <formula>AND($AI10=6,$AH10="RI")</formula>
    </cfRule>
    <cfRule type="expression" dxfId="529" priority="818">
      <formula>AND($AI10=7,$AH10="S")</formula>
    </cfRule>
    <cfRule type="expression" dxfId="528" priority="819">
      <formula>AND($AI10=6,$AH10="S")</formula>
    </cfRule>
    <cfRule type="expression" dxfId="527" priority="822">
      <formula>AND($AI10=7,$AH10="S")</formula>
    </cfRule>
    <cfRule type="expression" dxfId="526" priority="823">
      <formula>AND($AI10=6,$AH10="S")</formula>
    </cfRule>
  </conditionalFormatting>
  <conditionalFormatting sqref="P10:R11">
    <cfRule type="expression" dxfId="525" priority="812">
      <formula>OR($AI10=7,$AI10=0)</formula>
    </cfRule>
    <cfRule type="expression" dxfId="524" priority="813">
      <formula>$AI10=6</formula>
    </cfRule>
  </conditionalFormatting>
  <conditionalFormatting sqref="P10:R11">
    <cfRule type="expression" dxfId="523" priority="808">
      <formula>AND($AI10=7,$AH10="RI")</formula>
    </cfRule>
    <cfRule type="expression" dxfId="522" priority="809">
      <formula>AND($AI10=6,$AH10="RI")</formula>
    </cfRule>
    <cfRule type="expression" dxfId="521" priority="810">
      <formula>AND($AI10=7,$AH10="S")</formula>
    </cfRule>
    <cfRule type="expression" dxfId="520" priority="811">
      <formula>AND($AI10=6,$AH10="S")</formula>
    </cfRule>
    <cfRule type="expression" dxfId="519" priority="814">
      <formula>AND($AI10=7,$AH10="S")</formula>
    </cfRule>
    <cfRule type="expression" dxfId="518" priority="815">
      <formula>AND($AI10=6,$AH10="S")</formula>
    </cfRule>
  </conditionalFormatting>
  <conditionalFormatting sqref="P12:S14">
    <cfRule type="expression" dxfId="517" priority="804">
      <formula>AND($AI12=6,$AH12="RI")</formula>
    </cfRule>
    <cfRule type="expression" dxfId="516" priority="805">
      <formula>AND($AI12=7,$AH12="RI")</formula>
    </cfRule>
    <cfRule type="expression" dxfId="515" priority="806">
      <formula>OR($AI12=7,$AI12=8)</formula>
    </cfRule>
    <cfRule type="expression" dxfId="514" priority="807">
      <formula>$AI12=6</formula>
    </cfRule>
  </conditionalFormatting>
  <conditionalFormatting sqref="P10:S14">
    <cfRule type="expression" dxfId="513" priority="798">
      <formula>OR(AND($AI10=7,$AH10="R"),AND($AI10=6,$AH10="R"))</formula>
    </cfRule>
    <cfRule type="expression" dxfId="512" priority="799">
      <formula>OR(AND($AI10=7,$AH10="RI"),AND($AI10=6,$AH10="RI"))</formula>
    </cfRule>
    <cfRule type="expression" dxfId="511" priority="800">
      <formula>OR(AND($AI10=7,$AH10="S"),AND($AI10=6,$AH10="S"))</formula>
    </cfRule>
    <cfRule type="expression" dxfId="510" priority="801">
      <formula>OR(AND($AI10=7,$AH10="PZC"),AND($AI10=6,$AH10="PZC"))</formula>
    </cfRule>
    <cfRule type="expression" dxfId="509" priority="802">
      <formula>OR($AI10=7,$AI10=0)</formula>
    </cfRule>
    <cfRule type="expression" dxfId="508" priority="803">
      <formula>$AI10=6</formula>
    </cfRule>
  </conditionalFormatting>
  <conditionalFormatting sqref="U24:U28">
    <cfRule type="expression" dxfId="507" priority="572">
      <formula>OR($AI24=7,$AI24=0)</formula>
    </cfRule>
    <cfRule type="expression" dxfId="506" priority="573">
      <formula>$AI24=6</formula>
    </cfRule>
  </conditionalFormatting>
  <conditionalFormatting sqref="U24:U28">
    <cfRule type="expression" dxfId="505" priority="568">
      <formula>AND($AI24=7,$AH24="RI")</formula>
    </cfRule>
    <cfRule type="expression" dxfId="504" priority="569">
      <formula>AND($AI24=6,$AH24="RI")</formula>
    </cfRule>
    <cfRule type="expression" dxfId="503" priority="570">
      <formula>AND($AI24=7,$AH24="S")</formula>
    </cfRule>
    <cfRule type="expression" dxfId="502" priority="571">
      <formula>AND($AI24=6,$AH24="S")</formula>
    </cfRule>
    <cfRule type="expression" dxfId="501" priority="574">
      <formula>AND($AI24=7,$AH24="S")</formula>
    </cfRule>
    <cfRule type="expression" dxfId="500" priority="575">
      <formula>AND($AI24=6,$AH24="S")</formula>
    </cfRule>
  </conditionalFormatting>
  <conditionalFormatting sqref="R24:R28">
    <cfRule type="expression" dxfId="499" priority="556">
      <formula>OR($AI24=7,$AI24=0)</formula>
    </cfRule>
    <cfRule type="expression" dxfId="498" priority="557">
      <formula>$AI24=6</formula>
    </cfRule>
  </conditionalFormatting>
  <conditionalFormatting sqref="R24:R28">
    <cfRule type="expression" dxfId="497" priority="552">
      <formula>AND($AI24=7,$AH24="RI")</formula>
    </cfRule>
    <cfRule type="expression" dxfId="496" priority="553">
      <formula>AND($AI24=6,$AH24="RI")</formula>
    </cfRule>
    <cfRule type="expression" dxfId="495" priority="554">
      <formula>AND($AI24=7,$AH24="S")</formula>
    </cfRule>
    <cfRule type="expression" dxfId="494" priority="555">
      <formula>AND($AI24=6,$AH24="S")</formula>
    </cfRule>
    <cfRule type="expression" dxfId="493" priority="558">
      <formula>AND($AI24=7,$AH24="S")</formula>
    </cfRule>
    <cfRule type="expression" dxfId="492" priority="559">
      <formula>AND($AI24=6,$AH24="S")</formula>
    </cfRule>
  </conditionalFormatting>
  <conditionalFormatting sqref="S24:S28">
    <cfRule type="expression" dxfId="491" priority="548">
      <formula>OR($AI24=7,$AI24=0)</formula>
    </cfRule>
    <cfRule type="expression" dxfId="490" priority="549">
      <formula>$AI24=6</formula>
    </cfRule>
  </conditionalFormatting>
  <conditionalFormatting sqref="S24:S28">
    <cfRule type="expression" dxfId="489" priority="544">
      <formula>AND($AI24=7,$AH24="RI")</formula>
    </cfRule>
    <cfRule type="expression" dxfId="488" priority="545">
      <formula>AND($AI24=6,$AH24="RI")</formula>
    </cfRule>
    <cfRule type="expression" dxfId="487" priority="546">
      <formula>AND($AI24=7,$AH24="S")</formula>
    </cfRule>
    <cfRule type="expression" dxfId="486" priority="547">
      <formula>AND($AI24=6,$AH24="S")</formula>
    </cfRule>
    <cfRule type="expression" dxfId="485" priority="550">
      <formula>AND($AI24=7,$AH24="S")</formula>
    </cfRule>
    <cfRule type="expression" dxfId="484" priority="551">
      <formula>AND($AI24=6,$AH24="S")</formula>
    </cfRule>
  </conditionalFormatting>
  <conditionalFormatting sqref="Q24:Q28">
    <cfRule type="expression" dxfId="483" priority="540">
      <formula>$AI24=7</formula>
    </cfRule>
    <cfRule type="expression" dxfId="482" priority="541">
      <formula>$AI24=6</formula>
    </cfRule>
  </conditionalFormatting>
  <conditionalFormatting sqref="Q24:Q28">
    <cfRule type="expression" dxfId="481" priority="536">
      <formula>AND($AI24=7,$AH24="RI")</formula>
    </cfRule>
    <cfRule type="expression" dxfId="480" priority="537">
      <formula>AND($AI24=6,$AH24="RI")</formula>
    </cfRule>
    <cfRule type="expression" dxfId="479" priority="538">
      <formula>AND($AI24=7,$AH24="S")</formula>
    </cfRule>
    <cfRule type="expression" dxfId="478" priority="539">
      <formula>AND($AI24=6,$AH24="S")</formula>
    </cfRule>
    <cfRule type="expression" dxfId="477" priority="542">
      <formula>AND($AI24=7,$AH24="S")</formula>
    </cfRule>
    <cfRule type="expression" dxfId="476" priority="543">
      <formula>AND($AI24=6,$AH24="S")</formula>
    </cfRule>
  </conditionalFormatting>
  <conditionalFormatting sqref="P24:P28">
    <cfRule type="expression" dxfId="475" priority="532">
      <formula>OR($AI24=7,$AI24=0)</formula>
    </cfRule>
    <cfRule type="expression" dxfId="474" priority="533">
      <formula>$AI24=6</formula>
    </cfRule>
  </conditionalFormatting>
  <conditionalFormatting sqref="P24:P28">
    <cfRule type="expression" dxfId="473" priority="528">
      <formula>AND($AI24=7,$AH24="RI")</formula>
    </cfRule>
    <cfRule type="expression" dxfId="472" priority="529">
      <formula>AND($AI24=6,$AH24="RI")</formula>
    </cfRule>
    <cfRule type="expression" dxfId="471" priority="530">
      <formula>AND($AI24=7,$AH24="S")</formula>
    </cfRule>
    <cfRule type="expression" dxfId="470" priority="531">
      <formula>AND($AI24=6,$AH24="S")</formula>
    </cfRule>
    <cfRule type="expression" dxfId="469" priority="534">
      <formula>AND($AI24=7,$AH24="S")</formula>
    </cfRule>
    <cfRule type="expression" dxfId="468" priority="535">
      <formula>AND($AI24=6,$AH24="S")</formula>
    </cfRule>
  </conditionalFormatting>
  <conditionalFormatting sqref="P24:S28">
    <cfRule type="expression" dxfId="467" priority="522">
      <formula>OR(AND($AI24=7,$AH24="R"),AND($AI24=6,$AH24="R"))</formula>
    </cfRule>
    <cfRule type="expression" dxfId="466" priority="523">
      <formula>OR(AND($AI24=7,$AH24="RI"),AND($AI24=6,$AH24="RI"))</formula>
    </cfRule>
    <cfRule type="expression" dxfId="465" priority="524">
      <formula>OR(AND($AI24=7,$AH24="S"),AND($AI24=6,$AH24="S"))</formula>
    </cfRule>
    <cfRule type="expression" dxfId="464" priority="525">
      <formula>OR(AND($AI24=7,$AH24="PZC"),AND($AI24=6,$AH24="PZC"))</formula>
    </cfRule>
    <cfRule type="expression" dxfId="463" priority="526">
      <formula>OR($AI24=7,$AI24=0)</formula>
    </cfRule>
    <cfRule type="expression" dxfId="462" priority="527">
      <formula>$AI24=6</formula>
    </cfRule>
  </conditionalFormatting>
  <conditionalFormatting sqref="E31:E32">
    <cfRule type="expression" dxfId="461" priority="520">
      <formula>$AI31=7</formula>
    </cfRule>
    <cfRule type="expression" dxfId="460" priority="521">
      <formula>$AI31=6</formula>
    </cfRule>
  </conditionalFormatting>
  <conditionalFormatting sqref="G33">
    <cfRule type="expression" dxfId="459" priority="514">
      <formula>$AI33=7</formula>
    </cfRule>
    <cfRule type="expression" dxfId="458" priority="515">
      <formula>$AI33=6</formula>
    </cfRule>
  </conditionalFormatting>
  <conditionalFormatting sqref="G33">
    <cfRule type="expression" dxfId="457" priority="512">
      <formula>$AI33=7</formula>
    </cfRule>
    <cfRule type="expression" dxfId="456" priority="513">
      <formula>$AI33=6</formula>
    </cfRule>
  </conditionalFormatting>
  <conditionalFormatting sqref="G33">
    <cfRule type="expression" dxfId="455" priority="510">
      <formula>$AI33=7</formula>
    </cfRule>
    <cfRule type="expression" dxfId="454" priority="511">
      <formula>$AI33=6</formula>
    </cfRule>
  </conditionalFormatting>
  <conditionalFormatting sqref="D33:I33">
    <cfRule type="expression" dxfId="453" priority="516">
      <formula>AND($AI33=6,$AH33="RI")</formula>
    </cfRule>
    <cfRule type="expression" dxfId="452" priority="517">
      <formula>AND($AI33=7,$AH33="RI")</formula>
    </cfRule>
    <cfRule type="expression" dxfId="451" priority="518">
      <formula>OR($AI33=7,$AI33=8)</formula>
    </cfRule>
    <cfRule type="expression" dxfId="450" priority="519">
      <formula>$AI33=6</formula>
    </cfRule>
  </conditionalFormatting>
  <conditionalFormatting sqref="D31:I33">
    <cfRule type="expression" dxfId="449" priority="504">
      <formula>OR(AND($AI31=7,$AH31="R"),AND($AI31=6,$AH31="R"))</formula>
    </cfRule>
    <cfRule type="expression" dxfId="448" priority="505">
      <formula>OR(AND($AI31=7,$AH31="RI"),AND($AI31=6,$AH31="RI"))</formula>
    </cfRule>
    <cfRule type="expression" dxfId="447" priority="506">
      <formula>OR(AND($AI31=7,$AH31="S"),AND($AI31=6,$AH31="S"))</formula>
    </cfRule>
    <cfRule type="expression" dxfId="446" priority="507">
      <formula>OR(AND($AI31=7,$AH31="PZC"),AND($AI31=6,$AH31="PZC"))</formula>
    </cfRule>
    <cfRule type="expression" dxfId="445" priority="508">
      <formula>OR($AI31=7,$AI31=0)</formula>
    </cfRule>
    <cfRule type="expression" dxfId="444" priority="509">
      <formula>$AI31=6</formula>
    </cfRule>
  </conditionalFormatting>
  <conditionalFormatting sqref="O31:O33">
    <cfRule type="expression" dxfId="443" priority="500">
      <formula>OR($AI31=7,$AI31=0)</formula>
    </cfRule>
    <cfRule type="expression" dxfId="442" priority="501">
      <formula>$AI31=6</formula>
    </cfRule>
  </conditionalFormatting>
  <conditionalFormatting sqref="O31:O33">
    <cfRule type="expression" dxfId="441" priority="496">
      <formula>AND($AI31=7,$AH31="RI")</formula>
    </cfRule>
    <cfRule type="expression" dxfId="440" priority="497">
      <formula>AND($AI31=6,$AH31="RI")</formula>
    </cfRule>
    <cfRule type="expression" dxfId="439" priority="498">
      <formula>AND($AI31=7,$AH31="S")</formula>
    </cfRule>
    <cfRule type="expression" dxfId="438" priority="499">
      <formula>AND($AI31=6,$AH31="S")</formula>
    </cfRule>
    <cfRule type="expression" dxfId="437" priority="502">
      <formula>AND($AI31=7,$AH31="S")</formula>
    </cfRule>
    <cfRule type="expression" dxfId="436" priority="503">
      <formula>AND($AI31=6,$AH31="S")</formula>
    </cfRule>
  </conditionalFormatting>
  <conditionalFormatting sqref="N31:N33">
    <cfRule type="expression" dxfId="435" priority="492">
      <formula>OR($AI31=7,$AI31=0)</formula>
    </cfRule>
    <cfRule type="expression" dxfId="434" priority="493">
      <formula>$AI31=6</formula>
    </cfRule>
  </conditionalFormatting>
  <conditionalFormatting sqref="N31:N33">
    <cfRule type="expression" dxfId="433" priority="488">
      <formula>AND($AI31=7,$AH31="RI")</formula>
    </cfRule>
    <cfRule type="expression" dxfId="432" priority="489">
      <formula>AND($AI31=6,$AH31="RI")</formula>
    </cfRule>
    <cfRule type="expression" dxfId="431" priority="490">
      <formula>AND($AI31=7,$AH31="S")</formula>
    </cfRule>
    <cfRule type="expression" dxfId="430" priority="491">
      <formula>AND($AI31=6,$AH31="S")</formula>
    </cfRule>
    <cfRule type="expression" dxfId="429" priority="494">
      <formula>AND($AI31=7,$AH31="S")</formula>
    </cfRule>
    <cfRule type="expression" dxfId="428" priority="495">
      <formula>AND($AI31=6,$AH31="S")</formula>
    </cfRule>
  </conditionalFormatting>
  <conditionalFormatting sqref="L31:L33">
    <cfRule type="expression" dxfId="427" priority="484">
      <formula>OR($AI31=7,$AI31=0)</formula>
    </cfRule>
    <cfRule type="expression" dxfId="426" priority="485">
      <formula>$AI31=6</formula>
    </cfRule>
  </conditionalFormatting>
  <conditionalFormatting sqref="L31:L33">
    <cfRule type="expression" dxfId="425" priority="480">
      <formula>AND($AI31=7,$AH31="RI")</formula>
    </cfRule>
    <cfRule type="expression" dxfId="424" priority="481">
      <formula>AND($AI31=6,$AH31="RI")</formula>
    </cfRule>
    <cfRule type="expression" dxfId="423" priority="482">
      <formula>AND($AI31=7,$AH31="S")</formula>
    </cfRule>
    <cfRule type="expression" dxfId="422" priority="483">
      <formula>AND($AI31=6,$AH31="S")</formula>
    </cfRule>
    <cfRule type="expression" dxfId="421" priority="486">
      <formula>AND($AI31=7,$AH31="S")</formula>
    </cfRule>
    <cfRule type="expression" dxfId="420" priority="487">
      <formula>AND($AI31=6,$AH31="S")</formula>
    </cfRule>
  </conditionalFormatting>
  <conditionalFormatting sqref="M31:O33">
    <cfRule type="expression" dxfId="419" priority="476">
      <formula>OR($AI31=7,$AI31=0)</formula>
    </cfRule>
    <cfRule type="expression" dxfId="418" priority="477">
      <formula>$AI31=6</formula>
    </cfRule>
  </conditionalFormatting>
  <conditionalFormatting sqref="M31:O33">
    <cfRule type="expression" dxfId="417" priority="472">
      <formula>AND($AI31=7,$AH31="RI")</formula>
    </cfRule>
    <cfRule type="expression" dxfId="416" priority="473">
      <formula>AND($AI31=6,$AH31="RI")</formula>
    </cfRule>
    <cfRule type="expression" dxfId="415" priority="474">
      <formula>AND($AI31=7,$AH31="S")</formula>
    </cfRule>
    <cfRule type="expression" dxfId="414" priority="475">
      <formula>AND($AI31=6,$AH31="S")</formula>
    </cfRule>
    <cfRule type="expression" dxfId="413" priority="478">
      <formula>AND($AI31=7,$AH31="S")</formula>
    </cfRule>
    <cfRule type="expression" dxfId="412" priority="479">
      <formula>AND($AI31=6,$AH31="S")</formula>
    </cfRule>
  </conditionalFormatting>
  <conditionalFormatting sqref="J31:J33">
    <cfRule type="expression" dxfId="411" priority="460">
      <formula>OR($AI31=7,$AI31=0)</formula>
    </cfRule>
    <cfRule type="expression" dxfId="410" priority="461">
      <formula>$AI31=6</formula>
    </cfRule>
  </conditionalFormatting>
  <conditionalFormatting sqref="J31:J33">
    <cfRule type="expression" dxfId="409" priority="456">
      <formula>AND($AI31=7,$AH31="RI")</formula>
    </cfRule>
    <cfRule type="expression" dxfId="408" priority="457">
      <formula>AND($AI31=6,$AH31="RI")</formula>
    </cfRule>
    <cfRule type="expression" dxfId="407" priority="458">
      <formula>AND($AI31=7,$AH31="S")</formula>
    </cfRule>
    <cfRule type="expression" dxfId="406" priority="459">
      <formula>AND($AI31=6,$AH31="S")</formula>
    </cfRule>
    <cfRule type="expression" dxfId="405" priority="462">
      <formula>AND($AI31=7,$AH31="S")</formula>
    </cfRule>
    <cfRule type="expression" dxfId="404" priority="463">
      <formula>AND($AI31=6,$AH31="S")</formula>
    </cfRule>
  </conditionalFormatting>
  <conditionalFormatting sqref="U31:U32">
    <cfRule type="expression" dxfId="403" priority="446">
      <formula>OR($AI31=7,$AI31=0)</formula>
    </cfRule>
    <cfRule type="expression" dxfId="402" priority="447">
      <formula>$AI31=6</formula>
    </cfRule>
  </conditionalFormatting>
  <conditionalFormatting sqref="U31:U32">
    <cfRule type="expression" dxfId="401" priority="440">
      <formula>AND($AI31=7,$AH31="RI")</formula>
    </cfRule>
    <cfRule type="expression" dxfId="400" priority="441">
      <formula>AND($AI31=6,$AH31="RI")</formula>
    </cfRule>
    <cfRule type="expression" dxfId="399" priority="444">
      <formula>AND($AI31=7,$AH31="S")</formula>
    </cfRule>
    <cfRule type="expression" dxfId="398" priority="445">
      <formula>AND($AI31=6,$AH31="S")</formula>
    </cfRule>
    <cfRule type="expression" dxfId="397" priority="448">
      <formula>AND($AI31=7,$AH31="S")</formula>
    </cfRule>
    <cfRule type="expression" dxfId="396" priority="449">
      <formula>AND($AI31=6,$AH31="S")</formula>
    </cfRule>
  </conditionalFormatting>
  <conditionalFormatting sqref="U32">
    <cfRule type="expression" dxfId="395" priority="442">
      <formula>$AI32=7</formula>
    </cfRule>
    <cfRule type="expression" dxfId="394" priority="443">
      <formula>$AI32=6</formula>
    </cfRule>
  </conditionalFormatting>
  <conditionalFormatting sqref="R32">
    <cfRule type="expression" dxfId="393" priority="424">
      <formula>$AI32=7</formula>
    </cfRule>
    <cfRule type="expression" dxfId="392" priority="425">
      <formula>$AI32=6</formula>
    </cfRule>
  </conditionalFormatting>
  <conditionalFormatting sqref="R31:R32">
    <cfRule type="expression" dxfId="391" priority="426">
      <formula>OR($AI31=7,$AI31=0)</formula>
    </cfRule>
    <cfRule type="expression" dxfId="390" priority="427">
      <formula>$AI31=6</formula>
    </cfRule>
  </conditionalFormatting>
  <conditionalFormatting sqref="R31:R32">
    <cfRule type="expression" dxfId="389" priority="420">
      <formula>AND($AI31=7,$AH31="RI")</formula>
    </cfRule>
    <cfRule type="expression" dxfId="388" priority="421">
      <formula>AND($AI31=6,$AH31="RI")</formula>
    </cfRule>
    <cfRule type="expression" dxfId="387" priority="422">
      <formula>AND($AI31=7,$AH31="S")</formula>
    </cfRule>
    <cfRule type="expression" dxfId="386" priority="423">
      <formula>AND($AI31=6,$AH31="S")</formula>
    </cfRule>
    <cfRule type="expression" dxfId="385" priority="428">
      <formula>AND($AI31=7,$AH31="S")</formula>
    </cfRule>
    <cfRule type="expression" dxfId="384" priority="429">
      <formula>AND($AI31=6,$AH31="S")</formula>
    </cfRule>
  </conditionalFormatting>
  <conditionalFormatting sqref="S31:S32">
    <cfRule type="expression" dxfId="383" priority="416">
      <formula>OR($AI31=7,$AI31=0)</formula>
    </cfRule>
    <cfRule type="expression" dxfId="382" priority="417">
      <formula>$AI31=6</formula>
    </cfRule>
  </conditionalFormatting>
  <conditionalFormatting sqref="S31:S32">
    <cfRule type="expression" dxfId="381" priority="412">
      <formula>AND($AI31=7,$AH31="RI")</formula>
    </cfRule>
    <cfRule type="expression" dxfId="380" priority="413">
      <formula>AND($AI31=6,$AH31="RI")</formula>
    </cfRule>
    <cfRule type="expression" dxfId="379" priority="414">
      <formula>AND($AI31=7,$AH31="S")</formula>
    </cfRule>
    <cfRule type="expression" dxfId="378" priority="415">
      <formula>AND($AI31=6,$AH31="S")</formula>
    </cfRule>
    <cfRule type="expression" dxfId="377" priority="418">
      <formula>AND($AI31=7,$AH31="S")</formula>
    </cfRule>
    <cfRule type="expression" dxfId="376" priority="419">
      <formula>AND($AI31=6,$AH31="S")</formula>
    </cfRule>
  </conditionalFormatting>
  <conditionalFormatting sqref="Q31:Q32">
    <cfRule type="expression" dxfId="375" priority="408">
      <formula>$AI31=7</formula>
    </cfRule>
    <cfRule type="expression" dxfId="374" priority="409">
      <formula>$AI31=6</formula>
    </cfRule>
  </conditionalFormatting>
  <conditionalFormatting sqref="Q31:Q32">
    <cfRule type="expression" dxfId="373" priority="404">
      <formula>AND($AI31=7,$AH31="RI")</formula>
    </cfRule>
    <cfRule type="expression" dxfId="372" priority="405">
      <formula>AND($AI31=6,$AH31="RI")</formula>
    </cfRule>
    <cfRule type="expression" dxfId="371" priority="406">
      <formula>AND($AI31=7,$AH31="S")</formula>
    </cfRule>
    <cfRule type="expression" dxfId="370" priority="407">
      <formula>AND($AI31=6,$AH31="S")</formula>
    </cfRule>
    <cfRule type="expression" dxfId="369" priority="410">
      <formula>AND($AI31=7,$AH31="S")</formula>
    </cfRule>
    <cfRule type="expression" dxfId="368" priority="411">
      <formula>AND($AI31=6,$AH31="S")</formula>
    </cfRule>
  </conditionalFormatting>
  <conditionalFormatting sqref="P31:R32">
    <cfRule type="expression" dxfId="367" priority="400">
      <formula>OR($AI31=7,$AI31=0)</formula>
    </cfRule>
    <cfRule type="expression" dxfId="366" priority="401">
      <formula>$AI31=6</formula>
    </cfRule>
  </conditionalFormatting>
  <conditionalFormatting sqref="P31:R32">
    <cfRule type="expression" dxfId="365" priority="396">
      <formula>AND($AI31=7,$AH31="RI")</formula>
    </cfRule>
    <cfRule type="expression" dxfId="364" priority="397">
      <formula>AND($AI31=6,$AH31="RI")</formula>
    </cfRule>
    <cfRule type="expression" dxfId="363" priority="398">
      <formula>AND($AI31=7,$AH31="S")</formula>
    </cfRule>
    <cfRule type="expression" dxfId="362" priority="399">
      <formula>AND($AI31=6,$AH31="S")</formula>
    </cfRule>
    <cfRule type="expression" dxfId="361" priority="402">
      <formula>AND($AI31=7,$AH31="S")</formula>
    </cfRule>
    <cfRule type="expression" dxfId="360" priority="403">
      <formula>AND($AI31=6,$AH31="S")</formula>
    </cfRule>
  </conditionalFormatting>
  <conditionalFormatting sqref="P33:S33">
    <cfRule type="expression" dxfId="359" priority="392">
      <formula>AND($AI33=6,$AH33="RI")</formula>
    </cfRule>
    <cfRule type="expression" dxfId="358" priority="393">
      <formula>AND($AI33=7,$AH33="RI")</formula>
    </cfRule>
    <cfRule type="expression" dxfId="357" priority="394">
      <formula>OR($AI33=7,$AI33=8)</formula>
    </cfRule>
    <cfRule type="expression" dxfId="356" priority="395">
      <formula>$AI33=6</formula>
    </cfRule>
  </conditionalFormatting>
  <conditionalFormatting sqref="P31:S33">
    <cfRule type="expression" dxfId="355" priority="386">
      <formula>OR(AND($AI31=7,$AH31="R"),AND($AI31=6,$AH31="R"))</formula>
    </cfRule>
    <cfRule type="expression" dxfId="354" priority="387">
      <formula>OR(AND($AI31=7,$AH31="RI"),AND($AI31=6,$AH31="RI"))</formula>
    </cfRule>
    <cfRule type="expression" dxfId="353" priority="388">
      <formula>OR(AND($AI31=7,$AH31="S"),AND($AI31=6,$AH31="S"))</formula>
    </cfRule>
    <cfRule type="expression" dxfId="352" priority="389">
      <formula>OR(AND($AI31=7,$AH31="PZC"),AND($AI31=6,$AH31="PZC"))</formula>
    </cfRule>
    <cfRule type="expression" dxfId="351" priority="390">
      <formula>OR($AI31=7,$AI31=0)</formula>
    </cfRule>
    <cfRule type="expression" dxfId="350" priority="391">
      <formula>$AI31=6</formula>
    </cfRule>
  </conditionalFormatting>
  <conditionalFormatting sqref="I17:I21">
    <cfRule type="expression" dxfId="349" priority="382">
      <formula>OR($AI17=7,$AI17=0)</formula>
    </cfRule>
    <cfRule type="expression" dxfId="348" priority="383">
      <formula>$AI17=6</formula>
    </cfRule>
  </conditionalFormatting>
  <conditionalFormatting sqref="I17:I21">
    <cfRule type="expression" dxfId="347" priority="378">
      <formula>AND($AI17=7,$AH17="RI")</formula>
    </cfRule>
    <cfRule type="expression" dxfId="346" priority="379">
      <formula>AND($AI17=6,$AH17="RI")</formula>
    </cfRule>
    <cfRule type="expression" dxfId="345" priority="380">
      <formula>AND($AI17=7,$AH17="S")</formula>
    </cfRule>
    <cfRule type="expression" dxfId="344" priority="381">
      <formula>AND($AI17=6,$AH17="S")</formula>
    </cfRule>
    <cfRule type="expression" dxfId="343" priority="384">
      <formula>AND($AI17=7,$AH17="S")</formula>
    </cfRule>
    <cfRule type="expression" dxfId="342" priority="385">
      <formula>AND($AI17=6,$AH17="S")</formula>
    </cfRule>
  </conditionalFormatting>
  <conditionalFormatting sqref="H17:H21">
    <cfRule type="expression" dxfId="341" priority="374">
      <formula>OR($AI17=7,$AI17=0)</formula>
    </cfRule>
    <cfRule type="expression" dxfId="340" priority="375">
      <formula>$AI17=6</formula>
    </cfRule>
  </conditionalFormatting>
  <conditionalFormatting sqref="H17:H21">
    <cfRule type="expression" dxfId="339" priority="370">
      <formula>AND($AI17=7,$AH17="RI")</formula>
    </cfRule>
    <cfRule type="expression" dxfId="338" priority="371">
      <formula>AND($AI17=6,$AH17="RI")</formula>
    </cfRule>
    <cfRule type="expression" dxfId="337" priority="372">
      <formula>AND($AI17=7,$AH17="S")</formula>
    </cfRule>
    <cfRule type="expression" dxfId="336" priority="373">
      <formula>AND($AI17=6,$AH17="S")</formula>
    </cfRule>
    <cfRule type="expression" dxfId="335" priority="376">
      <formula>AND($AI17=7,$AH17="S")</formula>
    </cfRule>
    <cfRule type="expression" dxfId="334" priority="377">
      <formula>AND($AI17=6,$AH17="S")</formula>
    </cfRule>
  </conditionalFormatting>
  <conditionalFormatting sqref="F17:F21">
    <cfRule type="expression" dxfId="333" priority="366">
      <formula>OR($AI17=7,$AI17=0)</formula>
    </cfRule>
    <cfRule type="expression" dxfId="332" priority="367">
      <formula>$AI17=6</formula>
    </cfRule>
  </conditionalFormatting>
  <conditionalFormatting sqref="F17:F21">
    <cfRule type="expression" dxfId="331" priority="362">
      <formula>AND($AI17=7,$AH17="RI")</formula>
    </cfRule>
    <cfRule type="expression" dxfId="330" priority="363">
      <formula>AND($AI17=6,$AH17="RI")</formula>
    </cfRule>
    <cfRule type="expression" dxfId="329" priority="364">
      <formula>AND($AI17=7,$AH17="S")</formula>
    </cfRule>
    <cfRule type="expression" dxfId="328" priority="365">
      <formula>AND($AI17=6,$AH17="S")</formula>
    </cfRule>
    <cfRule type="expression" dxfId="327" priority="368">
      <formula>AND($AI17=7,$AH17="S")</formula>
    </cfRule>
    <cfRule type="expression" dxfId="326" priority="369">
      <formula>AND($AI17=6,$AH17="S")</formula>
    </cfRule>
  </conditionalFormatting>
  <conditionalFormatting sqref="G17:I21">
    <cfRule type="expression" dxfId="325" priority="358">
      <formula>OR($AI17=7,$AI17=0)</formula>
    </cfRule>
    <cfRule type="expression" dxfId="324" priority="359">
      <formula>$AI17=6</formula>
    </cfRule>
  </conditionalFormatting>
  <conditionalFormatting sqref="G17:I21">
    <cfRule type="expression" dxfId="323" priority="354">
      <formula>AND($AI17=7,$AH17="RI")</formula>
    </cfRule>
    <cfRule type="expression" dxfId="322" priority="355">
      <formula>AND($AI17=6,$AH17="RI")</formula>
    </cfRule>
    <cfRule type="expression" dxfId="321" priority="356">
      <formula>AND($AI17=7,$AH17="S")</formula>
    </cfRule>
    <cfRule type="expression" dxfId="320" priority="357">
      <formula>AND($AI17=6,$AH17="S")</formula>
    </cfRule>
    <cfRule type="expression" dxfId="319" priority="360">
      <formula>AND($AI17=7,$AH17="S")</formula>
    </cfRule>
    <cfRule type="expression" dxfId="318" priority="361">
      <formula>AND($AI17=6,$AH17="S")</formula>
    </cfRule>
  </conditionalFormatting>
  <conditionalFormatting sqref="E17:E21">
    <cfRule type="expression" dxfId="317" priority="350">
      <formula>$AI17=7</formula>
    </cfRule>
    <cfRule type="expression" dxfId="316" priority="351">
      <formula>$AI17=6</formula>
    </cfRule>
  </conditionalFormatting>
  <conditionalFormatting sqref="E17:E21">
    <cfRule type="expression" dxfId="315" priority="346">
      <formula>AND($AI17=7,$AH17="RI")</formula>
    </cfRule>
    <cfRule type="expression" dxfId="314" priority="347">
      <formula>AND($AI17=6,$AH17="RI")</formula>
    </cfRule>
    <cfRule type="expression" dxfId="313" priority="348">
      <formula>AND($AI17=7,$AH17="S")</formula>
    </cfRule>
    <cfRule type="expression" dxfId="312" priority="349">
      <formula>AND($AI17=6,$AH17="S")</formula>
    </cfRule>
    <cfRule type="expression" dxfId="311" priority="352">
      <formula>AND($AI17=7,$AH17="S")</formula>
    </cfRule>
    <cfRule type="expression" dxfId="310" priority="353">
      <formula>AND($AI17=6,$AH17="S")</formula>
    </cfRule>
  </conditionalFormatting>
  <conditionalFormatting sqref="D17:D21">
    <cfRule type="expression" dxfId="309" priority="342">
      <formula>OR($AI17=7,$AI17=0)</formula>
    </cfRule>
    <cfRule type="expression" dxfId="308" priority="343">
      <formula>$AI17=6</formula>
    </cfRule>
  </conditionalFormatting>
  <conditionalFormatting sqref="D17:D21">
    <cfRule type="expression" dxfId="307" priority="338">
      <formula>AND($AI17=7,$AH17="RI")</formula>
    </cfRule>
    <cfRule type="expression" dxfId="306" priority="339">
      <formula>AND($AI17=6,$AH17="RI")</formula>
    </cfRule>
    <cfRule type="expression" dxfId="305" priority="340">
      <formula>AND($AI17=7,$AH17="S")</formula>
    </cfRule>
    <cfRule type="expression" dxfId="304" priority="341">
      <formula>AND($AI17=6,$AH17="S")</formula>
    </cfRule>
    <cfRule type="expression" dxfId="303" priority="344">
      <formula>AND($AI17=7,$AH17="S")</formula>
    </cfRule>
    <cfRule type="expression" dxfId="302" priority="345">
      <formula>AND($AI17=6,$AH17="S")</formula>
    </cfRule>
  </conditionalFormatting>
  <conditionalFormatting sqref="D17:I21">
    <cfRule type="expression" dxfId="301" priority="332">
      <formula>OR(AND($AI17=7,$AH17="R"),AND($AI17=6,$AH17="R"))</formula>
    </cfRule>
    <cfRule type="expression" dxfId="300" priority="333">
      <formula>OR(AND($AI17=7,$AH17="RI"),AND($AI17=6,$AH17="RI"))</formula>
    </cfRule>
    <cfRule type="expression" dxfId="299" priority="334">
      <formula>OR(AND($AI17=7,$AH17="S"),AND($AI17=6,$AH17="S"))</formula>
    </cfRule>
    <cfRule type="expression" dxfId="298" priority="335">
      <formula>OR(AND($AI17=7,$AH17="PZC"),AND($AI17=6,$AH17="PZC"))</formula>
    </cfRule>
    <cfRule type="expression" dxfId="297" priority="336">
      <formula>OR($AI17=7,$AI17=0)</formula>
    </cfRule>
    <cfRule type="expression" dxfId="296" priority="337">
      <formula>$AI17=6</formula>
    </cfRule>
  </conditionalFormatting>
  <conditionalFormatting sqref="I24:I25">
    <cfRule type="expression" dxfId="295" priority="328">
      <formula>OR($AI24=7,$AI24=0)</formula>
    </cfRule>
    <cfRule type="expression" dxfId="294" priority="329">
      <formula>$AI24=6</formula>
    </cfRule>
  </conditionalFormatting>
  <conditionalFormatting sqref="I24:I25">
    <cfRule type="expression" dxfId="293" priority="322">
      <formula>AND($AI24=7,$AH24="RI")</formula>
    </cfRule>
    <cfRule type="expression" dxfId="292" priority="323">
      <formula>AND($AI24=6,$AH24="RI")</formula>
    </cfRule>
    <cfRule type="expression" dxfId="291" priority="326">
      <formula>AND($AI24=7,$AH24="S")</formula>
    </cfRule>
    <cfRule type="expression" dxfId="290" priority="327">
      <formula>AND($AI24=6,$AH24="S")</formula>
    </cfRule>
    <cfRule type="expression" dxfId="289" priority="330">
      <formula>AND($AI24=7,$AH24="S")</formula>
    </cfRule>
    <cfRule type="expression" dxfId="288" priority="331">
      <formula>AND($AI24=6,$AH24="S")</formula>
    </cfRule>
  </conditionalFormatting>
  <conditionalFormatting sqref="I25">
    <cfRule type="expression" dxfId="287" priority="324">
      <formula>$AI25=7</formula>
    </cfRule>
    <cfRule type="expression" dxfId="286" priority="325">
      <formula>$AI25=6</formula>
    </cfRule>
  </conditionalFormatting>
  <conditionalFormatting sqref="H24:H25">
    <cfRule type="expression" dxfId="285" priority="318">
      <formula>OR($AI24=7,$AI24=0)</formula>
    </cfRule>
    <cfRule type="expression" dxfId="284" priority="319">
      <formula>$AI24=6</formula>
    </cfRule>
  </conditionalFormatting>
  <conditionalFormatting sqref="H24:H25">
    <cfRule type="expression" dxfId="283" priority="312">
      <formula>AND($AI24=7,$AH24="RI")</formula>
    </cfRule>
    <cfRule type="expression" dxfId="282" priority="313">
      <formula>AND($AI24=6,$AH24="RI")</formula>
    </cfRule>
    <cfRule type="expression" dxfId="281" priority="316">
      <formula>AND($AI24=7,$AH24="S")</formula>
    </cfRule>
    <cfRule type="expression" dxfId="280" priority="317">
      <formula>AND($AI24=6,$AH24="S")</formula>
    </cfRule>
    <cfRule type="expression" dxfId="279" priority="320">
      <formula>AND($AI24=7,$AH24="S")</formula>
    </cfRule>
    <cfRule type="expression" dxfId="278" priority="321">
      <formula>AND($AI24=6,$AH24="S")</formula>
    </cfRule>
  </conditionalFormatting>
  <conditionalFormatting sqref="H25">
    <cfRule type="expression" dxfId="277" priority="314">
      <formula>$AI25=7</formula>
    </cfRule>
    <cfRule type="expression" dxfId="276" priority="315">
      <formula>$AI25=6</formula>
    </cfRule>
  </conditionalFormatting>
  <conditionalFormatting sqref="F25">
    <cfRule type="expression" dxfId="275" priority="306">
      <formula>$AI25=7</formula>
    </cfRule>
    <cfRule type="expression" dxfId="274" priority="307">
      <formula>$AI25=6</formula>
    </cfRule>
  </conditionalFormatting>
  <conditionalFormatting sqref="F24:F25">
    <cfRule type="expression" dxfId="273" priority="308">
      <formula>OR($AI24=7,$AI24=0)</formula>
    </cfRule>
    <cfRule type="expression" dxfId="272" priority="309">
      <formula>$AI24=6</formula>
    </cfRule>
  </conditionalFormatting>
  <conditionalFormatting sqref="F24:F25">
    <cfRule type="expression" dxfId="271" priority="302">
      <formula>AND($AI24=7,$AH24="RI")</formula>
    </cfRule>
    <cfRule type="expression" dxfId="270" priority="303">
      <formula>AND($AI24=6,$AH24="RI")</formula>
    </cfRule>
    <cfRule type="expression" dxfId="269" priority="304">
      <formula>AND($AI24=7,$AH24="S")</formula>
    </cfRule>
    <cfRule type="expression" dxfId="268" priority="305">
      <formula>AND($AI24=6,$AH24="S")</formula>
    </cfRule>
    <cfRule type="expression" dxfId="267" priority="310">
      <formula>AND($AI24=7,$AH24="S")</formula>
    </cfRule>
    <cfRule type="expression" dxfId="266" priority="311">
      <formula>AND($AI24=6,$AH24="S")</formula>
    </cfRule>
  </conditionalFormatting>
  <conditionalFormatting sqref="G24:G25">
    <cfRule type="expression" dxfId="265" priority="298">
      <formula>OR($AI24=7,$AI24=0)</formula>
    </cfRule>
    <cfRule type="expression" dxfId="264" priority="299">
      <formula>$AI24=6</formula>
    </cfRule>
  </conditionalFormatting>
  <conditionalFormatting sqref="G24:G25">
    <cfRule type="expression" dxfId="263" priority="294">
      <formula>AND($AI24=7,$AH24="RI")</formula>
    </cfRule>
    <cfRule type="expression" dxfId="262" priority="295">
      <formula>AND($AI24=6,$AH24="RI")</formula>
    </cfRule>
    <cfRule type="expression" dxfId="261" priority="296">
      <formula>AND($AI24=7,$AH24="S")</formula>
    </cfRule>
    <cfRule type="expression" dxfId="260" priority="297">
      <formula>AND($AI24=6,$AH24="S")</formula>
    </cfRule>
    <cfRule type="expression" dxfId="259" priority="300">
      <formula>AND($AI24=7,$AH24="S")</formula>
    </cfRule>
    <cfRule type="expression" dxfId="258" priority="301">
      <formula>AND($AI24=6,$AH24="S")</formula>
    </cfRule>
  </conditionalFormatting>
  <conditionalFormatting sqref="E24:E25">
    <cfRule type="expression" dxfId="257" priority="290">
      <formula>$AI24=7</formula>
    </cfRule>
    <cfRule type="expression" dxfId="256" priority="291">
      <formula>$AI24=6</formula>
    </cfRule>
  </conditionalFormatting>
  <conditionalFormatting sqref="E24:E25">
    <cfRule type="expression" dxfId="255" priority="286">
      <formula>AND($AI24=7,$AH24="RI")</formula>
    </cfRule>
    <cfRule type="expression" dxfId="254" priority="287">
      <formula>AND($AI24=6,$AH24="RI")</formula>
    </cfRule>
    <cfRule type="expression" dxfId="253" priority="288">
      <formula>AND($AI24=7,$AH24="S")</formula>
    </cfRule>
    <cfRule type="expression" dxfId="252" priority="289">
      <formula>AND($AI24=6,$AH24="S")</formula>
    </cfRule>
    <cfRule type="expression" dxfId="251" priority="292">
      <formula>AND($AI24=7,$AH24="S")</formula>
    </cfRule>
    <cfRule type="expression" dxfId="250" priority="293">
      <formula>AND($AI24=6,$AH24="S")</formula>
    </cfRule>
  </conditionalFormatting>
  <conditionalFormatting sqref="D24:F25">
    <cfRule type="expression" dxfId="249" priority="282">
      <formula>OR($AI24=7,$AI24=0)</formula>
    </cfRule>
    <cfRule type="expression" dxfId="248" priority="283">
      <formula>$AI24=6</formula>
    </cfRule>
  </conditionalFormatting>
  <conditionalFormatting sqref="D24:F25">
    <cfRule type="expression" dxfId="247" priority="278">
      <formula>AND($AI24=7,$AH24="RI")</formula>
    </cfRule>
    <cfRule type="expression" dxfId="246" priority="279">
      <formula>AND($AI24=6,$AH24="RI")</formula>
    </cfRule>
    <cfRule type="expression" dxfId="245" priority="280">
      <formula>AND($AI24=7,$AH24="S")</formula>
    </cfRule>
    <cfRule type="expression" dxfId="244" priority="281">
      <formula>AND($AI24=6,$AH24="S")</formula>
    </cfRule>
    <cfRule type="expression" dxfId="243" priority="284">
      <formula>AND($AI24=7,$AH24="S")</formula>
    </cfRule>
    <cfRule type="expression" dxfId="242" priority="285">
      <formula>AND($AI24=6,$AH24="S")</formula>
    </cfRule>
  </conditionalFormatting>
  <conditionalFormatting sqref="D26:I28">
    <cfRule type="expression" dxfId="241" priority="274">
      <formula>AND($AI26=6,$AH26="RI")</formula>
    </cfRule>
    <cfRule type="expression" dxfId="240" priority="275">
      <formula>AND($AI26=7,$AH26="RI")</formula>
    </cfRule>
    <cfRule type="expression" dxfId="239" priority="276">
      <formula>OR($AI26=7,$AI26=8)</formula>
    </cfRule>
    <cfRule type="expression" dxfId="238" priority="277">
      <formula>$AI26=6</formula>
    </cfRule>
  </conditionalFormatting>
  <conditionalFormatting sqref="D24:I28">
    <cfRule type="expression" dxfId="237" priority="268">
      <formula>OR(AND($AI24=7,$AH24="R"),AND($AI24=6,$AH24="R"))</formula>
    </cfRule>
    <cfRule type="expression" dxfId="236" priority="269">
      <formula>OR(AND($AI24=7,$AH24="RI"),AND($AI24=6,$AH24="RI"))</formula>
    </cfRule>
    <cfRule type="expression" dxfId="235" priority="270">
      <formula>OR(AND($AI24=7,$AH24="S"),AND($AI24=6,$AH24="S"))</formula>
    </cfRule>
    <cfRule type="expression" dxfId="234" priority="271">
      <formula>OR(AND($AI24=7,$AH24="PZC"),AND($AI24=6,$AH24="PZC"))</formula>
    </cfRule>
    <cfRule type="expression" dxfId="233" priority="272">
      <formula>OR($AI24=7,$AI24=0)</formula>
    </cfRule>
    <cfRule type="expression" dxfId="232" priority="273">
      <formula>$AI24=6</formula>
    </cfRule>
  </conditionalFormatting>
  <conditionalFormatting sqref="O17:O18">
    <cfRule type="expression" dxfId="231" priority="264">
      <formula>OR($AI17=7,$AI17=0)</formula>
    </cfRule>
    <cfRule type="expression" dxfId="230" priority="265">
      <formula>$AI17=6</formula>
    </cfRule>
  </conditionalFormatting>
  <conditionalFormatting sqref="O17:O18">
    <cfRule type="expression" dxfId="229" priority="258">
      <formula>AND($AI17=7,$AH17="RI")</formula>
    </cfRule>
    <cfRule type="expression" dxfId="228" priority="259">
      <formula>AND($AI17=6,$AH17="RI")</formula>
    </cfRule>
    <cfRule type="expression" dxfId="227" priority="262">
      <formula>AND($AI17=7,$AH17="S")</formula>
    </cfRule>
    <cfRule type="expression" dxfId="226" priority="263">
      <formula>AND($AI17=6,$AH17="S")</formula>
    </cfRule>
    <cfRule type="expression" dxfId="225" priority="266">
      <formula>AND($AI17=7,$AH17="S")</formula>
    </cfRule>
    <cfRule type="expression" dxfId="224" priority="267">
      <formula>AND($AI17=6,$AH17="S")</formula>
    </cfRule>
  </conditionalFormatting>
  <conditionalFormatting sqref="O18">
    <cfRule type="expression" dxfId="223" priority="260">
      <formula>$AI18=7</formula>
    </cfRule>
    <cfRule type="expression" dxfId="222" priority="261">
      <formula>$AI18=6</formula>
    </cfRule>
  </conditionalFormatting>
  <conditionalFormatting sqref="N17:N18">
    <cfRule type="expression" dxfId="221" priority="254">
      <formula>OR($AI17=7,$AI17=0)</formula>
    </cfRule>
    <cfRule type="expression" dxfId="220" priority="255">
      <formula>$AI17=6</formula>
    </cfRule>
  </conditionalFormatting>
  <conditionalFormatting sqref="N17:N18">
    <cfRule type="expression" dxfId="219" priority="248">
      <formula>AND($AI17=7,$AH17="RI")</formula>
    </cfRule>
    <cfRule type="expression" dxfId="218" priority="249">
      <formula>AND($AI17=6,$AH17="RI")</formula>
    </cfRule>
    <cfRule type="expression" dxfId="217" priority="252">
      <formula>AND($AI17=7,$AH17="S")</formula>
    </cfRule>
    <cfRule type="expression" dxfId="216" priority="253">
      <formula>AND($AI17=6,$AH17="S")</formula>
    </cfRule>
    <cfRule type="expression" dxfId="215" priority="256">
      <formula>AND($AI17=7,$AH17="S")</formula>
    </cfRule>
    <cfRule type="expression" dxfId="214" priority="257">
      <formula>AND($AI17=6,$AH17="S")</formula>
    </cfRule>
  </conditionalFormatting>
  <conditionalFormatting sqref="N18">
    <cfRule type="expression" dxfId="213" priority="250">
      <formula>$AI18=7</formula>
    </cfRule>
    <cfRule type="expression" dxfId="212" priority="251">
      <formula>$AI18=6</formula>
    </cfRule>
  </conditionalFormatting>
  <conditionalFormatting sqref="L18">
    <cfRule type="expression" dxfId="211" priority="242">
      <formula>$AI18=7</formula>
    </cfRule>
    <cfRule type="expression" dxfId="210" priority="243">
      <formula>$AI18=6</formula>
    </cfRule>
  </conditionalFormatting>
  <conditionalFormatting sqref="L17:L18">
    <cfRule type="expression" dxfId="209" priority="244">
      <formula>OR($AI17=7,$AI17=0)</formula>
    </cfRule>
    <cfRule type="expression" dxfId="208" priority="245">
      <formula>$AI17=6</formula>
    </cfRule>
  </conditionalFormatting>
  <conditionalFormatting sqref="L17:L18">
    <cfRule type="expression" dxfId="207" priority="238">
      <formula>AND($AI17=7,$AH17="RI")</formula>
    </cfRule>
    <cfRule type="expression" dxfId="206" priority="239">
      <formula>AND($AI17=6,$AH17="RI")</formula>
    </cfRule>
    <cfRule type="expression" dxfId="205" priority="240">
      <formula>AND($AI17=7,$AH17="S")</formula>
    </cfRule>
    <cfRule type="expression" dxfId="204" priority="241">
      <formula>AND($AI17=6,$AH17="S")</formula>
    </cfRule>
    <cfRule type="expression" dxfId="203" priority="246">
      <formula>AND($AI17=7,$AH17="S")</formula>
    </cfRule>
    <cfRule type="expression" dxfId="202" priority="247">
      <formula>AND($AI17=6,$AH17="S")</formula>
    </cfRule>
  </conditionalFormatting>
  <conditionalFormatting sqref="M17:M18">
    <cfRule type="expression" dxfId="201" priority="234">
      <formula>OR($AI17=7,$AI17=0)</formula>
    </cfRule>
    <cfRule type="expression" dxfId="200" priority="235">
      <formula>$AI17=6</formula>
    </cfRule>
  </conditionalFormatting>
  <conditionalFormatting sqref="M17:M18">
    <cfRule type="expression" dxfId="199" priority="230">
      <formula>AND($AI17=7,$AH17="RI")</formula>
    </cfRule>
    <cfRule type="expression" dxfId="198" priority="231">
      <formula>AND($AI17=6,$AH17="RI")</formula>
    </cfRule>
    <cfRule type="expression" dxfId="197" priority="232">
      <formula>AND($AI17=7,$AH17="S")</formula>
    </cfRule>
    <cfRule type="expression" dxfId="196" priority="233">
      <formula>AND($AI17=6,$AH17="S")</formula>
    </cfRule>
    <cfRule type="expression" dxfId="195" priority="236">
      <formula>AND($AI17=7,$AH17="S")</formula>
    </cfRule>
    <cfRule type="expression" dxfId="194" priority="237">
      <formula>AND($AI17=6,$AH17="S")</formula>
    </cfRule>
  </conditionalFormatting>
  <conditionalFormatting sqref="M26:M28">
    <cfRule type="expression" dxfId="193" priority="196">
      <formula>$AI26=7</formula>
    </cfRule>
    <cfRule type="expression" dxfId="192" priority="197">
      <formula>$AI26=6</formula>
    </cfRule>
  </conditionalFormatting>
  <conditionalFormatting sqref="M27">
    <cfRule type="expression" dxfId="191" priority="194">
      <formula>$AI27=7</formula>
    </cfRule>
    <cfRule type="expression" dxfId="190" priority="195">
      <formula>$AI27=6</formula>
    </cfRule>
  </conditionalFormatting>
  <conditionalFormatting sqref="M26:M28">
    <cfRule type="expression" dxfId="189" priority="192">
      <formula>$AI26=7</formula>
    </cfRule>
    <cfRule type="expression" dxfId="188" priority="193">
      <formula>$AI26=6</formula>
    </cfRule>
  </conditionalFormatting>
  <conditionalFormatting sqref="M26:M28">
    <cfRule type="expression" dxfId="187" priority="190">
      <formula>$AI26=7</formula>
    </cfRule>
    <cfRule type="expression" dxfId="186" priority="191">
      <formula>$AI26=6</formula>
    </cfRule>
  </conditionalFormatting>
  <conditionalFormatting sqref="Q17:Q18">
    <cfRule type="expression" dxfId="185" priority="182">
      <formula>$AI17=7</formula>
    </cfRule>
    <cfRule type="expression" dxfId="184" priority="183">
      <formula>$AI17=6</formula>
    </cfRule>
  </conditionalFormatting>
  <conditionalFormatting sqref="S19:S21">
    <cfRule type="expression" dxfId="183" priority="176">
      <formula>$AI19=7</formula>
    </cfRule>
    <cfRule type="expression" dxfId="182" priority="177">
      <formula>$AI19=6</formula>
    </cfRule>
  </conditionalFormatting>
  <conditionalFormatting sqref="S20">
    <cfRule type="expression" dxfId="181" priority="174">
      <formula>$AI20=7</formula>
    </cfRule>
    <cfRule type="expression" dxfId="180" priority="175">
      <formula>$AI20=6</formula>
    </cfRule>
  </conditionalFormatting>
  <conditionalFormatting sqref="S19:S21">
    <cfRule type="expression" dxfId="179" priority="172">
      <formula>$AI19=7</formula>
    </cfRule>
    <cfRule type="expression" dxfId="178" priority="173">
      <formula>$AI19=6</formula>
    </cfRule>
  </conditionalFormatting>
  <conditionalFormatting sqref="S19:S21">
    <cfRule type="expression" dxfId="177" priority="170">
      <formula>$AI19=7</formula>
    </cfRule>
    <cfRule type="expression" dxfId="176" priority="171">
      <formula>$AI19=6</formula>
    </cfRule>
  </conditionalFormatting>
  <conditionalFormatting sqref="P19:S21">
    <cfRule type="expression" dxfId="175" priority="178">
      <formula>AND($AI19=6,$AH19="RI")</formula>
    </cfRule>
    <cfRule type="expression" dxfId="174" priority="179">
      <formula>AND($AI19=7,$AH19="RI")</formula>
    </cfRule>
    <cfRule type="expression" dxfId="173" priority="180">
      <formula>OR($AI19=7,$AI19=8)</formula>
    </cfRule>
    <cfRule type="expression" dxfId="172" priority="181">
      <formula>$AI19=6</formula>
    </cfRule>
  </conditionalFormatting>
  <conditionalFormatting sqref="P17:S21">
    <cfRule type="expression" dxfId="171" priority="164">
      <formula>OR(AND($AI17=7,$AH17="R"),AND($AI17=6,$AH17="R"))</formula>
    </cfRule>
    <cfRule type="expression" dxfId="170" priority="165">
      <formula>OR(AND($AI17=7,$AH17="RI"),AND($AI17=6,$AH17="RI"))</formula>
    </cfRule>
    <cfRule type="expression" dxfId="169" priority="166">
      <formula>OR(AND($AI17=7,$AH17="S"),AND($AI17=6,$AH17="S"))</formula>
    </cfRule>
    <cfRule type="expression" dxfId="168" priority="167">
      <formula>OR(AND($AI17=7,$AH17="PZC"),AND($AI17=6,$AH17="PZC"))</formula>
    </cfRule>
    <cfRule type="expression" dxfId="167" priority="168">
      <formula>OR($AI17=7,$AI17=0)</formula>
    </cfRule>
    <cfRule type="expression" dxfId="166" priority="169">
      <formula>$AI17=6</formula>
    </cfRule>
  </conditionalFormatting>
  <conditionalFormatting sqref="AB4:AB7 AB10:AB14 AB17:AB21 AB24:AB28 AB31:AB33">
    <cfRule type="iconSet" priority="163">
      <iconSet iconSet="3Symbols">
        <cfvo type="percent" val="0"/>
        <cfvo type="num" val="4"/>
        <cfvo type="num" val="5"/>
      </iconSet>
    </cfRule>
  </conditionalFormatting>
  <conditionalFormatting sqref="AC4:AC7 AC10:AC14 AC17:AC21 AC24:AC28 AC31:AC33">
    <cfRule type="iconSet" priority="162">
      <iconSet iconSet="3Symbols">
        <cfvo type="percent" val="0"/>
        <cfvo type="num" val="3"/>
        <cfvo type="num" val="4"/>
      </iconSet>
    </cfRule>
  </conditionalFormatting>
  <conditionalFormatting sqref="AD4:AD7 AD10:AD14 AD17:AD21 AD24:AD28 AD31:AD33">
    <cfRule type="iconSet" priority="161">
      <iconSet iconSet="3Symbols">
        <cfvo type="percent" val="0"/>
        <cfvo type="num" val="1"/>
        <cfvo type="num" val="2"/>
      </iconSet>
    </cfRule>
  </conditionalFormatting>
  <conditionalFormatting sqref="AB8:AB9 AB15:AB16 AB22:AB23 AB29:AB30">
    <cfRule type="iconSet" priority="160">
      <iconSet iconSet="3Symbols">
        <cfvo type="percent" val="0"/>
        <cfvo type="num" val="2"/>
        <cfvo type="num" val="3"/>
      </iconSet>
    </cfRule>
  </conditionalFormatting>
  <conditionalFormatting sqref="AB3:AD3 AC8:AD9 AC15:AD16 AC22:AD23 AC29:AD30">
    <cfRule type="iconSet" priority="159">
      <iconSet iconSet="3Symbols">
        <cfvo type="percent" val="0"/>
        <cfvo type="num" val="1"/>
        <cfvo type="num" val="2"/>
      </iconSet>
    </cfRule>
  </conditionalFormatting>
  <conditionalFormatting sqref="T8:T9 T16 T23 T30">
    <cfRule type="expression" dxfId="165" priority="157">
      <formula>OR($AI8=7,$AI8=8)</formula>
    </cfRule>
    <cfRule type="expression" dxfId="164" priority="158">
      <formula>$AI8=6</formula>
    </cfRule>
  </conditionalFormatting>
  <conditionalFormatting sqref="T15 T22">
    <cfRule type="expression" dxfId="163" priority="151">
      <formula>AND($AI15=7,$AH15="R")</formula>
    </cfRule>
    <cfRule type="expression" dxfId="162" priority="152">
      <formula>AND($AI15=6,$AH15="R")</formula>
    </cfRule>
    <cfRule type="expression" dxfId="161" priority="153">
      <formula>OR($AI15=7,$AI15=8)</formula>
    </cfRule>
    <cfRule type="expression" dxfId="160" priority="154">
      <formula>$AI15=6</formula>
    </cfRule>
  </conditionalFormatting>
  <conditionalFormatting sqref="T15 T22">
    <cfRule type="expression" dxfId="159" priority="149">
      <formula>AND($AI15=6,$AH15="RI")</formula>
    </cfRule>
    <cfRule type="expression" dxfId="158" priority="150">
      <formula>AND($AI15=7,$AH15="RI")</formula>
    </cfRule>
    <cfRule type="expression" dxfId="157" priority="155">
      <formula>OR($AI15=7,$AI15=0)</formula>
    </cfRule>
    <cfRule type="expression" dxfId="156" priority="156">
      <formula>$AI15=6</formula>
    </cfRule>
  </conditionalFormatting>
  <conditionalFormatting sqref="T29">
    <cfRule type="expression" dxfId="155" priority="143">
      <formula>AND($AH29=6,$AG29="RI")</formula>
    </cfRule>
    <cfRule type="expression" dxfId="154" priority="144">
      <formula>AND($AH29=7,$AG29="RI")</formula>
    </cfRule>
    <cfRule type="expression" dxfId="153" priority="145">
      <formula>OR($AH29=7,$AH29=8)</formula>
    </cfRule>
    <cfRule type="expression" dxfId="152" priority="146">
      <formula>$AH29=6</formula>
    </cfRule>
  </conditionalFormatting>
  <conditionalFormatting sqref="T29">
    <cfRule type="expression" dxfId="151" priority="141">
      <formula>$AH29=7</formula>
    </cfRule>
    <cfRule type="expression" dxfId="150" priority="142">
      <formula>$AH29=6</formula>
    </cfRule>
  </conditionalFormatting>
  <conditionalFormatting sqref="T15:T16 T29:T30 T22:T23 T8:T9">
    <cfRule type="expression" dxfId="149" priority="147">
      <formula>OR($AI8=7,$AI8=0)</formula>
    </cfRule>
    <cfRule type="expression" dxfId="148" priority="148">
      <formula>$AI8=6</formula>
    </cfRule>
  </conditionalFormatting>
  <conditionalFormatting sqref="T4:T7">
    <cfRule type="expression" dxfId="147" priority="137">
      <formula>OR($AI4=7,$AI4=0)</formula>
    </cfRule>
    <cfRule type="expression" dxfId="146" priority="138">
      <formula>$AI4=6</formula>
    </cfRule>
  </conditionalFormatting>
  <conditionalFormatting sqref="T4:T7">
    <cfRule type="expression" dxfId="145" priority="133">
      <formula>AND($AI4=7,$AH4="RI")</formula>
    </cfRule>
    <cfRule type="expression" dxfId="144" priority="134">
      <formula>AND($AI4=6,$AH4="RI")</formula>
    </cfRule>
    <cfRule type="expression" dxfId="143" priority="135">
      <formula>AND($AI4=7,$AH4="S")</formula>
    </cfRule>
    <cfRule type="expression" dxfId="142" priority="136">
      <formula>AND($AI4=6,$AH4="S")</formula>
    </cfRule>
    <cfRule type="expression" dxfId="141" priority="139">
      <formula>AND($AI4=7,$AH4="S")</formula>
    </cfRule>
    <cfRule type="expression" dxfId="140" priority="140">
      <formula>AND($AI4=6,$AH4="S")</formula>
    </cfRule>
  </conditionalFormatting>
  <conditionalFormatting sqref="T4:T7">
    <cfRule type="expression" dxfId="139" priority="127">
      <formula>OR(AND($AI4=7,$AH4="R"),AND($AI4=6,$AH4="R"))</formula>
    </cfRule>
    <cfRule type="expression" dxfId="138" priority="128">
      <formula>OR(AND($AI4=7,$AH4="RI"),AND($AI4=6,$AH4="RI"))</formula>
    </cfRule>
    <cfRule type="expression" dxfId="137" priority="129">
      <formula>OR(AND($AI4=7,$AH4="S"),AND($AI4=6,$AH4="S"))</formula>
    </cfRule>
    <cfRule type="expression" dxfId="136" priority="130">
      <formula>OR(AND($AI4=7,$AH4="PZC"),AND($AI4=6,$AH4="PZC"))</formula>
    </cfRule>
    <cfRule type="expression" dxfId="135" priority="131">
      <formula>OR($AI4=7,$AI4=0)</formula>
    </cfRule>
    <cfRule type="expression" dxfId="134" priority="132">
      <formula>$AI4=6</formula>
    </cfRule>
  </conditionalFormatting>
  <conditionalFormatting sqref="T10:T11">
    <cfRule type="expression" dxfId="133" priority="123">
      <formula>OR($AI10=7,$AI10=0)</formula>
    </cfRule>
    <cfRule type="expression" dxfId="132" priority="124">
      <formula>$AI10=6</formula>
    </cfRule>
  </conditionalFormatting>
  <conditionalFormatting sqref="T10:T11">
    <cfRule type="expression" dxfId="131" priority="119">
      <formula>AND($AI10=7,$AH10="RI")</formula>
    </cfRule>
    <cfRule type="expression" dxfId="130" priority="120">
      <formula>AND($AI10=6,$AH10="RI")</formula>
    </cfRule>
    <cfRule type="expression" dxfId="129" priority="121">
      <formula>AND($AI10=7,$AH10="S")</formula>
    </cfRule>
    <cfRule type="expression" dxfId="128" priority="122">
      <formula>AND($AI10=6,$AH10="S")</formula>
    </cfRule>
    <cfRule type="expression" dxfId="127" priority="125">
      <formula>AND($AI10=7,$AH10="S")</formula>
    </cfRule>
    <cfRule type="expression" dxfId="126" priority="126">
      <formula>AND($AI10=6,$AH10="S")</formula>
    </cfRule>
  </conditionalFormatting>
  <conditionalFormatting sqref="T12:T14">
    <cfRule type="expression" dxfId="125" priority="115">
      <formula>AND($AI12=6,$AH12="RI")</formula>
    </cfRule>
    <cfRule type="expression" dxfId="124" priority="116">
      <formula>AND($AI12=7,$AH12="RI")</formula>
    </cfRule>
    <cfRule type="expression" dxfId="123" priority="117">
      <formula>OR($AI12=7,$AI12=8)</formula>
    </cfRule>
    <cfRule type="expression" dxfId="122" priority="118">
      <formula>$AI12=6</formula>
    </cfRule>
  </conditionalFormatting>
  <conditionalFormatting sqref="T10:T14">
    <cfRule type="expression" dxfId="121" priority="109">
      <formula>OR(AND($AI10=7,$AH10="R"),AND($AI10=6,$AH10="R"))</formula>
    </cfRule>
    <cfRule type="expression" dxfId="120" priority="110">
      <formula>OR(AND($AI10=7,$AH10="RI"),AND($AI10=6,$AH10="RI"))</formula>
    </cfRule>
    <cfRule type="expression" dxfId="119" priority="111">
      <formula>OR(AND($AI10=7,$AH10="S"),AND($AI10=6,$AH10="S"))</formula>
    </cfRule>
    <cfRule type="expression" dxfId="118" priority="112">
      <formula>OR(AND($AI10=7,$AH10="PZC"),AND($AI10=6,$AH10="PZC"))</formula>
    </cfRule>
    <cfRule type="expression" dxfId="117" priority="113">
      <formula>OR($AI10=7,$AI10=0)</formula>
    </cfRule>
    <cfRule type="expression" dxfId="116" priority="114">
      <formula>$AI10=6</formula>
    </cfRule>
  </conditionalFormatting>
  <conditionalFormatting sqref="T24:T28">
    <cfRule type="expression" dxfId="115" priority="105">
      <formula>OR($AI24=7,$AI24=0)</formula>
    </cfRule>
    <cfRule type="expression" dxfId="114" priority="106">
      <formula>$AI24=6</formula>
    </cfRule>
  </conditionalFormatting>
  <conditionalFormatting sqref="T24:T28">
    <cfRule type="expression" dxfId="113" priority="101">
      <formula>AND($AI24=7,$AH24="RI")</formula>
    </cfRule>
    <cfRule type="expression" dxfId="112" priority="102">
      <formula>AND($AI24=6,$AH24="RI")</formula>
    </cfRule>
    <cfRule type="expression" dxfId="111" priority="103">
      <formula>AND($AI24=7,$AH24="S")</formula>
    </cfRule>
    <cfRule type="expression" dxfId="110" priority="104">
      <formula>AND($AI24=6,$AH24="S")</formula>
    </cfRule>
    <cfRule type="expression" dxfId="109" priority="107">
      <formula>AND($AI24=7,$AH24="S")</formula>
    </cfRule>
    <cfRule type="expression" dxfId="108" priority="108">
      <formula>AND($AI24=6,$AH24="S")</formula>
    </cfRule>
  </conditionalFormatting>
  <conditionalFormatting sqref="T24:T28">
    <cfRule type="expression" dxfId="107" priority="95">
      <formula>OR(AND($AI24=7,$AH24="R"),AND($AI24=6,$AH24="R"))</formula>
    </cfRule>
    <cfRule type="expression" dxfId="106" priority="96">
      <formula>OR(AND($AI24=7,$AH24="RI"),AND($AI24=6,$AH24="RI"))</formula>
    </cfRule>
    <cfRule type="expression" dxfId="105" priority="97">
      <formula>OR(AND($AI24=7,$AH24="S"),AND($AI24=6,$AH24="S"))</formula>
    </cfRule>
    <cfRule type="expression" dxfId="104" priority="98">
      <formula>OR(AND($AI24=7,$AH24="PZC"),AND($AI24=6,$AH24="PZC"))</formula>
    </cfRule>
    <cfRule type="expression" dxfId="103" priority="99">
      <formula>OR($AI24=7,$AI24=0)</formula>
    </cfRule>
    <cfRule type="expression" dxfId="102" priority="100">
      <formula>$AI24=6</formula>
    </cfRule>
  </conditionalFormatting>
  <conditionalFormatting sqref="T31:T32">
    <cfRule type="expression" dxfId="101" priority="91">
      <formula>OR($AI31=7,$AI31=0)</formula>
    </cfRule>
    <cfRule type="expression" dxfId="100" priority="92">
      <formula>$AI31=6</formula>
    </cfRule>
  </conditionalFormatting>
  <conditionalFormatting sqref="T31:T32">
    <cfRule type="expression" dxfId="99" priority="87">
      <formula>AND($AI31=7,$AH31="RI")</formula>
    </cfRule>
    <cfRule type="expression" dxfId="98" priority="88">
      <formula>AND($AI31=6,$AH31="RI")</formula>
    </cfRule>
    <cfRule type="expression" dxfId="97" priority="89">
      <formula>AND($AI31=7,$AH31="S")</formula>
    </cfRule>
    <cfRule type="expression" dxfId="96" priority="90">
      <formula>AND($AI31=6,$AH31="S")</formula>
    </cfRule>
    <cfRule type="expression" dxfId="95" priority="93">
      <formula>AND($AI31=7,$AH31="S")</formula>
    </cfRule>
    <cfRule type="expression" dxfId="94" priority="94">
      <formula>AND($AI31=6,$AH31="S")</formula>
    </cfRule>
  </conditionalFormatting>
  <conditionalFormatting sqref="T33">
    <cfRule type="expression" dxfId="93" priority="83">
      <formula>AND($AI33=6,$AH33="RI")</formula>
    </cfRule>
    <cfRule type="expression" dxfId="92" priority="84">
      <formula>AND($AI33=7,$AH33="RI")</formula>
    </cfRule>
    <cfRule type="expression" dxfId="91" priority="85">
      <formula>OR($AI33=7,$AI33=8)</formula>
    </cfRule>
    <cfRule type="expression" dxfId="90" priority="86">
      <formula>$AI33=6</formula>
    </cfRule>
  </conditionalFormatting>
  <conditionalFormatting sqref="T31:T33">
    <cfRule type="expression" dxfId="89" priority="77">
      <formula>OR(AND($AI31=7,$AH31="R"),AND($AI31=6,$AH31="R"))</formula>
    </cfRule>
    <cfRule type="expression" dxfId="88" priority="78">
      <formula>OR(AND($AI31=7,$AH31="RI"),AND($AI31=6,$AH31="RI"))</formula>
    </cfRule>
    <cfRule type="expression" dxfId="87" priority="79">
      <formula>OR(AND($AI31=7,$AH31="S"),AND($AI31=6,$AH31="S"))</formula>
    </cfRule>
    <cfRule type="expression" dxfId="86" priority="80">
      <formula>OR(AND($AI31=7,$AH31="PZC"),AND($AI31=6,$AH31="PZC"))</formula>
    </cfRule>
    <cfRule type="expression" dxfId="85" priority="81">
      <formula>OR($AI31=7,$AI31=0)</formula>
    </cfRule>
    <cfRule type="expression" dxfId="84" priority="82">
      <formula>$AI31=6</formula>
    </cfRule>
  </conditionalFormatting>
  <conditionalFormatting sqref="T19:T21">
    <cfRule type="expression" dxfId="83" priority="71">
      <formula>$AI19=7</formula>
    </cfRule>
    <cfRule type="expression" dxfId="82" priority="72">
      <formula>$AI19=6</formula>
    </cfRule>
  </conditionalFormatting>
  <conditionalFormatting sqref="T20">
    <cfRule type="expression" dxfId="81" priority="69">
      <formula>$AI20=7</formula>
    </cfRule>
    <cfRule type="expression" dxfId="80" priority="70">
      <formula>$AI20=6</formula>
    </cfRule>
  </conditionalFormatting>
  <conditionalFormatting sqref="T19:T21">
    <cfRule type="expression" dxfId="79" priority="67">
      <formula>$AI19=7</formula>
    </cfRule>
    <cfRule type="expression" dxfId="78" priority="68">
      <formula>$AI19=6</formula>
    </cfRule>
  </conditionalFormatting>
  <conditionalFormatting sqref="T19:T21">
    <cfRule type="expression" dxfId="77" priority="65">
      <formula>$AI19=7</formula>
    </cfRule>
    <cfRule type="expression" dxfId="76" priority="66">
      <formula>$AI19=6</formula>
    </cfRule>
  </conditionalFormatting>
  <conditionalFormatting sqref="T19:T21">
    <cfRule type="expression" dxfId="75" priority="73">
      <formula>AND($AI19=6,$AH19="RI")</formula>
    </cfRule>
    <cfRule type="expression" dxfId="74" priority="74">
      <formula>AND($AI19=7,$AH19="RI")</formula>
    </cfRule>
    <cfRule type="expression" dxfId="73" priority="75">
      <formula>OR($AI19=7,$AI19=8)</formula>
    </cfRule>
    <cfRule type="expression" dxfId="72" priority="76">
      <formula>$AI19=6</formula>
    </cfRule>
  </conditionalFormatting>
  <conditionalFormatting sqref="T17:T21">
    <cfRule type="expression" dxfId="71" priority="59">
      <formula>OR(AND($AI17=7,$AH17="R"),AND($AI17=6,$AH17="R"))</formula>
    </cfRule>
    <cfRule type="expression" dxfId="70" priority="60">
      <formula>OR(AND($AI17=7,$AH17="RI"),AND($AI17=6,$AH17="RI"))</formula>
    </cfRule>
    <cfRule type="expression" dxfId="69" priority="61">
      <formula>OR(AND($AI17=7,$AH17="S"),AND($AI17=6,$AH17="S"))</formula>
    </cfRule>
    <cfRule type="expression" dxfId="68" priority="62">
      <formula>OR(AND($AI17=7,$AH17="PZC"),AND($AI17=6,$AH17="PZC"))</formula>
    </cfRule>
    <cfRule type="expression" dxfId="67" priority="63">
      <formula>OR($AI17=7,$AI17=0)</formula>
    </cfRule>
    <cfRule type="expression" dxfId="66" priority="64">
      <formula>$AI17=6</formula>
    </cfRule>
  </conditionalFormatting>
  <conditionalFormatting sqref="K30 K23 K16 K8:K9">
    <cfRule type="expression" dxfId="65" priority="57">
      <formula>OR($AI8=7,$AI8=8)</formula>
    </cfRule>
    <cfRule type="expression" dxfId="64" priority="58">
      <formula>$AI8=6</formula>
    </cfRule>
  </conditionalFormatting>
  <conditionalFormatting sqref="K29">
    <cfRule type="expression" dxfId="63" priority="53">
      <formula>AND($AH29=7,$AG29="RI")</formula>
    </cfRule>
    <cfRule type="expression" dxfId="62" priority="54">
      <formula>AND($AH29=6,$AG29="RI")</formula>
    </cfRule>
    <cfRule type="expression" dxfId="61" priority="55">
      <formula>AND($AH29=7,$AG29="R")</formula>
    </cfRule>
    <cfRule type="expression" dxfId="60" priority="56">
      <formula>AND($AH29=6,$AG29="R")</formula>
    </cfRule>
  </conditionalFormatting>
  <conditionalFormatting sqref="K22 K15">
    <cfRule type="expression" dxfId="59" priority="47">
      <formula>AND($AI15=7,$AH15="R")</formula>
    </cfRule>
    <cfRule type="expression" dxfId="58" priority="48">
      <formula>AND($AI15=6,$AH15="R")</formula>
    </cfRule>
    <cfRule type="expression" dxfId="57" priority="49">
      <formula>OR($AI15=7,$AI15=8)</formula>
    </cfRule>
    <cfRule type="expression" dxfId="56" priority="50">
      <formula>$AI15=6</formula>
    </cfRule>
  </conditionalFormatting>
  <conditionalFormatting sqref="K22 K15">
    <cfRule type="expression" dxfId="55" priority="45">
      <formula>AND($AI15=6,$AH15="RI")</formula>
    </cfRule>
    <cfRule type="expression" dxfId="54" priority="46">
      <formula>AND($AI15=7,$AH15="RI")</formula>
    </cfRule>
    <cfRule type="expression" dxfId="53" priority="51">
      <formula>OR($AI15=7,$AI15=0)</formula>
    </cfRule>
    <cfRule type="expression" dxfId="52" priority="52">
      <formula>$AI15=6</formula>
    </cfRule>
  </conditionalFormatting>
  <conditionalFormatting sqref="K8:K9 K22:K23 K29:K30 K15:K18">
    <cfRule type="expression" dxfId="51" priority="43">
      <formula>OR($AI8=7,$AI8=0)</formula>
    </cfRule>
    <cfRule type="expression" dxfId="50" priority="44">
      <formula>$AI8=6</formula>
    </cfRule>
  </conditionalFormatting>
  <conditionalFormatting sqref="K26:K28 K5:K7 K19:K21">
    <cfRule type="expression" dxfId="49" priority="39">
      <formula>AND($AI5=6,$AH5="RI")</formula>
    </cfRule>
    <cfRule type="expression" dxfId="48" priority="40">
      <formula>AND($AI5=7,$AH5="RI")</formula>
    </cfRule>
    <cfRule type="expression" dxfId="47" priority="41">
      <formula>OR($AI5=7,$AI5=8)</formula>
    </cfRule>
    <cfRule type="expression" dxfId="46" priority="42">
      <formula>$AI5=6</formula>
    </cfRule>
  </conditionalFormatting>
  <conditionalFormatting sqref="K17:K18">
    <cfRule type="expression" dxfId="45" priority="33">
      <formula>AND($AI17=7,$AH17="RI")</formula>
    </cfRule>
    <cfRule type="expression" dxfId="44" priority="34">
      <formula>AND($AI17=6,$AH17="RI")</formula>
    </cfRule>
    <cfRule type="expression" dxfId="43" priority="35">
      <formula>AND($AI17=7,$AH17="S")</formula>
    </cfRule>
    <cfRule type="expression" dxfId="42" priority="36">
      <formula>AND($AI17=6,$AH17="S")</formula>
    </cfRule>
    <cfRule type="expression" dxfId="41" priority="37">
      <formula>AND($AI17=7,$AH17="S")</formula>
    </cfRule>
    <cfRule type="expression" dxfId="40" priority="38">
      <formula>AND($AI17=6,$AH17="S")</formula>
    </cfRule>
  </conditionalFormatting>
  <conditionalFormatting sqref="K17:K21 K31:K33 K24:K28 K10:K14 K4:K7">
    <cfRule type="expression" dxfId="39" priority="27">
      <formula>OR(AND($AI4=7,$AH4="R"),AND($AI4=6,$AH4="R"))</formula>
    </cfRule>
    <cfRule type="expression" dxfId="38" priority="28">
      <formula>OR(AND($AI4=7,$AH4="RI"),AND($AI4=6,$AH4="RI"))</formula>
    </cfRule>
    <cfRule type="expression" dxfId="37" priority="29">
      <formula>OR(AND($AI4=7,$AH4="S"),AND($AI4=6,$AH4="S"))</formula>
    </cfRule>
    <cfRule type="expression" dxfId="36" priority="30">
      <formula>OR(AND($AI4=7,$AH4="PZC"),AND($AI4=6,$AH4="PZC"))</formula>
    </cfRule>
    <cfRule type="expression" dxfId="35" priority="31">
      <formula>OR($AI4=7,$AI4=0)</formula>
    </cfRule>
    <cfRule type="expression" dxfId="34" priority="32">
      <formula>$AI4=6</formula>
    </cfRule>
  </conditionalFormatting>
  <conditionalFormatting sqref="K10:K14">
    <cfRule type="expression" dxfId="33" priority="23">
      <formula>OR($AI10=7,$AI10=0)</formula>
    </cfRule>
    <cfRule type="expression" dxfId="32" priority="24">
      <formula>$AI10=6</formula>
    </cfRule>
  </conditionalFormatting>
  <conditionalFormatting sqref="K10:K14">
    <cfRule type="expression" dxfId="31" priority="19">
      <formula>AND($AI10=7,$AH10="RI")</formula>
    </cfRule>
    <cfRule type="expression" dxfId="30" priority="20">
      <formula>AND($AI10=6,$AH10="RI")</formula>
    </cfRule>
    <cfRule type="expression" dxfId="29" priority="21">
      <formula>AND($AI10=7,$AH10="S")</formula>
    </cfRule>
    <cfRule type="expression" dxfId="28" priority="22">
      <formula>AND($AI10=6,$AH10="S")</formula>
    </cfRule>
    <cfRule type="expression" dxfId="27" priority="25">
      <formula>AND($AI10=7,$AH10="S")</formula>
    </cfRule>
    <cfRule type="expression" dxfId="26" priority="26">
      <formula>AND($AI10=6,$AH10="S")</formula>
    </cfRule>
  </conditionalFormatting>
  <conditionalFormatting sqref="K31:K33">
    <cfRule type="expression" dxfId="25" priority="15">
      <formula>OR($AI31=7,$AI31=0)</formula>
    </cfRule>
    <cfRule type="expression" dxfId="24" priority="16">
      <formula>$AI31=6</formula>
    </cfRule>
  </conditionalFormatting>
  <conditionalFormatting sqref="K31:K33">
    <cfRule type="expression" dxfId="23" priority="11">
      <formula>AND($AI31=7,$AH31="RI")</formula>
    </cfRule>
    <cfRule type="expression" dxfId="22" priority="12">
      <formula>AND($AI31=6,$AH31="RI")</formula>
    </cfRule>
    <cfRule type="expression" dxfId="21" priority="13">
      <formula>AND($AI31=7,$AH31="S")</formula>
    </cfRule>
    <cfRule type="expression" dxfId="20" priority="14">
      <formula>AND($AI31=6,$AH31="S")</formula>
    </cfRule>
    <cfRule type="expression" dxfId="19" priority="17">
      <formula>AND($AI31=7,$AH31="S")</formula>
    </cfRule>
    <cfRule type="expression" dxfId="18" priority="18">
      <formula>AND($AI31=6,$AH31="S")</formula>
    </cfRule>
  </conditionalFormatting>
  <conditionalFormatting sqref="K18">
    <cfRule type="expression" dxfId="17" priority="5">
      <formula>$AI18=7</formula>
    </cfRule>
    <cfRule type="expression" dxfId="16" priority="6">
      <formula>$AI18=6</formula>
    </cfRule>
  </conditionalFormatting>
  <conditionalFormatting sqref="K17:K18">
    <cfRule type="expression" dxfId="15" priority="7">
      <formula>OR($AI17=7,$AI17=0)</formula>
    </cfRule>
    <cfRule type="expression" dxfId="14" priority="8">
      <formula>$AI17=6</formula>
    </cfRule>
  </conditionalFormatting>
  <conditionalFormatting sqref="K17:K18">
    <cfRule type="expression" dxfId="13" priority="1">
      <formula>AND($AI17=7,$AH17="RI")</formula>
    </cfRule>
    <cfRule type="expression" dxfId="12" priority="2">
      <formula>AND($AI17=6,$AH17="RI")</formula>
    </cfRule>
    <cfRule type="expression" dxfId="11" priority="3">
      <formula>AND($AI17=7,$AH17="S")</formula>
    </cfRule>
    <cfRule type="expression" dxfId="10" priority="4">
      <formula>AND($AI17=6,$AH17="S")</formula>
    </cfRule>
    <cfRule type="expression" dxfId="9" priority="9">
      <formula>AND($AI17=7,$AH17="S")</formula>
    </cfRule>
    <cfRule type="expression" dxfId="8" priority="10">
      <formula>AND($AI17=6,$AH17="S")</formula>
    </cfRule>
  </conditionalFormatting>
  <pageMargins left="0.7" right="0.7" top="0.75" bottom="0.75" header="0.3" footer="0.3"/>
  <pageSetup paperSize="9" scale="33" orientation="portrait" r:id="rId1"/>
  <ignoredErrors>
    <ignoredError sqref="AB4:AI7 AB3:AI3 AJ4:AK33 AJ3:AK3 AL3:AL33 AB9:AI33 AB8:AH8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6"/>
  <dimension ref="A1:AD197"/>
  <sheetViews>
    <sheetView zoomScaleNormal="100" workbookViewId="0">
      <selection activeCell="O24" sqref="O24"/>
    </sheetView>
  </sheetViews>
  <sheetFormatPr defaultRowHeight="15" x14ac:dyDescent="0.25"/>
  <cols>
    <col min="1" max="1" width="9.140625" customWidth="1"/>
    <col min="2" max="2" width="5.7109375" customWidth="1"/>
    <col min="3" max="3" width="5.7109375" style="73" customWidth="1"/>
    <col min="4" max="27" width="5.7109375" customWidth="1"/>
    <col min="29" max="30" width="9.140625" style="55"/>
  </cols>
  <sheetData>
    <row r="1" spans="1:30" ht="15" customHeight="1" thickBot="1" x14ac:dyDescent="0.3">
      <c r="A1" s="4"/>
      <c r="B1" s="386" t="s">
        <v>133</v>
      </c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5"/>
      <c r="V1" s="386" t="s">
        <v>3</v>
      </c>
      <c r="W1" s="384"/>
      <c r="X1" s="384"/>
      <c r="Y1" s="384"/>
      <c r="Z1" s="384"/>
      <c r="AA1" s="385"/>
      <c r="AB1" s="73"/>
      <c r="AC1" s="79"/>
    </row>
    <row r="2" spans="1:30" ht="15" customHeight="1" thickBot="1" x14ac:dyDescent="0.3">
      <c r="A2" s="4"/>
      <c r="B2" s="304" t="s">
        <v>0</v>
      </c>
      <c r="C2" s="305" t="s">
        <v>18</v>
      </c>
      <c r="D2" s="271" t="s">
        <v>1</v>
      </c>
      <c r="E2" s="205" t="s">
        <v>11</v>
      </c>
      <c r="F2" s="206" t="s">
        <v>141</v>
      </c>
      <c r="G2" s="206" t="s">
        <v>29</v>
      </c>
      <c r="H2" s="207" t="s">
        <v>146</v>
      </c>
      <c r="I2" s="216" t="s">
        <v>38</v>
      </c>
      <c r="J2" s="208" t="s">
        <v>37</v>
      </c>
      <c r="K2" s="191" t="s">
        <v>151</v>
      </c>
      <c r="L2" s="209" t="s">
        <v>143</v>
      </c>
      <c r="M2" s="209" t="s">
        <v>136</v>
      </c>
      <c r="N2" s="210" t="s">
        <v>31</v>
      </c>
      <c r="O2" s="211" t="s">
        <v>27</v>
      </c>
      <c r="P2" s="212" t="s">
        <v>33</v>
      </c>
      <c r="Q2" s="213" t="s">
        <v>149</v>
      </c>
      <c r="R2" s="213" t="s">
        <v>150</v>
      </c>
      <c r="S2" s="214" t="s">
        <v>145</v>
      </c>
      <c r="T2" s="350" t="s">
        <v>139</v>
      </c>
      <c r="U2" s="218" t="s">
        <v>25</v>
      </c>
      <c r="V2" s="106" t="s">
        <v>120</v>
      </c>
      <c r="W2" s="107" t="s">
        <v>34</v>
      </c>
      <c r="X2" s="106" t="s">
        <v>148</v>
      </c>
      <c r="Y2" s="108" t="s">
        <v>32</v>
      </c>
      <c r="Z2" s="107" t="s">
        <v>9</v>
      </c>
      <c r="AA2" s="109" t="s">
        <v>36</v>
      </c>
      <c r="AB2" s="73"/>
      <c r="AC2" s="16" t="s">
        <v>110</v>
      </c>
      <c r="AD2" s="67" t="s">
        <v>111</v>
      </c>
    </row>
    <row r="3" spans="1:30" ht="15" customHeight="1" x14ac:dyDescent="0.25">
      <c r="A3" s="122" t="s">
        <v>81</v>
      </c>
      <c r="B3" s="142"/>
      <c r="C3" s="145"/>
      <c r="D3" s="143"/>
      <c r="E3" s="143"/>
      <c r="F3" s="143"/>
      <c r="G3" s="143"/>
      <c r="H3" s="145"/>
      <c r="I3" s="143"/>
      <c r="J3" s="143"/>
      <c r="K3" s="143"/>
      <c r="L3" s="145"/>
      <c r="M3" s="143"/>
      <c r="N3" s="143"/>
      <c r="O3" s="145"/>
      <c r="P3" s="143"/>
      <c r="Q3" s="145"/>
      <c r="R3" s="143"/>
      <c r="S3" s="143"/>
      <c r="T3" s="143"/>
      <c r="U3" s="144"/>
      <c r="V3" s="142"/>
      <c r="W3" s="143"/>
      <c r="X3" s="143"/>
      <c r="Y3" s="143"/>
      <c r="Z3" s="145"/>
      <c r="AA3" s="144"/>
      <c r="AC3" s="76">
        <f t="shared" ref="AC3:AC14" si="0">SUM(B3:AA3)/60</f>
        <v>0</v>
      </c>
      <c r="AD3" s="75">
        <f t="shared" ref="AD3:AD14" si="1">SUM(AC3)/8</f>
        <v>0</v>
      </c>
    </row>
    <row r="4" spans="1:30" ht="15" customHeight="1" x14ac:dyDescent="0.25">
      <c r="A4" s="123" t="s">
        <v>82</v>
      </c>
      <c r="B4" s="146"/>
      <c r="C4" s="13"/>
      <c r="D4" s="21"/>
      <c r="E4" s="21"/>
      <c r="F4" s="21"/>
      <c r="G4" s="21"/>
      <c r="H4" s="13"/>
      <c r="I4" s="21"/>
      <c r="J4" s="21"/>
      <c r="K4" s="21"/>
      <c r="L4" s="13"/>
      <c r="M4" s="21"/>
      <c r="N4" s="21"/>
      <c r="O4" s="13"/>
      <c r="P4" s="21"/>
      <c r="Q4" s="13"/>
      <c r="R4" s="21"/>
      <c r="S4" s="21"/>
      <c r="T4" s="21"/>
      <c r="U4" s="147"/>
      <c r="V4" s="146"/>
      <c r="W4" s="21"/>
      <c r="X4" s="21"/>
      <c r="Y4" s="21"/>
      <c r="Z4" s="13"/>
      <c r="AA4" s="147"/>
      <c r="AC4" s="76">
        <f t="shared" si="0"/>
        <v>0</v>
      </c>
      <c r="AD4" s="75">
        <f t="shared" si="1"/>
        <v>0</v>
      </c>
    </row>
    <row r="5" spans="1:30" s="19" customFormat="1" ht="15" customHeight="1" x14ac:dyDescent="0.25">
      <c r="A5" s="123" t="s">
        <v>83</v>
      </c>
      <c r="B5" s="146"/>
      <c r="C5" s="13"/>
      <c r="D5" s="21"/>
      <c r="E5" s="21"/>
      <c r="F5" s="21"/>
      <c r="G5" s="21"/>
      <c r="H5" s="13"/>
      <c r="I5" s="21"/>
      <c r="J5" s="21"/>
      <c r="K5" s="21"/>
      <c r="L5" s="13"/>
      <c r="M5" s="21"/>
      <c r="N5" s="21"/>
      <c r="O5" s="13"/>
      <c r="P5" s="21"/>
      <c r="Q5" s="13"/>
      <c r="R5" s="21"/>
      <c r="S5" s="21"/>
      <c r="T5" s="21"/>
      <c r="U5" s="147"/>
      <c r="V5" s="146"/>
      <c r="W5" s="21"/>
      <c r="X5" s="21"/>
      <c r="Y5" s="21"/>
      <c r="Z5" s="13"/>
      <c r="AA5" s="147"/>
      <c r="AC5" s="69">
        <f t="shared" si="0"/>
        <v>0</v>
      </c>
      <c r="AD5" s="68">
        <f t="shared" si="1"/>
        <v>0</v>
      </c>
    </row>
    <row r="6" spans="1:30" s="19" customFormat="1" ht="15" customHeight="1" x14ac:dyDescent="0.25">
      <c r="A6" s="123" t="s">
        <v>78</v>
      </c>
      <c r="B6" s="146"/>
      <c r="C6" s="13"/>
      <c r="D6" s="21"/>
      <c r="E6" s="21"/>
      <c r="F6" s="21"/>
      <c r="G6" s="21"/>
      <c r="H6" s="13"/>
      <c r="I6" s="21"/>
      <c r="J6" s="21"/>
      <c r="K6" s="21"/>
      <c r="L6" s="13"/>
      <c r="M6" s="21"/>
      <c r="N6" s="21"/>
      <c r="O6" s="13"/>
      <c r="P6" s="21"/>
      <c r="Q6" s="13"/>
      <c r="R6" s="21"/>
      <c r="S6" s="21"/>
      <c r="T6" s="21"/>
      <c r="U6" s="147"/>
      <c r="V6" s="146"/>
      <c r="W6" s="21"/>
      <c r="X6" s="21"/>
      <c r="Y6" s="21"/>
      <c r="Z6" s="13"/>
      <c r="AA6" s="147"/>
      <c r="AC6" s="69">
        <f t="shared" si="0"/>
        <v>0</v>
      </c>
      <c r="AD6" s="68">
        <f t="shared" si="1"/>
        <v>0</v>
      </c>
    </row>
    <row r="7" spans="1:30" ht="15" customHeight="1" x14ac:dyDescent="0.25">
      <c r="A7" s="123" t="s">
        <v>102</v>
      </c>
      <c r="B7" s="146"/>
      <c r="C7" s="13"/>
      <c r="D7" s="21"/>
      <c r="E7" s="21"/>
      <c r="F7" s="21"/>
      <c r="G7" s="21"/>
      <c r="H7" s="13"/>
      <c r="I7" s="21"/>
      <c r="J7" s="21"/>
      <c r="K7" s="21"/>
      <c r="L7" s="13"/>
      <c r="M7" s="21"/>
      <c r="N7" s="21"/>
      <c r="O7" s="13"/>
      <c r="P7" s="21"/>
      <c r="Q7" s="13"/>
      <c r="R7" s="21"/>
      <c r="S7" s="21"/>
      <c r="T7" s="21"/>
      <c r="U7" s="147"/>
      <c r="V7" s="146"/>
      <c r="W7" s="21"/>
      <c r="X7" s="21"/>
      <c r="Y7" s="21"/>
      <c r="Z7" s="13"/>
      <c r="AA7" s="147"/>
      <c r="AC7" s="69">
        <f t="shared" si="0"/>
        <v>0</v>
      </c>
      <c r="AD7" s="68">
        <f t="shared" si="1"/>
        <v>0</v>
      </c>
    </row>
    <row r="8" spans="1:30" ht="15" customHeight="1" x14ac:dyDescent="0.25">
      <c r="A8" s="123" t="s">
        <v>79</v>
      </c>
      <c r="B8" s="146"/>
      <c r="C8" s="13"/>
      <c r="D8" s="21"/>
      <c r="E8" s="21"/>
      <c r="F8" s="21"/>
      <c r="G8" s="21"/>
      <c r="H8" s="13"/>
      <c r="I8" s="21"/>
      <c r="J8" s="21"/>
      <c r="K8" s="21"/>
      <c r="L8" s="13"/>
      <c r="M8" s="21"/>
      <c r="N8" s="21"/>
      <c r="O8" s="13"/>
      <c r="P8" s="21"/>
      <c r="Q8" s="13"/>
      <c r="R8" s="21"/>
      <c r="S8" s="21"/>
      <c r="T8" s="21"/>
      <c r="U8" s="147"/>
      <c r="V8" s="146"/>
      <c r="W8" s="21"/>
      <c r="X8" s="21"/>
      <c r="Y8" s="21"/>
      <c r="Z8" s="13"/>
      <c r="AA8" s="147"/>
      <c r="AC8" s="69">
        <f t="shared" si="0"/>
        <v>0</v>
      </c>
      <c r="AD8" s="68">
        <f t="shared" si="1"/>
        <v>0</v>
      </c>
    </row>
    <row r="9" spans="1:30" ht="15" customHeight="1" x14ac:dyDescent="0.25">
      <c r="A9" s="123" t="s">
        <v>105</v>
      </c>
      <c r="B9" s="146"/>
      <c r="C9" s="13"/>
      <c r="D9" s="21"/>
      <c r="E9" s="21"/>
      <c r="F9" s="21"/>
      <c r="G9" s="21"/>
      <c r="H9" s="13"/>
      <c r="I9" s="21"/>
      <c r="J9" s="21"/>
      <c r="K9" s="21"/>
      <c r="L9" s="13"/>
      <c r="M9" s="21"/>
      <c r="N9" s="21"/>
      <c r="O9" s="13"/>
      <c r="P9" s="21"/>
      <c r="Q9" s="13"/>
      <c r="R9" s="21"/>
      <c r="S9" s="21"/>
      <c r="T9" s="21"/>
      <c r="U9" s="147"/>
      <c r="V9" s="146"/>
      <c r="W9" s="21"/>
      <c r="X9" s="21"/>
      <c r="Y9" s="21"/>
      <c r="Z9" s="13"/>
      <c r="AA9" s="147"/>
      <c r="AC9" s="76">
        <f t="shared" si="0"/>
        <v>0</v>
      </c>
      <c r="AD9" s="75">
        <f t="shared" si="1"/>
        <v>0</v>
      </c>
    </row>
    <row r="10" spans="1:30" ht="15" customHeight="1" x14ac:dyDescent="0.25">
      <c r="A10" s="123" t="s">
        <v>106</v>
      </c>
      <c r="B10" s="146"/>
      <c r="C10" s="13"/>
      <c r="D10" s="21"/>
      <c r="E10" s="21"/>
      <c r="F10" s="21"/>
      <c r="G10" s="21"/>
      <c r="H10" s="13"/>
      <c r="I10" s="21"/>
      <c r="J10" s="21"/>
      <c r="K10" s="21"/>
      <c r="L10" s="13"/>
      <c r="M10" s="21"/>
      <c r="N10" s="21"/>
      <c r="O10" s="13"/>
      <c r="P10" s="21"/>
      <c r="Q10" s="13"/>
      <c r="R10" s="21"/>
      <c r="S10" s="21"/>
      <c r="T10" s="21"/>
      <c r="U10" s="147"/>
      <c r="V10" s="146"/>
      <c r="W10" s="21"/>
      <c r="X10" s="21"/>
      <c r="Y10" s="21"/>
      <c r="Z10" s="13"/>
      <c r="AA10" s="147"/>
      <c r="AC10" s="76">
        <f t="shared" si="0"/>
        <v>0</v>
      </c>
      <c r="AD10" s="75">
        <f t="shared" si="1"/>
        <v>0</v>
      </c>
    </row>
    <row r="11" spans="1:30" s="19" customFormat="1" ht="15" customHeight="1" x14ac:dyDescent="0.25">
      <c r="A11" s="123" t="s">
        <v>107</v>
      </c>
      <c r="B11" s="146"/>
      <c r="C11" s="13"/>
      <c r="D11" s="21"/>
      <c r="E11" s="21"/>
      <c r="F11" s="21"/>
      <c r="G11" s="21"/>
      <c r="H11" s="13"/>
      <c r="I11" s="21"/>
      <c r="J11" s="21"/>
      <c r="K11" s="21"/>
      <c r="L11" s="13"/>
      <c r="M11" s="21"/>
      <c r="N11" s="21"/>
      <c r="O11" s="13"/>
      <c r="P11" s="21"/>
      <c r="Q11" s="13"/>
      <c r="R11" s="21"/>
      <c r="S11" s="21"/>
      <c r="T11" s="21"/>
      <c r="U11" s="147"/>
      <c r="V11" s="146"/>
      <c r="W11" s="21"/>
      <c r="X11" s="21"/>
      <c r="Y11" s="21"/>
      <c r="Z11" s="13"/>
      <c r="AA11" s="147"/>
      <c r="AC11" s="76">
        <f t="shared" si="0"/>
        <v>0</v>
      </c>
      <c r="AD11" s="75">
        <f t="shared" si="1"/>
        <v>0</v>
      </c>
    </row>
    <row r="12" spans="1:30" ht="15" customHeight="1" x14ac:dyDescent="0.25">
      <c r="A12" s="123" t="s">
        <v>108</v>
      </c>
      <c r="B12" s="146"/>
      <c r="C12" s="13"/>
      <c r="D12" s="21"/>
      <c r="E12" s="21"/>
      <c r="F12" s="21"/>
      <c r="G12" s="21"/>
      <c r="H12" s="13"/>
      <c r="I12" s="21"/>
      <c r="J12" s="21"/>
      <c r="K12" s="21"/>
      <c r="L12" s="13"/>
      <c r="M12" s="21"/>
      <c r="N12" s="21"/>
      <c r="O12" s="13"/>
      <c r="P12" s="21"/>
      <c r="Q12" s="13"/>
      <c r="R12" s="21"/>
      <c r="S12" s="21"/>
      <c r="T12" s="21"/>
      <c r="U12" s="147"/>
      <c r="V12" s="146"/>
      <c r="W12" s="21"/>
      <c r="X12" s="21"/>
      <c r="Y12" s="21"/>
      <c r="Z12" s="13"/>
      <c r="AA12" s="147"/>
      <c r="AC12" s="76">
        <f t="shared" si="0"/>
        <v>0</v>
      </c>
      <c r="AD12" s="75">
        <f t="shared" si="1"/>
        <v>0</v>
      </c>
    </row>
    <row r="13" spans="1:30" ht="15" customHeight="1" x14ac:dyDescent="0.25">
      <c r="A13" s="123" t="s">
        <v>109</v>
      </c>
      <c r="B13" s="146"/>
      <c r="C13" s="13"/>
      <c r="D13" s="21"/>
      <c r="E13" s="21"/>
      <c r="F13" s="21"/>
      <c r="G13" s="21"/>
      <c r="H13" s="13"/>
      <c r="I13" s="21"/>
      <c r="J13" s="21"/>
      <c r="K13" s="21"/>
      <c r="L13" s="13"/>
      <c r="M13" s="21"/>
      <c r="N13" s="21"/>
      <c r="O13" s="13"/>
      <c r="P13" s="21"/>
      <c r="Q13" s="13"/>
      <c r="R13" s="21"/>
      <c r="S13" s="21"/>
      <c r="T13" s="21"/>
      <c r="U13" s="147"/>
      <c r="V13" s="146"/>
      <c r="W13" s="21"/>
      <c r="X13" s="21"/>
      <c r="Y13" s="21"/>
      <c r="Z13" s="13"/>
      <c r="AA13" s="147"/>
      <c r="AC13" s="76">
        <f t="shared" si="0"/>
        <v>0</v>
      </c>
      <c r="AD13" s="75">
        <f t="shared" si="1"/>
        <v>0</v>
      </c>
    </row>
    <row r="14" spans="1:30" s="19" customFormat="1" ht="15" customHeight="1" thickBot="1" x14ac:dyDescent="0.3">
      <c r="A14" s="124" t="s">
        <v>104</v>
      </c>
      <c r="B14" s="148"/>
      <c r="C14" s="18"/>
      <c r="D14" s="15"/>
      <c r="E14" s="15"/>
      <c r="F14" s="15"/>
      <c r="G14" s="15"/>
      <c r="H14" s="18"/>
      <c r="I14" s="15"/>
      <c r="J14" s="15"/>
      <c r="K14" s="15"/>
      <c r="L14" s="18"/>
      <c r="M14" s="15"/>
      <c r="N14" s="15"/>
      <c r="O14" s="18"/>
      <c r="P14" s="15"/>
      <c r="Q14" s="18"/>
      <c r="R14" s="15"/>
      <c r="S14" s="15"/>
      <c r="T14" s="15"/>
      <c r="U14" s="149"/>
      <c r="V14" s="148"/>
      <c r="W14" s="15"/>
      <c r="X14" s="15"/>
      <c r="Y14" s="15"/>
      <c r="Z14" s="18"/>
      <c r="AA14" s="149"/>
      <c r="AC14" s="76">
        <f t="shared" si="0"/>
        <v>0</v>
      </c>
      <c r="AD14" s="75">
        <f t="shared" si="1"/>
        <v>0</v>
      </c>
    </row>
    <row r="15" spans="1:30" ht="15" customHeight="1" thickBot="1" x14ac:dyDescent="0.3">
      <c r="A15" s="242" t="s">
        <v>138</v>
      </c>
      <c r="B15" s="5"/>
      <c r="C15" s="150"/>
      <c r="D15" s="6"/>
      <c r="E15" s="6"/>
      <c r="F15" s="6"/>
      <c r="G15" s="6"/>
      <c r="H15" s="150"/>
      <c r="I15" s="6"/>
      <c r="J15" s="6"/>
      <c r="K15" s="6"/>
      <c r="L15" s="150"/>
      <c r="M15" s="6"/>
      <c r="N15" s="6"/>
      <c r="O15" s="150"/>
      <c r="P15" s="6"/>
      <c r="Q15" s="150"/>
      <c r="R15" s="6"/>
      <c r="S15" s="6"/>
      <c r="T15" s="6"/>
      <c r="U15" s="7"/>
      <c r="V15" s="5"/>
      <c r="W15" s="6"/>
      <c r="X15" s="6"/>
      <c r="Y15" s="6"/>
      <c r="Z15" s="150"/>
      <c r="AA15" s="7"/>
      <c r="AC15" s="70"/>
      <c r="AD15" s="71"/>
    </row>
    <row r="16" spans="1:30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</sheetData>
  <mergeCells count="2">
    <mergeCell ref="B1:U1"/>
    <mergeCell ref="V1:AA1"/>
  </mergeCells>
  <conditionalFormatting sqref="I2">
    <cfRule type="expression" dxfId="7" priority="3">
      <formula>$AH2=7</formula>
    </cfRule>
    <cfRule type="expression" dxfId="6" priority="4">
      <formula>$AH2=6</formula>
    </cfRule>
  </conditionalFormatting>
  <conditionalFormatting sqref="J2">
    <cfRule type="expression" dxfId="5" priority="1">
      <formula>$AH2=7</formula>
    </cfRule>
    <cfRule type="expression" dxfId="4" priority="2">
      <formula>$AH2=6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7"/>
  <dimension ref="A1:AA118"/>
  <sheetViews>
    <sheetView zoomScale="85" zoomScaleNormal="85" workbookViewId="0">
      <pane ySplit="2" topLeftCell="A3" activePane="bottomLeft" state="frozen"/>
      <selection activeCell="H6" sqref="H6"/>
      <selection pane="bottomLeft" activeCell="N11" sqref="N11"/>
    </sheetView>
  </sheetViews>
  <sheetFormatPr defaultRowHeight="15" x14ac:dyDescent="0.25"/>
  <cols>
    <col min="1" max="1" width="9.140625" customWidth="1"/>
    <col min="2" max="2" width="5.7109375" customWidth="1"/>
    <col min="3" max="3" width="5.7109375" style="73" customWidth="1"/>
    <col min="4" max="27" width="5.7109375" customWidth="1"/>
  </cols>
  <sheetData>
    <row r="1" spans="1:27" ht="15" customHeight="1" thickBot="1" x14ac:dyDescent="0.3">
      <c r="A1" s="60"/>
      <c r="B1" s="203" t="s">
        <v>133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293"/>
      <c r="V1" s="386" t="s">
        <v>3</v>
      </c>
      <c r="W1" s="384"/>
      <c r="X1" s="384"/>
      <c r="Y1" s="384"/>
      <c r="Z1" s="384"/>
      <c r="AA1" s="385"/>
    </row>
    <row r="2" spans="1:27" ht="15" customHeight="1" thickBot="1" x14ac:dyDescent="0.3">
      <c r="A2" s="64"/>
      <c r="B2" s="304" t="s">
        <v>0</v>
      </c>
      <c r="C2" s="305" t="s">
        <v>18</v>
      </c>
      <c r="D2" s="271" t="s">
        <v>1</v>
      </c>
      <c r="E2" s="205" t="s">
        <v>158</v>
      </c>
      <c r="F2" s="206" t="s">
        <v>141</v>
      </c>
      <c r="G2" s="206" t="s">
        <v>29</v>
      </c>
      <c r="H2" s="207" t="s">
        <v>146</v>
      </c>
      <c r="I2" s="216" t="s">
        <v>38</v>
      </c>
      <c r="J2" s="208" t="s">
        <v>37</v>
      </c>
      <c r="K2" s="191" t="s">
        <v>151</v>
      </c>
      <c r="L2" s="209" t="s">
        <v>143</v>
      </c>
      <c r="M2" s="209" t="s">
        <v>136</v>
      </c>
      <c r="N2" s="210" t="s">
        <v>31</v>
      </c>
      <c r="O2" s="211" t="s">
        <v>27</v>
      </c>
      <c r="P2" s="212" t="s">
        <v>33</v>
      </c>
      <c r="Q2" s="213" t="s">
        <v>149</v>
      </c>
      <c r="R2" s="213" t="s">
        <v>150</v>
      </c>
      <c r="S2" s="214" t="s">
        <v>145</v>
      </c>
      <c r="T2" s="350" t="s">
        <v>139</v>
      </c>
      <c r="U2" s="218" t="s">
        <v>25</v>
      </c>
      <c r="V2" s="106" t="s">
        <v>120</v>
      </c>
      <c r="W2" s="107" t="s">
        <v>34</v>
      </c>
      <c r="X2" s="106" t="s">
        <v>148</v>
      </c>
      <c r="Y2" s="108" t="s">
        <v>32</v>
      </c>
      <c r="Z2" s="107" t="s">
        <v>9</v>
      </c>
      <c r="AA2" s="109" t="s">
        <v>36</v>
      </c>
    </row>
    <row r="4" spans="1:27" ht="15.75" thickBot="1" x14ac:dyDescent="0.3">
      <c r="N4" s="61" t="s">
        <v>96</v>
      </c>
      <c r="O4" s="61"/>
      <c r="P4" s="61"/>
      <c r="Q4" s="61"/>
    </row>
    <row r="5" spans="1:27" x14ac:dyDescent="0.25">
      <c r="A5" s="82" t="s">
        <v>81</v>
      </c>
      <c r="B5" s="86">
        <f>Luty!B103</f>
        <v>0</v>
      </c>
      <c r="C5" s="86">
        <f>Luty!C103</f>
        <v>0</v>
      </c>
      <c r="D5" s="86">
        <f>Luty!D103</f>
        <v>4</v>
      </c>
      <c r="E5" s="86">
        <f>Luty!E103</f>
        <v>2</v>
      </c>
      <c r="F5" s="86">
        <f>Luty!F103</f>
        <v>0</v>
      </c>
      <c r="G5" s="86">
        <f>Luty!G103</f>
        <v>5</v>
      </c>
      <c r="H5" s="86">
        <f>Luty!H103</f>
        <v>4</v>
      </c>
      <c r="I5" s="86">
        <f>Luty!I103</f>
        <v>6</v>
      </c>
      <c r="J5" s="86">
        <f>Luty!J103</f>
        <v>4</v>
      </c>
      <c r="K5" s="86">
        <f>Luty!K103</f>
        <v>2</v>
      </c>
      <c r="L5" s="86">
        <f>Luty!L103</f>
        <v>4</v>
      </c>
      <c r="M5" s="86">
        <f>Luty!M103</f>
        <v>2</v>
      </c>
      <c r="N5" s="86">
        <f>Luty!N103</f>
        <v>4</v>
      </c>
      <c r="O5" s="86">
        <f>Luty!O103</f>
        <v>4</v>
      </c>
      <c r="P5" s="86">
        <f>Luty!P103</f>
        <v>0</v>
      </c>
      <c r="Q5" s="86">
        <f>Luty!Q103</f>
        <v>2</v>
      </c>
      <c r="R5" s="86">
        <f>Luty!R103</f>
        <v>4</v>
      </c>
      <c r="S5" s="86">
        <f>Luty!S103</f>
        <v>4</v>
      </c>
      <c r="T5" s="86">
        <f>Luty!T103</f>
        <v>6</v>
      </c>
      <c r="U5" s="86">
        <f>Luty!U103</f>
        <v>2</v>
      </c>
      <c r="V5" s="86">
        <f>Luty!V103</f>
        <v>4</v>
      </c>
      <c r="W5" s="86">
        <f>Luty!W103</f>
        <v>4</v>
      </c>
      <c r="X5" s="86">
        <f>Luty!X103</f>
        <v>4</v>
      </c>
      <c r="Y5" s="86">
        <f>Luty!Y103</f>
        <v>5</v>
      </c>
      <c r="Z5" s="86">
        <f>Luty!Z103</f>
        <v>3</v>
      </c>
      <c r="AA5" s="86">
        <f>Luty!AA103</f>
        <v>6</v>
      </c>
    </row>
    <row r="6" spans="1:27" x14ac:dyDescent="0.25">
      <c r="A6" s="85" t="s">
        <v>82</v>
      </c>
      <c r="B6" s="90">
        <f>Marzec!B103</f>
        <v>4</v>
      </c>
      <c r="C6" s="90">
        <f>Marzec!C103</f>
        <v>4</v>
      </c>
      <c r="D6" s="90">
        <f>Marzec!D103</f>
        <v>4</v>
      </c>
      <c r="E6" s="90">
        <f>Marzec!E103</f>
        <v>2</v>
      </c>
      <c r="F6" s="90">
        <f>Marzec!F103</f>
        <v>2</v>
      </c>
      <c r="G6" s="90">
        <f>Marzec!G103</f>
        <v>5</v>
      </c>
      <c r="H6" s="90">
        <f>Marzec!H103</f>
        <v>4</v>
      </c>
      <c r="I6" s="90">
        <f>Marzec!I103</f>
        <v>3</v>
      </c>
      <c r="J6" s="90">
        <f>Marzec!J103</f>
        <v>4</v>
      </c>
      <c r="K6" s="90">
        <f>Marzec!K103</f>
        <v>4</v>
      </c>
      <c r="L6" s="90">
        <f>Marzec!L103</f>
        <v>5</v>
      </c>
      <c r="M6" s="90">
        <f>Marzec!M103</f>
        <v>4</v>
      </c>
      <c r="N6" s="90">
        <f>Marzec!N103</f>
        <v>4</v>
      </c>
      <c r="O6" s="90">
        <f>Marzec!O103</f>
        <v>5</v>
      </c>
      <c r="P6" s="90">
        <f>Marzec!P103</f>
        <v>0</v>
      </c>
      <c r="Q6" s="90">
        <f>Marzec!Q103</f>
        <v>5</v>
      </c>
      <c r="R6" s="90">
        <f>Marzec!R103</f>
        <v>4</v>
      </c>
      <c r="S6" s="90">
        <f>Marzec!S103</f>
        <v>4</v>
      </c>
      <c r="T6" s="90">
        <f>Marzec!T103</f>
        <v>4</v>
      </c>
      <c r="U6" s="90">
        <f>Marzec!U103</f>
        <v>6</v>
      </c>
      <c r="V6" s="90">
        <f>Marzec!V103</f>
        <v>5</v>
      </c>
      <c r="W6" s="90">
        <f>Marzec!W103</f>
        <v>4</v>
      </c>
      <c r="X6" s="90">
        <f>Marzec!X103</f>
        <v>5</v>
      </c>
      <c r="Y6" s="90">
        <f>Marzec!Y103</f>
        <v>5</v>
      </c>
      <c r="Z6" s="90">
        <f>Marzec!Z103</f>
        <v>5</v>
      </c>
      <c r="AA6" s="90">
        <f>Marzec!AA103</f>
        <v>4</v>
      </c>
    </row>
    <row r="7" spans="1:27" ht="15.75" thickBot="1" x14ac:dyDescent="0.3">
      <c r="A7" s="87" t="s">
        <v>83</v>
      </c>
      <c r="B7" s="88">
        <f>Kwiecień!B103</f>
        <v>0</v>
      </c>
      <c r="C7" s="88">
        <f>Kwiecień!C103</f>
        <v>0</v>
      </c>
      <c r="D7" s="88">
        <f>Kwiecień!D103</f>
        <v>4</v>
      </c>
      <c r="E7" s="88">
        <f>Kwiecień!E103</f>
        <v>4</v>
      </c>
      <c r="F7" s="88">
        <f>Kwiecień!F103</f>
        <v>1</v>
      </c>
      <c r="G7" s="88">
        <f>Kwiecień!G103</f>
        <v>6</v>
      </c>
      <c r="H7" s="88">
        <f>Kwiecień!H103</f>
        <v>4</v>
      </c>
      <c r="I7" s="88">
        <f>Kwiecień!I103</f>
        <v>6</v>
      </c>
      <c r="J7" s="88">
        <f>Kwiecień!J103</f>
        <v>4</v>
      </c>
      <c r="K7" s="88">
        <f>Kwiecień!K103</f>
        <v>4</v>
      </c>
      <c r="L7" s="88">
        <f>Kwiecień!L103</f>
        <v>4</v>
      </c>
      <c r="M7" s="88">
        <f>Kwiecień!M103</f>
        <v>4</v>
      </c>
      <c r="N7" s="88">
        <f>Kwiecień!O103</f>
        <v>4</v>
      </c>
      <c r="O7" s="88">
        <f>Kwiecień!P103</f>
        <v>4</v>
      </c>
      <c r="P7" s="88">
        <f>Kwiecień!Q103</f>
        <v>0</v>
      </c>
      <c r="Q7" s="88">
        <f>Kwiecień!R103</f>
        <v>4</v>
      </c>
      <c r="R7" s="88">
        <f>Kwiecień!S103</f>
        <v>2</v>
      </c>
      <c r="S7" s="88">
        <f>Kwiecień!T103</f>
        <v>4</v>
      </c>
      <c r="T7" s="88">
        <f>Kwiecień!U103</f>
        <v>4</v>
      </c>
      <c r="U7" s="88">
        <f>Kwiecień!V103</f>
        <v>6</v>
      </c>
      <c r="V7" s="88">
        <f>Kwiecień!W103</f>
        <v>5</v>
      </c>
      <c r="W7" s="88">
        <f>Kwiecień!X103</f>
        <v>5</v>
      </c>
      <c r="X7" s="88">
        <f>Kwiecień!Y103</f>
        <v>5</v>
      </c>
      <c r="Y7" s="88">
        <f>Kwiecień!Z103</f>
        <v>3</v>
      </c>
      <c r="Z7" s="88">
        <f>Kwiecień!AA103</f>
        <v>5</v>
      </c>
      <c r="AA7" s="88">
        <f>Kwiecień!AB103</f>
        <v>7</v>
      </c>
    </row>
    <row r="8" spans="1:27" ht="15.75" thickBot="1" x14ac:dyDescent="0.3">
      <c r="A8" s="65" t="s">
        <v>84</v>
      </c>
      <c r="B8" s="63">
        <f>SUM(B5:B7)</f>
        <v>4</v>
      </c>
      <c r="C8" s="63">
        <f t="shared" ref="C8:AA8" si="0">SUM(C5:C7)</f>
        <v>4</v>
      </c>
      <c r="D8" s="63">
        <f t="shared" si="0"/>
        <v>12</v>
      </c>
      <c r="E8" s="63">
        <f t="shared" si="0"/>
        <v>8</v>
      </c>
      <c r="F8" s="63">
        <f t="shared" si="0"/>
        <v>3</v>
      </c>
      <c r="G8" s="63">
        <f t="shared" si="0"/>
        <v>16</v>
      </c>
      <c r="H8" s="63">
        <f t="shared" si="0"/>
        <v>12</v>
      </c>
      <c r="I8" s="63">
        <f t="shared" si="0"/>
        <v>15</v>
      </c>
      <c r="J8" s="63">
        <f t="shared" si="0"/>
        <v>12</v>
      </c>
      <c r="K8" s="63">
        <f t="shared" si="0"/>
        <v>10</v>
      </c>
      <c r="L8" s="63">
        <f t="shared" si="0"/>
        <v>13</v>
      </c>
      <c r="M8" s="63">
        <f t="shared" si="0"/>
        <v>10</v>
      </c>
      <c r="N8" s="63">
        <f t="shared" si="0"/>
        <v>12</v>
      </c>
      <c r="O8" s="63">
        <f t="shared" si="0"/>
        <v>13</v>
      </c>
      <c r="P8" s="63">
        <f t="shared" si="0"/>
        <v>0</v>
      </c>
      <c r="Q8" s="63">
        <f t="shared" si="0"/>
        <v>11</v>
      </c>
      <c r="R8" s="63">
        <f t="shared" si="0"/>
        <v>10</v>
      </c>
      <c r="S8" s="63">
        <f t="shared" si="0"/>
        <v>12</v>
      </c>
      <c r="T8" s="63">
        <f t="shared" si="0"/>
        <v>14</v>
      </c>
      <c r="U8" s="63">
        <f t="shared" si="0"/>
        <v>14</v>
      </c>
      <c r="V8" s="63">
        <f t="shared" si="0"/>
        <v>14</v>
      </c>
      <c r="W8" s="63">
        <f t="shared" si="0"/>
        <v>13</v>
      </c>
      <c r="X8" s="63">
        <f t="shared" si="0"/>
        <v>14</v>
      </c>
      <c r="Y8" s="63">
        <f t="shared" si="0"/>
        <v>13</v>
      </c>
      <c r="Z8" s="63">
        <f t="shared" si="0"/>
        <v>13</v>
      </c>
      <c r="AA8" s="63">
        <f t="shared" si="0"/>
        <v>17</v>
      </c>
    </row>
    <row r="9" spans="1:27" x14ac:dyDescent="0.25">
      <c r="A9" s="82" t="s">
        <v>78</v>
      </c>
      <c r="B9" s="86">
        <f>Maj!B103</f>
        <v>0</v>
      </c>
      <c r="C9" s="86">
        <f>Maj!C103</f>
        <v>0</v>
      </c>
      <c r="D9" s="86">
        <f>Maj!D103</f>
        <v>6</v>
      </c>
      <c r="E9" s="86">
        <f>Maj!E103</f>
        <v>4</v>
      </c>
      <c r="F9" s="86">
        <f>Maj!F103</f>
        <v>0</v>
      </c>
      <c r="G9" s="86">
        <f>Maj!G103</f>
        <v>6</v>
      </c>
      <c r="H9" s="86">
        <f>Maj!H103</f>
        <v>7</v>
      </c>
      <c r="I9" s="86">
        <f>Maj!I103</f>
        <v>3</v>
      </c>
      <c r="J9" s="86">
        <f>Maj!J103</f>
        <v>7</v>
      </c>
      <c r="K9" s="86">
        <f>Maj!K103</f>
        <v>4</v>
      </c>
      <c r="L9" s="86">
        <f>Maj!L103</f>
        <v>3</v>
      </c>
      <c r="M9" s="86">
        <f>Maj!M103</f>
        <v>4</v>
      </c>
      <c r="N9" s="86">
        <f>Maj!O103</f>
        <v>5</v>
      </c>
      <c r="O9" s="86">
        <f>Maj!P103</f>
        <v>6</v>
      </c>
      <c r="P9" s="86">
        <f>Maj!Q103</f>
        <v>5</v>
      </c>
      <c r="Q9" s="86">
        <f>Maj!R103</f>
        <v>4</v>
      </c>
      <c r="R9" s="86">
        <f>Maj!S103</f>
        <v>6</v>
      </c>
      <c r="S9" s="86">
        <f>Maj!T103</f>
        <v>4</v>
      </c>
      <c r="T9" s="86">
        <f>Maj!U103</f>
        <v>3</v>
      </c>
      <c r="U9" s="86">
        <f>Maj!V103</f>
        <v>4</v>
      </c>
      <c r="V9" s="86">
        <f>Maj!W103</f>
        <v>5</v>
      </c>
      <c r="W9" s="86">
        <f>Maj!X103</f>
        <v>7</v>
      </c>
      <c r="X9" s="86">
        <f>Maj!Y103</f>
        <v>5</v>
      </c>
      <c r="Y9" s="86">
        <f>Maj!Z103</f>
        <v>6</v>
      </c>
      <c r="Z9" s="86">
        <f>Maj!AA103</f>
        <v>6</v>
      </c>
      <c r="AA9" s="86">
        <f>Maj!AB103</f>
        <v>4</v>
      </c>
    </row>
    <row r="10" spans="1:27" x14ac:dyDescent="0.25">
      <c r="A10" s="85" t="s">
        <v>77</v>
      </c>
      <c r="B10" s="90">
        <f>Czerwiec!B103</f>
        <v>0</v>
      </c>
      <c r="C10" s="90">
        <f>Czerwiec!C103</f>
        <v>0</v>
      </c>
      <c r="D10" s="90">
        <f>Czerwiec!D103</f>
        <v>4</v>
      </c>
      <c r="E10" s="90">
        <f>Czerwiec!E103</f>
        <v>5</v>
      </c>
      <c r="F10" s="90">
        <f>Czerwiec!F103</f>
        <v>0</v>
      </c>
      <c r="G10" s="90">
        <f>Czerwiec!G103</f>
        <v>4</v>
      </c>
      <c r="H10" s="90">
        <f>Czerwiec!H103</f>
        <v>3</v>
      </c>
      <c r="I10" s="90">
        <f>Czerwiec!I103</f>
        <v>4</v>
      </c>
      <c r="J10" s="90">
        <f>Czerwiec!J103</f>
        <v>5</v>
      </c>
      <c r="K10" s="90">
        <f>Czerwiec!K103</f>
        <v>4</v>
      </c>
      <c r="L10" s="90">
        <f>Czerwiec!L103</f>
        <v>2</v>
      </c>
      <c r="M10" s="90">
        <f>Czerwiec!M103</f>
        <v>1</v>
      </c>
      <c r="N10" s="90">
        <f>Czerwiec!N103</f>
        <v>5</v>
      </c>
      <c r="O10" s="90">
        <f>Czerwiec!O103</f>
        <v>4</v>
      </c>
      <c r="P10" s="90">
        <f>Czerwiec!P103</f>
        <v>4</v>
      </c>
      <c r="Q10" s="90">
        <f>Czerwiec!Q103</f>
        <v>3</v>
      </c>
      <c r="R10" s="90">
        <f>Czerwiec!R103</f>
        <v>5</v>
      </c>
      <c r="S10" s="90">
        <f>Czerwiec!S103</f>
        <v>4</v>
      </c>
      <c r="T10" s="90">
        <f>Czerwiec!T103</f>
        <v>4</v>
      </c>
      <c r="U10" s="90">
        <f>Czerwiec!U103</f>
        <v>4</v>
      </c>
      <c r="V10" s="90">
        <f>Czerwiec!V103</f>
        <v>5</v>
      </c>
      <c r="W10" s="90">
        <f>Czerwiec!W103</f>
        <v>5</v>
      </c>
      <c r="X10" s="90">
        <f>Czerwiec!X103</f>
        <v>3</v>
      </c>
      <c r="Y10" s="90">
        <f>Czerwiec!Y103</f>
        <v>5</v>
      </c>
      <c r="Z10" s="90">
        <f>Czerwiec!Z103</f>
        <v>4</v>
      </c>
      <c r="AA10" s="90">
        <f>Czerwiec!AA103</f>
        <v>5</v>
      </c>
    </row>
    <row r="11" spans="1:27" ht="15.75" thickBot="1" x14ac:dyDescent="0.3">
      <c r="A11" s="87" t="s">
        <v>79</v>
      </c>
      <c r="B11" s="88">
        <f>Lipiec!B103</f>
        <v>0</v>
      </c>
      <c r="C11" s="88">
        <f>Lipiec!C103</f>
        <v>0</v>
      </c>
      <c r="D11" s="88">
        <f>Lipiec!D103</f>
        <v>4</v>
      </c>
      <c r="E11" s="88">
        <f>Lipiec!E103</f>
        <v>5</v>
      </c>
      <c r="F11" s="88">
        <f>Lipiec!F103</f>
        <v>0</v>
      </c>
      <c r="G11" s="88">
        <f>Lipiec!G103</f>
        <v>4</v>
      </c>
      <c r="H11" s="88">
        <f>Lipiec!H103</f>
        <v>5</v>
      </c>
      <c r="I11" s="88">
        <f>Lipiec!I103</f>
        <v>2</v>
      </c>
      <c r="J11" s="88">
        <f>Lipiec!J103</f>
        <v>3</v>
      </c>
      <c r="K11" s="88">
        <f>Lipiec!K103</f>
        <v>4</v>
      </c>
      <c r="L11" s="88">
        <f>Lipiec!L103</f>
        <v>4</v>
      </c>
      <c r="M11" s="88">
        <f>Lipiec!M103</f>
        <v>5</v>
      </c>
      <c r="N11" s="88">
        <f>Lipiec!N103</f>
        <v>3</v>
      </c>
      <c r="O11" s="88">
        <f>Lipiec!O103</f>
        <v>6</v>
      </c>
      <c r="P11" s="88">
        <f>Lipiec!P103</f>
        <v>4</v>
      </c>
      <c r="Q11" s="88">
        <f>Lipiec!Q103</f>
        <v>5</v>
      </c>
      <c r="R11" s="88">
        <f>Lipiec!R103</f>
        <v>3</v>
      </c>
      <c r="S11" s="88">
        <f>Lipiec!S103</f>
        <v>2</v>
      </c>
      <c r="T11" s="88">
        <f>Lipiec!T103</f>
        <v>2</v>
      </c>
      <c r="U11" s="88">
        <f>Lipiec!U103</f>
        <v>4</v>
      </c>
      <c r="V11" s="88">
        <f>Lipiec!V103</f>
        <v>4</v>
      </c>
      <c r="W11" s="88">
        <f>Lipiec!W103</f>
        <v>2</v>
      </c>
      <c r="X11" s="88">
        <f>Lipiec!X103</f>
        <v>6</v>
      </c>
      <c r="Y11" s="88">
        <f>Lipiec!Y103</f>
        <v>4</v>
      </c>
      <c r="Z11" s="88">
        <f>Lipiec!Z103</f>
        <v>5</v>
      </c>
      <c r="AA11" s="88">
        <f>Lipiec!AA103</f>
        <v>6</v>
      </c>
    </row>
    <row r="12" spans="1:27" ht="15.75" thickBot="1" x14ac:dyDescent="0.3">
      <c r="A12" s="65" t="s">
        <v>80</v>
      </c>
      <c r="B12" s="63">
        <f>SUM(B9:B11)</f>
        <v>0</v>
      </c>
      <c r="C12" s="63">
        <f t="shared" ref="C12:AA12" si="1">SUM(C9:C11)</f>
        <v>0</v>
      </c>
      <c r="D12" s="63">
        <f t="shared" si="1"/>
        <v>14</v>
      </c>
      <c r="E12" s="63">
        <f t="shared" si="1"/>
        <v>14</v>
      </c>
      <c r="F12" s="63">
        <f t="shared" si="1"/>
        <v>0</v>
      </c>
      <c r="G12" s="63">
        <f t="shared" si="1"/>
        <v>14</v>
      </c>
      <c r="H12" s="63">
        <f t="shared" si="1"/>
        <v>15</v>
      </c>
      <c r="I12" s="63">
        <f t="shared" si="1"/>
        <v>9</v>
      </c>
      <c r="J12" s="63">
        <f t="shared" si="1"/>
        <v>15</v>
      </c>
      <c r="K12" s="63">
        <f t="shared" si="1"/>
        <v>12</v>
      </c>
      <c r="L12" s="63">
        <f t="shared" si="1"/>
        <v>9</v>
      </c>
      <c r="M12" s="63">
        <f t="shared" si="1"/>
        <v>10</v>
      </c>
      <c r="N12" s="63">
        <f t="shared" si="1"/>
        <v>13</v>
      </c>
      <c r="O12" s="63">
        <f t="shared" si="1"/>
        <v>16</v>
      </c>
      <c r="P12" s="63">
        <f t="shared" si="1"/>
        <v>13</v>
      </c>
      <c r="Q12" s="63">
        <f t="shared" si="1"/>
        <v>12</v>
      </c>
      <c r="R12" s="63">
        <f t="shared" si="1"/>
        <v>14</v>
      </c>
      <c r="S12" s="63">
        <f t="shared" si="1"/>
        <v>10</v>
      </c>
      <c r="T12" s="63">
        <f t="shared" si="1"/>
        <v>9</v>
      </c>
      <c r="U12" s="63">
        <f t="shared" si="1"/>
        <v>12</v>
      </c>
      <c r="V12" s="63">
        <f t="shared" si="1"/>
        <v>14</v>
      </c>
      <c r="W12" s="63">
        <f t="shared" si="1"/>
        <v>14</v>
      </c>
      <c r="X12" s="63">
        <f t="shared" si="1"/>
        <v>14</v>
      </c>
      <c r="Y12" s="63">
        <f t="shared" si="1"/>
        <v>15</v>
      </c>
      <c r="Z12" s="63">
        <f t="shared" si="1"/>
        <v>15</v>
      </c>
      <c r="AA12" s="63">
        <f t="shared" si="1"/>
        <v>15</v>
      </c>
    </row>
    <row r="13" spans="1:27" x14ac:dyDescent="0.25">
      <c r="A13" s="82" t="s">
        <v>90</v>
      </c>
      <c r="B13" s="86">
        <f>Sierpień!B103</f>
        <v>2</v>
      </c>
      <c r="C13" s="86">
        <f>Sierpień!C103</f>
        <v>2</v>
      </c>
      <c r="D13" s="86">
        <f>Sierpień!D103</f>
        <v>2</v>
      </c>
      <c r="E13" s="86">
        <f>Sierpień!E103</f>
        <v>5</v>
      </c>
      <c r="F13" s="86">
        <f>Sierpień!F103</f>
        <v>2</v>
      </c>
      <c r="G13" s="86">
        <f>Sierpień!G103</f>
        <v>2</v>
      </c>
      <c r="H13" s="86">
        <f>Sierpień!H103</f>
        <v>5</v>
      </c>
      <c r="I13" s="86">
        <f>Sierpień!I103</f>
        <v>5</v>
      </c>
      <c r="J13" s="86">
        <f>Sierpień!J103</f>
        <v>4</v>
      </c>
      <c r="K13" s="86">
        <f>Sierpień!N103</f>
        <v>4</v>
      </c>
      <c r="L13" s="86">
        <f>Sierpień!L103</f>
        <v>5</v>
      </c>
      <c r="M13" s="86">
        <f>Sierpień!M103</f>
        <v>2</v>
      </c>
      <c r="N13" s="86">
        <f>Sierpień!T103</f>
        <v>5</v>
      </c>
      <c r="O13" s="86">
        <f>Sierpień!O103</f>
        <v>5</v>
      </c>
      <c r="P13" s="86">
        <f>Sierpień!P103</f>
        <v>4</v>
      </c>
      <c r="Q13" s="86">
        <f>Sierpień!Q103</f>
        <v>5</v>
      </c>
      <c r="R13" s="86">
        <f>Sierpień!R103</f>
        <v>4</v>
      </c>
      <c r="S13" s="86">
        <f>Sierpień!S103</f>
        <v>4</v>
      </c>
      <c r="T13" s="86">
        <f>Sierpień!K103</f>
        <v>4</v>
      </c>
      <c r="U13" s="86">
        <f>Sierpień!U103</f>
        <v>0</v>
      </c>
      <c r="V13" s="86">
        <f>Sierpień!V103</f>
        <v>0</v>
      </c>
      <c r="W13" s="86">
        <f>Sierpień!W103</f>
        <v>0</v>
      </c>
      <c r="X13" s="86">
        <f>Sierpień!T103</f>
        <v>5</v>
      </c>
      <c r="Y13" s="86">
        <f>Sierpień!Y103</f>
        <v>0</v>
      </c>
      <c r="Z13" s="86">
        <f>Sierpień!Z103</f>
        <v>0</v>
      </c>
      <c r="AA13" s="86">
        <f>Sierpień!AA103</f>
        <v>0</v>
      </c>
    </row>
    <row r="14" spans="1:27" x14ac:dyDescent="0.25">
      <c r="A14" s="85" t="s">
        <v>91</v>
      </c>
      <c r="B14" s="90">
        <f>Wrzesień!B105</f>
        <v>4</v>
      </c>
      <c r="C14" s="90">
        <f>Wrzesień!C105</f>
        <v>4</v>
      </c>
      <c r="D14" s="90">
        <f>Wrzesień!D105</f>
        <v>6</v>
      </c>
      <c r="E14" s="90">
        <f>Wrzesień!E105</f>
        <v>2</v>
      </c>
      <c r="F14" s="90">
        <f>Wrzesień!F105</f>
        <v>2</v>
      </c>
      <c r="G14" s="90">
        <f>Wrzesień!G105</f>
        <v>6</v>
      </c>
      <c r="H14" s="90">
        <f>Wrzesień!H105</f>
        <v>4</v>
      </c>
      <c r="I14" s="90">
        <f>Wrzesień!I105</f>
        <v>4</v>
      </c>
      <c r="J14" s="90">
        <f>Wrzesień!J105</f>
        <v>4</v>
      </c>
      <c r="K14" s="90">
        <v>0</v>
      </c>
      <c r="L14" s="90">
        <f>Wrzesień!L105</f>
        <v>2</v>
      </c>
      <c r="M14" s="90">
        <f>Wrzesień!M105</f>
        <v>4</v>
      </c>
      <c r="N14" s="90">
        <f>Wrzesień!T105</f>
        <v>2</v>
      </c>
      <c r="O14" s="90">
        <f>Wrzesień!O105</f>
        <v>4</v>
      </c>
      <c r="P14" s="90">
        <f>Wrzesień!P105</f>
        <v>4</v>
      </c>
      <c r="Q14" s="90">
        <f>Wrzesień!Q105</f>
        <v>4</v>
      </c>
      <c r="R14" s="90">
        <f>Wrzesień!R105</f>
        <v>4</v>
      </c>
      <c r="S14" s="90">
        <f>Wrzesień!S105</f>
        <v>4</v>
      </c>
      <c r="T14" s="90">
        <f>Wrzesień!K105</f>
        <v>4</v>
      </c>
      <c r="U14" s="90">
        <f>Wrzesień!U105</f>
        <v>4</v>
      </c>
      <c r="V14" s="90">
        <f>Wrzesień!V105</f>
        <v>0</v>
      </c>
      <c r="W14" s="90">
        <f>Wrzesień!W105</f>
        <v>0</v>
      </c>
      <c r="X14" s="90">
        <f>Wrzesień!T105</f>
        <v>2</v>
      </c>
      <c r="Y14" s="90">
        <f>Wrzesień!Y105</f>
        <v>0</v>
      </c>
      <c r="Z14" s="90">
        <f>Wrzesień!Z105</f>
        <v>0</v>
      </c>
      <c r="AA14" s="90">
        <f>Wrzesień!AA105</f>
        <v>0</v>
      </c>
    </row>
    <row r="15" spans="1:27" ht="15.75" thickBot="1" x14ac:dyDescent="0.3">
      <c r="A15" s="87" t="s">
        <v>92</v>
      </c>
      <c r="B15" s="88">
        <f>Październik!B103</f>
        <v>0</v>
      </c>
      <c r="C15" s="88">
        <f>Październik!C103</f>
        <v>0</v>
      </c>
      <c r="D15" s="88">
        <f>Październik!D103</f>
        <v>0</v>
      </c>
      <c r="E15" s="88">
        <f>Październik!E103</f>
        <v>0</v>
      </c>
      <c r="F15" s="88">
        <f>Październik!F103</f>
        <v>0</v>
      </c>
      <c r="G15" s="88">
        <f>Październik!G103</f>
        <v>0</v>
      </c>
      <c r="H15" s="88">
        <f>Październik!H103</f>
        <v>1</v>
      </c>
      <c r="I15" s="88">
        <f>Październik!I103</f>
        <v>0</v>
      </c>
      <c r="J15" s="88">
        <f>Październik!J103</f>
        <v>0</v>
      </c>
      <c r="K15" s="88">
        <f>Październik!T103</f>
        <v>0</v>
      </c>
      <c r="L15" s="88">
        <f>Październik!L103</f>
        <v>0</v>
      </c>
      <c r="M15" s="88">
        <f>Październik!M103</f>
        <v>0</v>
      </c>
      <c r="N15" s="88">
        <f>Październik!N103</f>
        <v>0</v>
      </c>
      <c r="O15" s="88">
        <f>Październik!O103</f>
        <v>0</v>
      </c>
      <c r="P15" s="88">
        <f>Październik!P103</f>
        <v>0</v>
      </c>
      <c r="Q15" s="88">
        <f>Październik!Q103</f>
        <v>0</v>
      </c>
      <c r="R15" s="88">
        <f>Październik!R103</f>
        <v>0</v>
      </c>
      <c r="S15" s="88">
        <f>Październik!S103</f>
        <v>0</v>
      </c>
      <c r="T15" s="88">
        <f>Październik!K103</f>
        <v>0</v>
      </c>
      <c r="U15" s="88">
        <f>Październik!U103</f>
        <v>0</v>
      </c>
      <c r="V15" s="88">
        <f>Październik!V103</f>
        <v>0</v>
      </c>
      <c r="W15" s="88">
        <f>Październik!W103</f>
        <v>0</v>
      </c>
      <c r="X15" s="88">
        <f>Październik!X103</f>
        <v>0</v>
      </c>
      <c r="Y15" s="88">
        <f>Październik!Y103</f>
        <v>0</v>
      </c>
      <c r="Z15" s="88">
        <f>Październik!Z103</f>
        <v>0</v>
      </c>
      <c r="AA15" s="88">
        <f>Październik!AA103</f>
        <v>0</v>
      </c>
    </row>
    <row r="16" spans="1:27" ht="15.75" thickBot="1" x14ac:dyDescent="0.3">
      <c r="A16" s="65" t="s">
        <v>85</v>
      </c>
      <c r="B16" s="63">
        <f>SUM(B13:B15)</f>
        <v>6</v>
      </c>
      <c r="C16" s="63">
        <f>SUM(C13:C15)</f>
        <v>6</v>
      </c>
      <c r="D16" s="63">
        <f t="shared" ref="D16:AA16" si="2">SUM(D13:D15)</f>
        <v>8</v>
      </c>
      <c r="E16" s="63">
        <f t="shared" si="2"/>
        <v>7</v>
      </c>
      <c r="F16" s="63">
        <f t="shared" si="2"/>
        <v>4</v>
      </c>
      <c r="G16" s="63">
        <f t="shared" si="2"/>
        <v>8</v>
      </c>
      <c r="H16" s="63">
        <f t="shared" si="2"/>
        <v>10</v>
      </c>
      <c r="I16" s="63">
        <f t="shared" si="2"/>
        <v>9</v>
      </c>
      <c r="J16" s="63">
        <f t="shared" si="2"/>
        <v>8</v>
      </c>
      <c r="K16" s="63">
        <f t="shared" ref="K16" si="3">SUM(K13:K15)</f>
        <v>4</v>
      </c>
      <c r="L16" s="63">
        <f t="shared" si="2"/>
        <v>7</v>
      </c>
      <c r="M16" s="63">
        <f t="shared" si="2"/>
        <v>6</v>
      </c>
      <c r="N16" s="63">
        <f t="shared" si="2"/>
        <v>7</v>
      </c>
      <c r="O16" s="63">
        <f t="shared" si="2"/>
        <v>9</v>
      </c>
      <c r="P16" s="63">
        <f t="shared" si="2"/>
        <v>8</v>
      </c>
      <c r="Q16" s="63">
        <f t="shared" si="2"/>
        <v>9</v>
      </c>
      <c r="R16" s="63">
        <f t="shared" si="2"/>
        <v>8</v>
      </c>
      <c r="S16" s="63">
        <f t="shared" si="2"/>
        <v>8</v>
      </c>
      <c r="T16" s="63">
        <f>SUM(T13:T15)</f>
        <v>8</v>
      </c>
      <c r="U16" s="63">
        <f t="shared" si="2"/>
        <v>4</v>
      </c>
      <c r="V16" s="63">
        <f t="shared" si="2"/>
        <v>0</v>
      </c>
      <c r="W16" s="63">
        <f t="shared" si="2"/>
        <v>0</v>
      </c>
      <c r="X16" s="63">
        <f t="shared" si="2"/>
        <v>7</v>
      </c>
      <c r="Y16" s="63">
        <f t="shared" si="2"/>
        <v>0</v>
      </c>
      <c r="Z16" s="63">
        <f t="shared" si="2"/>
        <v>0</v>
      </c>
      <c r="AA16" s="63">
        <f t="shared" si="2"/>
        <v>0</v>
      </c>
    </row>
    <row r="17" spans="1:27" x14ac:dyDescent="0.25">
      <c r="A17" s="82" t="s">
        <v>93</v>
      </c>
      <c r="B17" s="86">
        <f>Listopad!B103</f>
        <v>0</v>
      </c>
      <c r="C17" s="86">
        <f>Listopad!C103</f>
        <v>0</v>
      </c>
      <c r="D17" s="86">
        <f>Listopad!D103</f>
        <v>0</v>
      </c>
      <c r="E17" s="86">
        <f>Listopad!E103</f>
        <v>0</v>
      </c>
      <c r="F17" s="86">
        <f>Listopad!F103</f>
        <v>0</v>
      </c>
      <c r="G17" s="86">
        <f>Listopad!G103</f>
        <v>0</v>
      </c>
      <c r="H17" s="86">
        <f>Listopad!H103</f>
        <v>0</v>
      </c>
      <c r="I17" s="86">
        <f>Listopad!I103</f>
        <v>0</v>
      </c>
      <c r="J17" s="86">
        <f>Listopad!J103</f>
        <v>0</v>
      </c>
      <c r="K17" s="86">
        <f>Listopad!K103</f>
        <v>0</v>
      </c>
      <c r="L17" s="86">
        <f>Listopad!L103</f>
        <v>0</v>
      </c>
      <c r="M17" s="86">
        <f>Listopad!M103</f>
        <v>0</v>
      </c>
      <c r="N17" s="86">
        <f>Listopad!N103</f>
        <v>0</v>
      </c>
      <c r="O17" s="86">
        <f>Listopad!O103</f>
        <v>0</v>
      </c>
      <c r="P17" s="86">
        <f>Listopad!P103</f>
        <v>0</v>
      </c>
      <c r="Q17" s="86">
        <f>Listopad!Q103</f>
        <v>0</v>
      </c>
      <c r="R17" s="86">
        <f>Listopad!R103</f>
        <v>0</v>
      </c>
      <c r="S17" s="86">
        <f>Listopad!S103</f>
        <v>0</v>
      </c>
      <c r="T17" s="86">
        <f>Listopad!T103</f>
        <v>0</v>
      </c>
      <c r="U17" s="86">
        <f>Listopad!U103</f>
        <v>0</v>
      </c>
      <c r="V17" s="86">
        <f>Listopad!V103</f>
        <v>0</v>
      </c>
      <c r="W17" s="86">
        <f>Listopad!W103</f>
        <v>0</v>
      </c>
      <c r="X17" s="86">
        <f>Listopad!X103</f>
        <v>0</v>
      </c>
      <c r="Y17" s="86">
        <f>Listopad!Y103</f>
        <v>0</v>
      </c>
      <c r="Z17" s="86">
        <f>Listopad!Z103</f>
        <v>0</v>
      </c>
      <c r="AA17" s="86">
        <f>Listopad!AA103</f>
        <v>0</v>
      </c>
    </row>
    <row r="18" spans="1:27" x14ac:dyDescent="0.25">
      <c r="A18" s="85" t="s">
        <v>94</v>
      </c>
      <c r="B18" s="90">
        <f>Grudzień!B103</f>
        <v>0</v>
      </c>
      <c r="C18" s="90">
        <f>Grudzień!C103</f>
        <v>0</v>
      </c>
      <c r="D18" s="90">
        <f>Grudzień!D103</f>
        <v>0</v>
      </c>
      <c r="E18" s="90">
        <f>Grudzień!E103</f>
        <v>0</v>
      </c>
      <c r="F18" s="90">
        <f>Grudzień!F103</f>
        <v>0</v>
      </c>
      <c r="G18" s="90">
        <f>Grudzień!G103</f>
        <v>0</v>
      </c>
      <c r="H18" s="90">
        <f>Grudzień!H103</f>
        <v>0</v>
      </c>
      <c r="I18" s="90">
        <f>Grudzień!I103</f>
        <v>0</v>
      </c>
      <c r="J18" s="90">
        <f>Grudzień!J103</f>
        <v>0</v>
      </c>
      <c r="K18" s="90">
        <f>Grudzień!K103</f>
        <v>0</v>
      </c>
      <c r="L18" s="90">
        <f>Grudzień!L103</f>
        <v>0</v>
      </c>
      <c r="M18" s="90">
        <f>Grudzień!M103</f>
        <v>0</v>
      </c>
      <c r="N18" s="90">
        <f>Grudzień!N103</f>
        <v>0</v>
      </c>
      <c r="O18" s="90">
        <f>Grudzień!O103</f>
        <v>0</v>
      </c>
      <c r="P18" s="90">
        <f>Grudzień!P103</f>
        <v>0</v>
      </c>
      <c r="Q18" s="90">
        <f>Grudzień!Q103</f>
        <v>0</v>
      </c>
      <c r="R18" s="90">
        <f>Grudzień!R103</f>
        <v>0</v>
      </c>
      <c r="S18" s="90">
        <f>Grudzień!S103</f>
        <v>0</v>
      </c>
      <c r="T18" s="90">
        <f>Grudzień!T103</f>
        <v>0</v>
      </c>
      <c r="U18" s="90">
        <f>Grudzień!U103</f>
        <v>0</v>
      </c>
      <c r="V18" s="90">
        <f>Grudzień!V103</f>
        <v>0</v>
      </c>
      <c r="W18" s="90">
        <f>Grudzień!W103</f>
        <v>0</v>
      </c>
      <c r="X18" s="90">
        <f>Grudzień!X103</f>
        <v>0</v>
      </c>
      <c r="Y18" s="90">
        <f>Grudzień!Y103</f>
        <v>0</v>
      </c>
      <c r="Z18" s="90">
        <f>Grudzień!Z103</f>
        <v>0</v>
      </c>
      <c r="AA18" s="90">
        <f>Grudzień!AA103</f>
        <v>0</v>
      </c>
    </row>
    <row r="19" spans="1:27" ht="15.75" thickBot="1" x14ac:dyDescent="0.3">
      <c r="A19" s="87" t="s">
        <v>95</v>
      </c>
      <c r="B19" s="88">
        <f>S2tyczeń!B103</f>
        <v>0</v>
      </c>
      <c r="C19" s="88">
        <f>S2tyczeń!C103</f>
        <v>0</v>
      </c>
      <c r="D19" s="88">
        <f>S2tyczeń!D103</f>
        <v>0</v>
      </c>
      <c r="E19" s="88">
        <f>S2tyczeń!E103</f>
        <v>0</v>
      </c>
      <c r="F19" s="88">
        <f>S2tyczeń!F103</f>
        <v>0</v>
      </c>
      <c r="G19" s="88">
        <f>S2tyczeń!G103</f>
        <v>0</v>
      </c>
      <c r="H19" s="88">
        <f>S2tyczeń!H103</f>
        <v>0</v>
      </c>
      <c r="I19" s="88">
        <f>S2tyczeń!I103</f>
        <v>0</v>
      </c>
      <c r="J19" s="88">
        <f>S2tyczeń!J103</f>
        <v>0</v>
      </c>
      <c r="K19" s="88">
        <f>S2tyczeń!K103</f>
        <v>0</v>
      </c>
      <c r="L19" s="88">
        <f>S2tyczeń!L103</f>
        <v>0</v>
      </c>
      <c r="M19" s="88">
        <f>S2tyczeń!M103</f>
        <v>0</v>
      </c>
      <c r="N19" s="88">
        <f>S2tyczeń!N103</f>
        <v>0</v>
      </c>
      <c r="O19" s="88">
        <f>S2tyczeń!O103</f>
        <v>0</v>
      </c>
      <c r="P19" s="88">
        <f>S2tyczeń!P103</f>
        <v>0</v>
      </c>
      <c r="Q19" s="88">
        <f>S2tyczeń!Q103</f>
        <v>0</v>
      </c>
      <c r="R19" s="88">
        <f>S2tyczeń!R103</f>
        <v>0</v>
      </c>
      <c r="S19" s="88">
        <f>S2tyczeń!S103</f>
        <v>0</v>
      </c>
      <c r="T19" s="88">
        <f>S2tyczeń!T103</f>
        <v>0</v>
      </c>
      <c r="U19" s="88">
        <f>S2tyczeń!U103</f>
        <v>0</v>
      </c>
      <c r="V19" s="88">
        <f>S2tyczeń!V103</f>
        <v>0</v>
      </c>
      <c r="W19" s="88">
        <f>S2tyczeń!W103</f>
        <v>0</v>
      </c>
      <c r="X19" s="88">
        <f>S2tyczeń!X103</f>
        <v>0</v>
      </c>
      <c r="Y19" s="88">
        <f>S2tyczeń!Y103</f>
        <v>0</v>
      </c>
      <c r="Z19" s="88">
        <f>S2tyczeń!Z103</f>
        <v>0</v>
      </c>
      <c r="AA19" s="88">
        <f>S2tyczeń!AA103</f>
        <v>0</v>
      </c>
    </row>
    <row r="20" spans="1:27" ht="15.75" thickBot="1" x14ac:dyDescent="0.3">
      <c r="A20" s="65" t="s">
        <v>86</v>
      </c>
      <c r="B20" s="63">
        <f>SUM(B17:B19)</f>
        <v>0</v>
      </c>
      <c r="C20" s="63">
        <f>SUM(C17:C19)</f>
        <v>0</v>
      </c>
      <c r="D20" s="63">
        <f t="shared" ref="D20:AA20" si="4">SUM(D17:D19)</f>
        <v>0</v>
      </c>
      <c r="E20" s="63">
        <f t="shared" si="4"/>
        <v>0</v>
      </c>
      <c r="F20" s="63">
        <f t="shared" si="4"/>
        <v>0</v>
      </c>
      <c r="G20" s="63">
        <f t="shared" si="4"/>
        <v>0</v>
      </c>
      <c r="H20" s="63">
        <f t="shared" si="4"/>
        <v>0</v>
      </c>
      <c r="I20" s="63">
        <f t="shared" si="4"/>
        <v>0</v>
      </c>
      <c r="J20" s="63">
        <f t="shared" si="4"/>
        <v>0</v>
      </c>
      <c r="K20" s="63">
        <f t="shared" ref="K20" si="5">SUM(K17:K19)</f>
        <v>0</v>
      </c>
      <c r="L20" s="63">
        <f t="shared" si="4"/>
        <v>0</v>
      </c>
      <c r="M20" s="63">
        <f t="shared" si="4"/>
        <v>0</v>
      </c>
      <c r="N20" s="63">
        <f t="shared" si="4"/>
        <v>0</v>
      </c>
      <c r="O20" s="63">
        <f t="shared" si="4"/>
        <v>0</v>
      </c>
      <c r="P20" s="63">
        <f t="shared" si="4"/>
        <v>0</v>
      </c>
      <c r="Q20" s="63">
        <f t="shared" si="4"/>
        <v>0</v>
      </c>
      <c r="R20" s="63">
        <f t="shared" si="4"/>
        <v>0</v>
      </c>
      <c r="S20" s="63">
        <f t="shared" si="4"/>
        <v>0</v>
      </c>
      <c r="T20" s="63">
        <f>SUM(T17:T19)</f>
        <v>0</v>
      </c>
      <c r="U20" s="63">
        <f t="shared" si="4"/>
        <v>0</v>
      </c>
      <c r="V20" s="63">
        <f t="shared" si="4"/>
        <v>0</v>
      </c>
      <c r="W20" s="63">
        <f t="shared" si="4"/>
        <v>0</v>
      </c>
      <c r="X20" s="63">
        <f t="shared" si="4"/>
        <v>0</v>
      </c>
      <c r="Y20" s="63">
        <f t="shared" si="4"/>
        <v>0</v>
      </c>
      <c r="Z20" s="63">
        <f t="shared" si="4"/>
        <v>0</v>
      </c>
      <c r="AA20" s="63">
        <f t="shared" si="4"/>
        <v>0</v>
      </c>
    </row>
    <row r="21" spans="1:27" ht="15.75" thickBot="1" x14ac:dyDescent="0.3">
      <c r="A21" s="66">
        <v>2017</v>
      </c>
      <c r="B21" s="62">
        <f>SUM(B5,B6,B7,B9,B10,B11,B13,B14,B15,B17,B18,B19)</f>
        <v>10</v>
      </c>
      <c r="C21" s="62">
        <f>SUM(C5,C6,C7,C9,C10,C11,C13,C14,C15,C17,C18,C19)</f>
        <v>10</v>
      </c>
      <c r="D21" s="62">
        <f t="shared" ref="D21:AA21" si="6">SUM(D5,D6,D7,D9,D10,D11,D13,D14,D15,D17,D18,D19)</f>
        <v>34</v>
      </c>
      <c r="E21" s="62">
        <f t="shared" si="6"/>
        <v>29</v>
      </c>
      <c r="F21" s="62">
        <f t="shared" si="6"/>
        <v>7</v>
      </c>
      <c r="G21" s="62">
        <f t="shared" si="6"/>
        <v>38</v>
      </c>
      <c r="H21" s="62">
        <f t="shared" si="6"/>
        <v>37</v>
      </c>
      <c r="I21" s="62">
        <f t="shared" si="6"/>
        <v>33</v>
      </c>
      <c r="J21" s="62">
        <f t="shared" si="6"/>
        <v>35</v>
      </c>
      <c r="K21" s="62">
        <f t="shared" ref="K21" si="7">SUM(K5,K6,K7,K9,K10,K11,K13,K14,K15,K17,K18,K19)</f>
        <v>26</v>
      </c>
      <c r="L21" s="62">
        <f t="shared" si="6"/>
        <v>29</v>
      </c>
      <c r="M21" s="62">
        <f t="shared" si="6"/>
        <v>26</v>
      </c>
      <c r="N21" s="62">
        <f t="shared" si="6"/>
        <v>32</v>
      </c>
      <c r="O21" s="62">
        <f t="shared" si="6"/>
        <v>38</v>
      </c>
      <c r="P21" s="62">
        <f t="shared" si="6"/>
        <v>21</v>
      </c>
      <c r="Q21" s="62">
        <f t="shared" si="6"/>
        <v>32</v>
      </c>
      <c r="R21" s="62">
        <f t="shared" si="6"/>
        <v>32</v>
      </c>
      <c r="S21" s="62">
        <f t="shared" si="6"/>
        <v>30</v>
      </c>
      <c r="T21" s="62">
        <f>SUM(T5,T6,T7,T9,T10,T11,T13,T14,T15,T17,T18,T19)</f>
        <v>31</v>
      </c>
      <c r="U21" s="62">
        <f t="shared" si="6"/>
        <v>30</v>
      </c>
      <c r="V21" s="62">
        <f t="shared" si="6"/>
        <v>28</v>
      </c>
      <c r="W21" s="62">
        <f t="shared" si="6"/>
        <v>27</v>
      </c>
      <c r="X21" s="62">
        <f t="shared" si="6"/>
        <v>35</v>
      </c>
      <c r="Y21" s="62">
        <f t="shared" si="6"/>
        <v>28</v>
      </c>
      <c r="Z21" s="62">
        <f t="shared" si="6"/>
        <v>28</v>
      </c>
      <c r="AA21" s="62">
        <f t="shared" si="6"/>
        <v>32</v>
      </c>
    </row>
    <row r="23" spans="1:27" ht="15.75" thickBot="1" x14ac:dyDescent="0.3">
      <c r="N23" s="392" t="s">
        <v>97</v>
      </c>
      <c r="O23" s="392"/>
      <c r="P23" s="392"/>
    </row>
    <row r="24" spans="1:27" x14ac:dyDescent="0.25">
      <c r="A24" s="82" t="s">
        <v>81</v>
      </c>
      <c r="B24" s="86">
        <f>Luty!B92</f>
        <v>0</v>
      </c>
      <c r="C24" s="86">
        <f>Luty!C92</f>
        <v>0</v>
      </c>
      <c r="D24" s="86">
        <f>Luty!D92</f>
        <v>10</v>
      </c>
      <c r="E24" s="86">
        <f>Luty!E92</f>
        <v>14</v>
      </c>
      <c r="F24" s="86">
        <f>Luty!F92</f>
        <v>0</v>
      </c>
      <c r="G24" s="86">
        <f>Luty!G92</f>
        <v>4</v>
      </c>
      <c r="H24" s="86">
        <f>Luty!H92</f>
        <v>3</v>
      </c>
      <c r="I24" s="86">
        <f>Luty!I92</f>
        <v>9</v>
      </c>
      <c r="J24" s="86">
        <f>Luty!J92</f>
        <v>14</v>
      </c>
      <c r="K24" s="86">
        <f>Luty!K92</f>
        <v>6</v>
      </c>
      <c r="L24" s="86">
        <f>Luty!L92</f>
        <v>12</v>
      </c>
      <c r="M24" s="86">
        <f>Luty!M92</f>
        <v>8</v>
      </c>
      <c r="N24" s="86">
        <f>Luty!N92</f>
        <v>10</v>
      </c>
      <c r="O24" s="86">
        <f>Luty!O92</f>
        <v>9</v>
      </c>
      <c r="P24" s="86">
        <f>Luty!P92</f>
        <v>0</v>
      </c>
      <c r="Q24" s="86">
        <f>Luty!Q92</f>
        <v>5</v>
      </c>
      <c r="R24" s="86">
        <f>Luty!R92</f>
        <v>4</v>
      </c>
      <c r="S24" s="86">
        <f>Luty!S92</f>
        <v>1</v>
      </c>
      <c r="T24" s="86">
        <f>Luty!T92</f>
        <v>4</v>
      </c>
      <c r="U24" s="86">
        <f>Luty!U92</f>
        <v>8</v>
      </c>
      <c r="V24" s="86">
        <f>Luty!V92</f>
        <v>3</v>
      </c>
      <c r="W24" s="86">
        <f>Luty!W92</f>
        <v>2</v>
      </c>
      <c r="X24" s="86">
        <f>Luty!X92</f>
        <v>5</v>
      </c>
      <c r="Y24" s="86">
        <f>Luty!Y92</f>
        <v>11</v>
      </c>
      <c r="Z24" s="86">
        <f>Luty!Z92</f>
        <v>12</v>
      </c>
      <c r="AA24" s="86">
        <f>Luty!AA92</f>
        <v>14</v>
      </c>
    </row>
    <row r="25" spans="1:27" x14ac:dyDescent="0.25">
      <c r="A25" s="85" t="s">
        <v>82</v>
      </c>
      <c r="B25" s="90">
        <f>Marzec!B92</f>
        <v>4</v>
      </c>
      <c r="C25" s="90">
        <f>Marzec!C92</f>
        <v>4</v>
      </c>
      <c r="D25" s="90">
        <f>Marzec!D92</f>
        <v>5</v>
      </c>
      <c r="E25" s="90">
        <f>Marzec!E92</f>
        <v>7</v>
      </c>
      <c r="F25" s="90">
        <f>Marzec!F92</f>
        <v>0</v>
      </c>
      <c r="G25" s="90">
        <f>Marzec!G92</f>
        <v>3</v>
      </c>
      <c r="H25" s="90">
        <f>Marzec!H92</f>
        <v>8</v>
      </c>
      <c r="I25" s="90">
        <f>Marzec!I92</f>
        <v>5</v>
      </c>
      <c r="J25" s="90">
        <f>Marzec!J92</f>
        <v>22</v>
      </c>
      <c r="K25" s="90">
        <f>Marzec!K92</f>
        <v>7</v>
      </c>
      <c r="L25" s="90">
        <f>Marzec!L92</f>
        <v>15</v>
      </c>
      <c r="M25" s="90">
        <f>Marzec!M92</f>
        <v>0</v>
      </c>
      <c r="N25" s="90">
        <f>Marzec!N92</f>
        <v>8</v>
      </c>
      <c r="O25" s="90">
        <f>Marzec!O92</f>
        <v>2</v>
      </c>
      <c r="P25" s="90">
        <f>Marzec!P92</f>
        <v>0</v>
      </c>
      <c r="Q25" s="90">
        <f>Marzec!Q92</f>
        <v>3</v>
      </c>
      <c r="R25" s="90">
        <f>Marzec!R92</f>
        <v>13</v>
      </c>
      <c r="S25" s="90">
        <f>Marzec!S92</f>
        <v>4</v>
      </c>
      <c r="T25" s="90">
        <f>Marzec!T92</f>
        <v>16</v>
      </c>
      <c r="U25" s="90">
        <f>Marzec!U92</f>
        <v>10</v>
      </c>
      <c r="V25" s="90">
        <f>Marzec!V92</f>
        <v>0</v>
      </c>
      <c r="W25" s="90">
        <f>Marzec!W92</f>
        <v>9</v>
      </c>
      <c r="X25" s="90">
        <f>Marzec!X92</f>
        <v>8</v>
      </c>
      <c r="Y25" s="90">
        <f>Marzec!Y92</f>
        <v>5</v>
      </c>
      <c r="Z25" s="90">
        <f>Marzec!Z92</f>
        <v>10</v>
      </c>
      <c r="AA25" s="90">
        <f>Marzec!AA92</f>
        <v>21</v>
      </c>
    </row>
    <row r="26" spans="1:27" ht="15.75" thickBot="1" x14ac:dyDescent="0.3">
      <c r="A26" s="87" t="s">
        <v>83</v>
      </c>
      <c r="B26" s="88">
        <f>Kwiecień!B92</f>
        <v>0</v>
      </c>
      <c r="C26" s="88">
        <f>Kwiecień!C92</f>
        <v>0</v>
      </c>
      <c r="D26" s="88">
        <f>Kwiecień!D92</f>
        <v>2</v>
      </c>
      <c r="E26" s="88">
        <f>Kwiecień!E92</f>
        <v>9</v>
      </c>
      <c r="F26" s="88">
        <f>Kwiecień!F92</f>
        <v>1</v>
      </c>
      <c r="G26" s="88">
        <f>Kwiecień!G92</f>
        <v>8</v>
      </c>
      <c r="H26" s="88">
        <f>Kwiecień!H92</f>
        <v>4</v>
      </c>
      <c r="I26" s="88">
        <f>Kwiecień!I92</f>
        <v>8</v>
      </c>
      <c r="J26" s="88">
        <f>Kwiecień!J92</f>
        <v>13</v>
      </c>
      <c r="K26" s="88">
        <f>Kwiecień!K92</f>
        <v>13</v>
      </c>
      <c r="L26" s="88">
        <f>Kwiecień!L92</f>
        <v>10</v>
      </c>
      <c r="M26" s="88">
        <f>Kwiecień!M92</f>
        <v>7</v>
      </c>
      <c r="N26" s="88">
        <f>Kwiecień!O92</f>
        <v>9</v>
      </c>
      <c r="O26" s="88">
        <f>Kwiecień!P92</f>
        <v>10</v>
      </c>
      <c r="P26" s="88">
        <f>Kwiecień!Q92</f>
        <v>0</v>
      </c>
      <c r="Q26" s="88">
        <f>Kwiecień!R92</f>
        <v>7</v>
      </c>
      <c r="R26" s="88">
        <f>Kwiecień!S92</f>
        <v>3</v>
      </c>
      <c r="S26" s="88">
        <f>Kwiecień!T92</f>
        <v>7</v>
      </c>
      <c r="T26" s="88">
        <f>Kwiecień!U92</f>
        <v>6</v>
      </c>
      <c r="U26" s="88">
        <f>Kwiecień!V92</f>
        <v>6</v>
      </c>
      <c r="V26" s="88">
        <f>Kwiecień!W92</f>
        <v>2</v>
      </c>
      <c r="W26" s="88">
        <f>Kwiecień!X92</f>
        <v>19</v>
      </c>
      <c r="X26" s="88">
        <f>Kwiecień!Y92</f>
        <v>6</v>
      </c>
      <c r="Y26" s="88">
        <f>Kwiecień!Z92</f>
        <v>12</v>
      </c>
      <c r="Z26" s="88">
        <f>Kwiecień!AA92</f>
        <v>6</v>
      </c>
      <c r="AA26" s="88">
        <f>Kwiecień!AB92</f>
        <v>14</v>
      </c>
    </row>
    <row r="27" spans="1:27" ht="15.75" thickBot="1" x14ac:dyDescent="0.3">
      <c r="A27" s="65" t="s">
        <v>84</v>
      </c>
      <c r="B27" s="63">
        <f>SUM(B24:B26)</f>
        <v>4</v>
      </c>
      <c r="C27" s="63">
        <f t="shared" ref="C27:AA27" si="8">SUM(C24:C26)</f>
        <v>4</v>
      </c>
      <c r="D27" s="63">
        <f t="shared" si="8"/>
        <v>17</v>
      </c>
      <c r="E27" s="63">
        <f t="shared" si="8"/>
        <v>30</v>
      </c>
      <c r="F27" s="63">
        <f t="shared" si="8"/>
        <v>1</v>
      </c>
      <c r="G27" s="63">
        <f t="shared" si="8"/>
        <v>15</v>
      </c>
      <c r="H27" s="63">
        <f t="shared" si="8"/>
        <v>15</v>
      </c>
      <c r="I27" s="63">
        <f t="shared" si="8"/>
        <v>22</v>
      </c>
      <c r="J27" s="63">
        <f t="shared" si="8"/>
        <v>49</v>
      </c>
      <c r="K27" s="63">
        <f t="shared" si="8"/>
        <v>26</v>
      </c>
      <c r="L27" s="63">
        <f t="shared" si="8"/>
        <v>37</v>
      </c>
      <c r="M27" s="63">
        <f t="shared" si="8"/>
        <v>15</v>
      </c>
      <c r="N27" s="63">
        <f t="shared" si="8"/>
        <v>27</v>
      </c>
      <c r="O27" s="63">
        <f t="shared" si="8"/>
        <v>21</v>
      </c>
      <c r="P27" s="63">
        <f t="shared" si="8"/>
        <v>0</v>
      </c>
      <c r="Q27" s="63">
        <f t="shared" si="8"/>
        <v>15</v>
      </c>
      <c r="R27" s="63">
        <f t="shared" si="8"/>
        <v>20</v>
      </c>
      <c r="S27" s="63">
        <f t="shared" si="8"/>
        <v>12</v>
      </c>
      <c r="T27" s="63">
        <f t="shared" si="8"/>
        <v>26</v>
      </c>
      <c r="U27" s="63">
        <f t="shared" si="8"/>
        <v>24</v>
      </c>
      <c r="V27" s="63">
        <f t="shared" si="8"/>
        <v>5</v>
      </c>
      <c r="W27" s="63">
        <f t="shared" si="8"/>
        <v>30</v>
      </c>
      <c r="X27" s="63">
        <f t="shared" si="8"/>
        <v>19</v>
      </c>
      <c r="Y27" s="63">
        <f t="shared" si="8"/>
        <v>28</v>
      </c>
      <c r="Z27" s="63">
        <f t="shared" si="8"/>
        <v>28</v>
      </c>
      <c r="AA27" s="63">
        <f t="shared" si="8"/>
        <v>49</v>
      </c>
    </row>
    <row r="28" spans="1:27" x14ac:dyDescent="0.25">
      <c r="A28" s="82" t="s">
        <v>78</v>
      </c>
      <c r="B28" s="86">
        <f>Maj!B92</f>
        <v>0</v>
      </c>
      <c r="C28" s="86">
        <f>Maj!C92</f>
        <v>0</v>
      </c>
      <c r="D28" s="86">
        <f>Maj!D92</f>
        <v>5</v>
      </c>
      <c r="E28" s="86">
        <f>Maj!E92</f>
        <v>3</v>
      </c>
      <c r="F28" s="86">
        <f>Maj!F92</f>
        <v>0</v>
      </c>
      <c r="G28" s="86">
        <f>Maj!G92</f>
        <v>9</v>
      </c>
      <c r="H28" s="86">
        <f>Maj!H92</f>
        <v>9</v>
      </c>
      <c r="I28" s="86">
        <f>Maj!I92</f>
        <v>0</v>
      </c>
      <c r="J28" s="86">
        <f>Maj!J92</f>
        <v>20</v>
      </c>
      <c r="K28" s="86">
        <v>0</v>
      </c>
      <c r="L28" s="86">
        <f>Maj!L92</f>
        <v>11</v>
      </c>
      <c r="M28" s="86">
        <f>Maj!M92</f>
        <v>11</v>
      </c>
      <c r="N28" s="86">
        <f>Maj!O92</f>
        <v>8</v>
      </c>
      <c r="O28" s="86">
        <f>Maj!P92</f>
        <v>4</v>
      </c>
      <c r="P28" s="86">
        <f>Maj!Q92</f>
        <v>14</v>
      </c>
      <c r="Q28" s="86">
        <f>Maj!R92</f>
        <v>1</v>
      </c>
      <c r="R28" s="86">
        <v>0</v>
      </c>
      <c r="S28" s="86">
        <v>0</v>
      </c>
      <c r="T28" s="86">
        <f>Maj!K92</f>
        <v>3</v>
      </c>
      <c r="U28" s="86">
        <f>Maj!V92</f>
        <v>9</v>
      </c>
      <c r="V28" s="86">
        <f>Maj!W92</f>
        <v>12</v>
      </c>
      <c r="W28" s="86">
        <f>Maj!X92</f>
        <v>7</v>
      </c>
      <c r="X28" s="86">
        <f>Maj!U92</f>
        <v>11</v>
      </c>
      <c r="Y28" s="86">
        <f>Maj!Z92</f>
        <v>7</v>
      </c>
      <c r="Z28" s="86">
        <f>Maj!AA92</f>
        <v>3</v>
      </c>
      <c r="AA28" s="86">
        <f>Maj!AB92</f>
        <v>9</v>
      </c>
    </row>
    <row r="29" spans="1:27" x14ac:dyDescent="0.25">
      <c r="A29" s="85" t="s">
        <v>102</v>
      </c>
      <c r="B29" s="90">
        <f>Czerwiec!B92</f>
        <v>0</v>
      </c>
      <c r="C29" s="90">
        <f>Czerwiec!C92</f>
        <v>0</v>
      </c>
      <c r="D29" s="90">
        <f>Czerwiec!D92</f>
        <v>7</v>
      </c>
      <c r="E29" s="90">
        <f>Czerwiec!E92</f>
        <v>10</v>
      </c>
      <c r="F29" s="90">
        <f>Czerwiec!F92</f>
        <v>0</v>
      </c>
      <c r="G29" s="90">
        <f>Czerwiec!G92</f>
        <v>1</v>
      </c>
      <c r="H29" s="90">
        <f>Czerwiec!H92</f>
        <v>0</v>
      </c>
      <c r="I29" s="90">
        <f>Czerwiec!I92</f>
        <v>6</v>
      </c>
      <c r="J29" s="90">
        <f>Czerwiec!J92</f>
        <v>21</v>
      </c>
      <c r="K29" s="90">
        <v>0</v>
      </c>
      <c r="L29" s="90">
        <f>Czerwiec!L92</f>
        <v>16</v>
      </c>
      <c r="M29" s="90">
        <f>Czerwiec!M92</f>
        <v>21</v>
      </c>
      <c r="N29" s="90">
        <f>Czerwiec!N92</f>
        <v>9</v>
      </c>
      <c r="O29" s="90">
        <f>Czerwiec!O92</f>
        <v>5</v>
      </c>
      <c r="P29" s="90">
        <f>Czerwiec!P92</f>
        <v>1</v>
      </c>
      <c r="Q29" s="90">
        <f>Czerwiec!Q92</f>
        <v>16</v>
      </c>
      <c r="R29" s="90">
        <f>Czerwiec!R92</f>
        <v>6</v>
      </c>
      <c r="S29" s="90">
        <v>9</v>
      </c>
      <c r="T29" s="90">
        <f>Czerwiec!K92</f>
        <v>6</v>
      </c>
      <c r="U29" s="90">
        <f>Czerwiec!U92</f>
        <v>3</v>
      </c>
      <c r="V29" s="90">
        <f>Czerwiec!V92</f>
        <v>5</v>
      </c>
      <c r="W29" s="90">
        <f>Czerwiec!W92</f>
        <v>9</v>
      </c>
      <c r="X29" s="90">
        <f>Czerwiec!T92</f>
        <v>3</v>
      </c>
      <c r="Y29" s="90">
        <f>Czerwiec!Y92</f>
        <v>13</v>
      </c>
      <c r="Z29" s="90">
        <f>Czerwiec!Z92</f>
        <v>4</v>
      </c>
      <c r="AA29" s="90">
        <f>Czerwiec!AA92</f>
        <v>14</v>
      </c>
    </row>
    <row r="30" spans="1:27" ht="15.75" thickBot="1" x14ac:dyDescent="0.3">
      <c r="A30" s="87" t="s">
        <v>79</v>
      </c>
      <c r="B30" s="88">
        <f>Lipiec!B92</f>
        <v>0</v>
      </c>
      <c r="C30" s="88">
        <f>Lipiec!C92</f>
        <v>0</v>
      </c>
      <c r="D30" s="88">
        <f>Lipiec!D92</f>
        <v>11</v>
      </c>
      <c r="E30" s="88">
        <f>Lipiec!E92</f>
        <v>10</v>
      </c>
      <c r="F30" s="88">
        <f>Lipiec!F92</f>
        <v>0</v>
      </c>
      <c r="G30" s="88">
        <f>Lipiec!G92</f>
        <v>6</v>
      </c>
      <c r="H30" s="88">
        <f>Lipiec!H92</f>
        <v>7</v>
      </c>
      <c r="I30" s="88">
        <f>Lipiec!I92</f>
        <v>9</v>
      </c>
      <c r="J30" s="88">
        <f>Lipiec!J92</f>
        <v>12</v>
      </c>
      <c r="K30" s="88">
        <v>0</v>
      </c>
      <c r="L30" s="88">
        <f>Lipiec!L92</f>
        <v>9</v>
      </c>
      <c r="M30" s="88">
        <f>Lipiec!M92</f>
        <v>6</v>
      </c>
      <c r="N30" s="88">
        <f>Lipiec!N92</f>
        <v>2</v>
      </c>
      <c r="O30" s="88">
        <f>Lipiec!O92</f>
        <v>5</v>
      </c>
      <c r="P30" s="88">
        <f>Lipiec!P92</f>
        <v>0</v>
      </c>
      <c r="Q30" s="88">
        <f>Lipiec!Q92</f>
        <v>7</v>
      </c>
      <c r="R30" s="88">
        <f>Lipiec!R92</f>
        <v>15</v>
      </c>
      <c r="S30" s="88">
        <f>Lipiec!S92</f>
        <v>18</v>
      </c>
      <c r="T30" s="88">
        <f>Lipiec!K92</f>
        <v>0</v>
      </c>
      <c r="U30" s="88">
        <f>Lipiec!U92</f>
        <v>11</v>
      </c>
      <c r="V30" s="88">
        <f>Lipiec!V92</f>
        <v>7</v>
      </c>
      <c r="W30" s="88">
        <f>Lipiec!W92</f>
        <v>2</v>
      </c>
      <c r="X30" s="88">
        <f>Lipiec!T92</f>
        <v>10</v>
      </c>
      <c r="Y30" s="88">
        <f>Lipiec!Y92</f>
        <v>14</v>
      </c>
      <c r="Z30" s="88">
        <f>Lipiec!Z92</f>
        <v>4</v>
      </c>
      <c r="AA30" s="88">
        <f>Lipiec!AA92</f>
        <v>5</v>
      </c>
    </row>
    <row r="31" spans="1:27" ht="15.75" thickBot="1" x14ac:dyDescent="0.3">
      <c r="A31" s="65" t="s">
        <v>80</v>
      </c>
      <c r="B31" s="63">
        <f>SUM(B28:B30)</f>
        <v>0</v>
      </c>
      <c r="C31" s="63">
        <f>SUM(C28:C30)</f>
        <v>0</v>
      </c>
      <c r="D31" s="63">
        <f t="shared" ref="D31:AA31" si="9">SUM(D28:D30)</f>
        <v>23</v>
      </c>
      <c r="E31" s="63">
        <f t="shared" si="9"/>
        <v>23</v>
      </c>
      <c r="F31" s="63">
        <f t="shared" si="9"/>
        <v>0</v>
      </c>
      <c r="G31" s="63">
        <f t="shared" si="9"/>
        <v>16</v>
      </c>
      <c r="H31" s="63">
        <f t="shared" si="9"/>
        <v>16</v>
      </c>
      <c r="I31" s="63">
        <f t="shared" si="9"/>
        <v>15</v>
      </c>
      <c r="J31" s="63">
        <f t="shared" si="9"/>
        <v>53</v>
      </c>
      <c r="K31" s="63">
        <f>SUM(K28:K30)</f>
        <v>0</v>
      </c>
      <c r="L31" s="63">
        <f t="shared" si="9"/>
        <v>36</v>
      </c>
      <c r="M31" s="63">
        <f t="shared" si="9"/>
        <v>38</v>
      </c>
      <c r="N31" s="63">
        <f t="shared" si="9"/>
        <v>19</v>
      </c>
      <c r="O31" s="63">
        <f t="shared" si="9"/>
        <v>14</v>
      </c>
      <c r="P31" s="63">
        <f t="shared" si="9"/>
        <v>15</v>
      </c>
      <c r="Q31" s="63">
        <f t="shared" si="9"/>
        <v>24</v>
      </c>
      <c r="R31" s="63">
        <f t="shared" si="9"/>
        <v>21</v>
      </c>
      <c r="S31" s="63">
        <f t="shared" si="9"/>
        <v>27</v>
      </c>
      <c r="T31" s="63">
        <f>SUM(T28:T30)</f>
        <v>9</v>
      </c>
      <c r="U31" s="63">
        <f t="shared" si="9"/>
        <v>23</v>
      </c>
      <c r="V31" s="63">
        <f t="shared" si="9"/>
        <v>24</v>
      </c>
      <c r="W31" s="63">
        <f t="shared" si="9"/>
        <v>18</v>
      </c>
      <c r="X31" s="63">
        <f t="shared" si="9"/>
        <v>24</v>
      </c>
      <c r="Y31" s="63">
        <f t="shared" si="9"/>
        <v>34</v>
      </c>
      <c r="Z31" s="63">
        <f t="shared" si="9"/>
        <v>11</v>
      </c>
      <c r="AA31" s="63">
        <f t="shared" si="9"/>
        <v>28</v>
      </c>
    </row>
    <row r="32" spans="1:27" x14ac:dyDescent="0.25">
      <c r="A32" s="82" t="s">
        <v>90</v>
      </c>
      <c r="B32" s="86">
        <f>Sierpień!B92</f>
        <v>2</v>
      </c>
      <c r="C32" s="86">
        <f>Sierpień!C92</f>
        <v>2</v>
      </c>
      <c r="D32" s="86">
        <f>Sierpień!D92</f>
        <v>1</v>
      </c>
      <c r="E32" s="86">
        <f>Sierpień!E92</f>
        <v>15</v>
      </c>
      <c r="F32" s="86">
        <f>Sierpień!F92</f>
        <v>2</v>
      </c>
      <c r="G32" s="86">
        <f>Sierpień!G92</f>
        <v>0</v>
      </c>
      <c r="H32" s="86">
        <f>Sierpień!H92</f>
        <v>7</v>
      </c>
      <c r="I32" s="86">
        <f>Sierpień!I92</f>
        <v>9</v>
      </c>
      <c r="J32" s="86">
        <f>Sierpień!J92</f>
        <v>13</v>
      </c>
      <c r="K32" s="86">
        <v>0</v>
      </c>
      <c r="L32" s="86">
        <f>Sierpień!L92</f>
        <v>5</v>
      </c>
      <c r="M32" s="86">
        <f>Sierpień!M92</f>
        <v>14</v>
      </c>
      <c r="N32" s="86">
        <f>Sierpień!N92</f>
        <v>8</v>
      </c>
      <c r="O32" s="86">
        <f>Sierpień!O92</f>
        <v>10</v>
      </c>
      <c r="P32" s="86">
        <f>Sierpień!P92</f>
        <v>11</v>
      </c>
      <c r="Q32" s="86">
        <f>Sierpień!Q92</f>
        <v>5</v>
      </c>
      <c r="R32" s="86">
        <f>Sierpień!R92</f>
        <v>5</v>
      </c>
      <c r="S32" s="86">
        <f>Sierpień!S92</f>
        <v>11</v>
      </c>
      <c r="T32" s="86">
        <f>Sierpień!K92</f>
        <v>4</v>
      </c>
      <c r="U32" s="86">
        <f>Sierpień!U92</f>
        <v>4</v>
      </c>
      <c r="V32" s="86">
        <f>Sierpień!V92</f>
        <v>0</v>
      </c>
      <c r="W32" s="86">
        <f>Sierpień!W92</f>
        <v>0</v>
      </c>
      <c r="X32" s="86">
        <f>Sierpień!T92</f>
        <v>13</v>
      </c>
      <c r="Y32" s="86">
        <f>Sierpień!Y92</f>
        <v>0</v>
      </c>
      <c r="Z32" s="86">
        <f>Sierpień!Z92</f>
        <v>0</v>
      </c>
      <c r="AA32" s="86">
        <f>Sierpień!AA92</f>
        <v>0</v>
      </c>
    </row>
    <row r="33" spans="1:27" x14ac:dyDescent="0.25">
      <c r="A33" s="85" t="s">
        <v>91</v>
      </c>
      <c r="B33" s="90">
        <f>Wrzesień!B92</f>
        <v>4</v>
      </c>
      <c r="C33" s="90">
        <f>Wrzesień!C92</f>
        <v>4</v>
      </c>
      <c r="D33" s="90">
        <f>Wrzesień!D92</f>
        <v>10</v>
      </c>
      <c r="E33" s="90">
        <f>Wrzesień!E92</f>
        <v>7</v>
      </c>
      <c r="F33" s="90">
        <f>Wrzesień!F92</f>
        <v>4</v>
      </c>
      <c r="G33" s="90">
        <f>Wrzesień!G92</f>
        <v>7</v>
      </c>
      <c r="H33" s="90">
        <f>Wrzesień!H92</f>
        <v>7</v>
      </c>
      <c r="I33" s="90">
        <f>Wrzesień!I92</f>
        <v>11</v>
      </c>
      <c r="J33" s="90">
        <f>Wrzesień!J92</f>
        <v>20</v>
      </c>
      <c r="K33" s="90">
        <v>0</v>
      </c>
      <c r="L33" s="90">
        <f>Wrzesień!L92</f>
        <v>4</v>
      </c>
      <c r="M33" s="90">
        <f>Wrzesień!M92</f>
        <v>6</v>
      </c>
      <c r="N33" s="90">
        <f>Wrzesień!N92</f>
        <v>3</v>
      </c>
      <c r="O33" s="90">
        <f>Wrzesień!O92</f>
        <v>6</v>
      </c>
      <c r="P33" s="90">
        <f>Wrzesień!P92</f>
        <v>7</v>
      </c>
      <c r="Q33" s="90">
        <f>Wrzesień!Q92</f>
        <v>3</v>
      </c>
      <c r="R33" s="90">
        <f>Wrzesień!R92</f>
        <v>3</v>
      </c>
      <c r="S33" s="90">
        <f>Wrzesień!S92</f>
        <v>7</v>
      </c>
      <c r="T33" s="90">
        <f>Wrzesień!K92</f>
        <v>12</v>
      </c>
      <c r="U33" s="90">
        <f>Wrzesień!U92</f>
        <v>5</v>
      </c>
      <c r="V33" s="90">
        <f>Wrzesień!V92</f>
        <v>0</v>
      </c>
      <c r="W33" s="90">
        <f>Wrzesień!W92</f>
        <v>0</v>
      </c>
      <c r="X33" s="90">
        <f>Wrzesień!T92</f>
        <v>0</v>
      </c>
      <c r="Y33" s="90">
        <f>Wrzesień!Y92</f>
        <v>0</v>
      </c>
      <c r="Z33" s="90">
        <f>Wrzesień!Z92</f>
        <v>0</v>
      </c>
      <c r="AA33" s="90">
        <f>Wrzesień!AA92</f>
        <v>0</v>
      </c>
    </row>
    <row r="34" spans="1:27" ht="15.75" thickBot="1" x14ac:dyDescent="0.3">
      <c r="A34" s="87" t="s">
        <v>92</v>
      </c>
      <c r="B34" s="88">
        <f>Październik!B92</f>
        <v>0</v>
      </c>
      <c r="C34" s="88">
        <f>Październik!C92</f>
        <v>0</v>
      </c>
      <c r="D34" s="88">
        <f>Październik!D92</f>
        <v>0</v>
      </c>
      <c r="E34" s="88">
        <f>Październik!E92</f>
        <v>0</v>
      </c>
      <c r="F34" s="88">
        <f>Październik!F92</f>
        <v>0</v>
      </c>
      <c r="G34" s="88">
        <f>Październik!G92</f>
        <v>0</v>
      </c>
      <c r="H34" s="88">
        <f>Październik!H92</f>
        <v>0</v>
      </c>
      <c r="I34" s="88">
        <f>Październik!I92</f>
        <v>0</v>
      </c>
      <c r="J34" s="88">
        <f>Październik!J92</f>
        <v>0</v>
      </c>
      <c r="K34" s="88">
        <f>Październik!T92</f>
        <v>0</v>
      </c>
      <c r="L34" s="88">
        <f>Październik!L92</f>
        <v>0</v>
      </c>
      <c r="M34" s="88">
        <f>Październik!M92</f>
        <v>0</v>
      </c>
      <c r="N34" s="88">
        <f>Październik!N92</f>
        <v>0</v>
      </c>
      <c r="O34" s="88">
        <f>Październik!O92</f>
        <v>0</v>
      </c>
      <c r="P34" s="88">
        <f>Październik!P92</f>
        <v>0</v>
      </c>
      <c r="Q34" s="88">
        <f>Październik!Q92</f>
        <v>0</v>
      </c>
      <c r="R34" s="88">
        <f>Październik!R92</f>
        <v>0</v>
      </c>
      <c r="S34" s="88">
        <f>Październik!S92</f>
        <v>0</v>
      </c>
      <c r="T34" s="88">
        <f>Październik!K92</f>
        <v>0</v>
      </c>
      <c r="U34" s="88">
        <f>Październik!U92</f>
        <v>0</v>
      </c>
      <c r="V34" s="88">
        <f>Październik!V92</f>
        <v>0</v>
      </c>
      <c r="W34" s="88">
        <f>Październik!W92</f>
        <v>0</v>
      </c>
      <c r="X34" s="88">
        <f>Październik!X92</f>
        <v>0</v>
      </c>
      <c r="Y34" s="88">
        <f>Październik!Y92</f>
        <v>0</v>
      </c>
      <c r="Z34" s="88">
        <f>Październik!Z92</f>
        <v>0</v>
      </c>
      <c r="AA34" s="88">
        <f>Październik!AA92</f>
        <v>0</v>
      </c>
    </row>
    <row r="35" spans="1:27" ht="15.75" thickBot="1" x14ac:dyDescent="0.3">
      <c r="A35" s="65" t="s">
        <v>85</v>
      </c>
      <c r="B35" s="63">
        <f>SUM(B32:B34)</f>
        <v>6</v>
      </c>
      <c r="C35" s="63">
        <f>SUM(C32:C34)</f>
        <v>6</v>
      </c>
      <c r="D35" s="63">
        <f t="shared" ref="D35:AA35" si="10">SUM(D32:D34)</f>
        <v>11</v>
      </c>
      <c r="E35" s="63">
        <f t="shared" si="10"/>
        <v>22</v>
      </c>
      <c r="F35" s="63">
        <f t="shared" si="10"/>
        <v>6</v>
      </c>
      <c r="G35" s="63">
        <f t="shared" si="10"/>
        <v>7</v>
      </c>
      <c r="H35" s="63">
        <f t="shared" si="10"/>
        <v>14</v>
      </c>
      <c r="I35" s="63">
        <f t="shared" si="10"/>
        <v>20</v>
      </c>
      <c r="J35" s="63">
        <f t="shared" si="10"/>
        <v>33</v>
      </c>
      <c r="K35" s="63">
        <f>SUM(K32:K34)</f>
        <v>0</v>
      </c>
      <c r="L35" s="63">
        <f t="shared" si="10"/>
        <v>9</v>
      </c>
      <c r="M35" s="63">
        <f t="shared" si="10"/>
        <v>20</v>
      </c>
      <c r="N35" s="63">
        <f t="shared" si="10"/>
        <v>11</v>
      </c>
      <c r="O35" s="63">
        <f t="shared" si="10"/>
        <v>16</v>
      </c>
      <c r="P35" s="63">
        <f t="shared" si="10"/>
        <v>18</v>
      </c>
      <c r="Q35" s="63">
        <f t="shared" si="10"/>
        <v>8</v>
      </c>
      <c r="R35" s="63">
        <f t="shared" si="10"/>
        <v>8</v>
      </c>
      <c r="S35" s="63">
        <f t="shared" si="10"/>
        <v>18</v>
      </c>
      <c r="T35" s="63">
        <f>SUM(T32:T34)</f>
        <v>16</v>
      </c>
      <c r="U35" s="63">
        <f t="shared" si="10"/>
        <v>9</v>
      </c>
      <c r="V35" s="63">
        <f t="shared" si="10"/>
        <v>0</v>
      </c>
      <c r="W35" s="63">
        <f t="shared" si="10"/>
        <v>0</v>
      </c>
      <c r="X35" s="63">
        <f t="shared" si="10"/>
        <v>13</v>
      </c>
      <c r="Y35" s="63">
        <f t="shared" si="10"/>
        <v>0</v>
      </c>
      <c r="Z35" s="63">
        <f t="shared" si="10"/>
        <v>0</v>
      </c>
      <c r="AA35" s="63">
        <f t="shared" si="10"/>
        <v>0</v>
      </c>
    </row>
    <row r="36" spans="1:27" x14ac:dyDescent="0.25">
      <c r="A36" s="82" t="s">
        <v>93</v>
      </c>
      <c r="B36" s="86">
        <f>Listopad!B92</f>
        <v>0</v>
      </c>
      <c r="C36" s="86">
        <f>Listopad!C92</f>
        <v>0</v>
      </c>
      <c r="D36" s="86">
        <f>Listopad!D92</f>
        <v>0</v>
      </c>
      <c r="E36" s="86">
        <f>Listopad!E92</f>
        <v>0</v>
      </c>
      <c r="F36" s="86">
        <f>Listopad!F92</f>
        <v>0</v>
      </c>
      <c r="G36" s="86">
        <f>Listopad!G92</f>
        <v>0</v>
      </c>
      <c r="H36" s="86">
        <f>Listopad!H92</f>
        <v>0</v>
      </c>
      <c r="I36" s="86">
        <f>Listopad!I92</f>
        <v>0</v>
      </c>
      <c r="J36" s="86">
        <f>Listopad!J92</f>
        <v>0</v>
      </c>
      <c r="K36" s="86">
        <f>Listopad!K92</f>
        <v>0</v>
      </c>
      <c r="L36" s="86">
        <f>Listopad!L92</f>
        <v>0</v>
      </c>
      <c r="M36" s="86">
        <f>Listopad!M92</f>
        <v>0</v>
      </c>
      <c r="N36" s="86">
        <f>Listopad!N92</f>
        <v>0</v>
      </c>
      <c r="O36" s="86">
        <f>Listopad!O92</f>
        <v>0</v>
      </c>
      <c r="P36" s="86">
        <f>Listopad!P92</f>
        <v>0</v>
      </c>
      <c r="Q36" s="86">
        <f>Listopad!Q92</f>
        <v>0</v>
      </c>
      <c r="R36" s="86">
        <f>Listopad!R92</f>
        <v>0</v>
      </c>
      <c r="S36" s="86">
        <f>Listopad!S92</f>
        <v>0</v>
      </c>
      <c r="T36" s="86">
        <f>Listopad!T92</f>
        <v>0</v>
      </c>
      <c r="U36" s="86">
        <f>Listopad!U92</f>
        <v>0</v>
      </c>
      <c r="V36" s="86">
        <f>Listopad!V92</f>
        <v>0</v>
      </c>
      <c r="W36" s="86">
        <f>Listopad!W92</f>
        <v>0</v>
      </c>
      <c r="X36" s="86">
        <f>Listopad!X92</f>
        <v>0</v>
      </c>
      <c r="Y36" s="86">
        <f>Listopad!Y92</f>
        <v>0</v>
      </c>
      <c r="Z36" s="86">
        <f>Listopad!Z92</f>
        <v>0</v>
      </c>
      <c r="AA36" s="86">
        <f>Listopad!AA92</f>
        <v>0</v>
      </c>
    </row>
    <row r="37" spans="1:27" x14ac:dyDescent="0.25">
      <c r="A37" s="85" t="s">
        <v>94</v>
      </c>
      <c r="B37" s="90">
        <f>Grudzień!B92</f>
        <v>0</v>
      </c>
      <c r="C37" s="90">
        <f>Grudzień!C92</f>
        <v>0</v>
      </c>
      <c r="D37" s="90">
        <f>Grudzień!D92</f>
        <v>0</v>
      </c>
      <c r="E37" s="90">
        <f>Grudzień!E92</f>
        <v>0</v>
      </c>
      <c r="F37" s="90">
        <f>Grudzień!F92</f>
        <v>0</v>
      </c>
      <c r="G37" s="90">
        <f>Grudzień!G92</f>
        <v>0</v>
      </c>
      <c r="H37" s="90">
        <f>Grudzień!H92</f>
        <v>0</v>
      </c>
      <c r="I37" s="90">
        <f>Grudzień!I92</f>
        <v>0</v>
      </c>
      <c r="J37" s="90">
        <f>Grudzień!J92</f>
        <v>0</v>
      </c>
      <c r="K37" s="90">
        <f>Grudzień!K92</f>
        <v>0</v>
      </c>
      <c r="L37" s="90">
        <f>Grudzień!L92</f>
        <v>0</v>
      </c>
      <c r="M37" s="90">
        <f>Grudzień!M92</f>
        <v>0</v>
      </c>
      <c r="N37" s="90">
        <f>Grudzień!N92</f>
        <v>0</v>
      </c>
      <c r="O37" s="90">
        <f>Grudzień!O92</f>
        <v>0</v>
      </c>
      <c r="P37" s="90">
        <f>Grudzień!P92</f>
        <v>0</v>
      </c>
      <c r="Q37" s="90">
        <f>Grudzień!Q92</f>
        <v>0</v>
      </c>
      <c r="R37" s="90">
        <f>Grudzień!R92</f>
        <v>0</v>
      </c>
      <c r="S37" s="90">
        <f>Grudzień!S92</f>
        <v>0</v>
      </c>
      <c r="T37" s="90">
        <f>Grudzień!T92</f>
        <v>0</v>
      </c>
      <c r="U37" s="90">
        <f>Grudzień!U92</f>
        <v>0</v>
      </c>
      <c r="V37" s="90">
        <f>Grudzień!V92</f>
        <v>0</v>
      </c>
      <c r="W37" s="90">
        <f>Grudzień!W92</f>
        <v>0</v>
      </c>
      <c r="X37" s="90">
        <f>Grudzień!X92</f>
        <v>0</v>
      </c>
      <c r="Y37" s="90">
        <f>Grudzień!Y92</f>
        <v>0</v>
      </c>
      <c r="Z37" s="90">
        <f>Grudzień!Z92</f>
        <v>0</v>
      </c>
      <c r="AA37" s="90">
        <f>Grudzień!AA92</f>
        <v>0</v>
      </c>
    </row>
    <row r="38" spans="1:27" ht="15.75" thickBot="1" x14ac:dyDescent="0.3">
      <c r="A38" s="87" t="s">
        <v>95</v>
      </c>
      <c r="B38" s="88">
        <f>S2tyczeń!B92</f>
        <v>0</v>
      </c>
      <c r="C38" s="88">
        <f>S2tyczeń!C92</f>
        <v>0</v>
      </c>
      <c r="D38" s="88">
        <f>S2tyczeń!D92</f>
        <v>0</v>
      </c>
      <c r="E38" s="88">
        <f>S2tyczeń!E92</f>
        <v>0</v>
      </c>
      <c r="F38" s="88">
        <f>S2tyczeń!F92</f>
        <v>0</v>
      </c>
      <c r="G38" s="88">
        <f>S2tyczeń!G92</f>
        <v>0</v>
      </c>
      <c r="H38" s="88">
        <f>S2tyczeń!H92</f>
        <v>0</v>
      </c>
      <c r="I38" s="88">
        <f>S2tyczeń!I92</f>
        <v>0</v>
      </c>
      <c r="J38" s="88">
        <f>S2tyczeń!J92</f>
        <v>0</v>
      </c>
      <c r="K38" s="88">
        <f>S2tyczeń!K92</f>
        <v>0</v>
      </c>
      <c r="L38" s="88">
        <f>S2tyczeń!L92</f>
        <v>0</v>
      </c>
      <c r="M38" s="88">
        <f>S2tyczeń!M92</f>
        <v>0</v>
      </c>
      <c r="N38" s="88">
        <f>S2tyczeń!N92</f>
        <v>0</v>
      </c>
      <c r="O38" s="88">
        <f>S2tyczeń!O92</f>
        <v>0</v>
      </c>
      <c r="P38" s="88">
        <f>S2tyczeń!P92</f>
        <v>0</v>
      </c>
      <c r="Q38" s="88">
        <f>S2tyczeń!Q92</f>
        <v>0</v>
      </c>
      <c r="R38" s="88">
        <f>S2tyczeń!R92</f>
        <v>0</v>
      </c>
      <c r="S38" s="88">
        <f>S2tyczeń!S92</f>
        <v>0</v>
      </c>
      <c r="T38" s="88">
        <f>S2tyczeń!T92</f>
        <v>0</v>
      </c>
      <c r="U38" s="88">
        <f>S2tyczeń!U92</f>
        <v>0</v>
      </c>
      <c r="V38" s="88">
        <f>S2tyczeń!V92</f>
        <v>0</v>
      </c>
      <c r="W38" s="88">
        <f>S2tyczeń!W92</f>
        <v>0</v>
      </c>
      <c r="X38" s="88">
        <f>S2tyczeń!X92</f>
        <v>0</v>
      </c>
      <c r="Y38" s="88">
        <f>S2tyczeń!Y92</f>
        <v>0</v>
      </c>
      <c r="Z38" s="88">
        <f>S2tyczeń!Z92</f>
        <v>0</v>
      </c>
      <c r="AA38" s="88">
        <f>S2tyczeń!AA92</f>
        <v>0</v>
      </c>
    </row>
    <row r="39" spans="1:27" ht="15.75" thickBot="1" x14ac:dyDescent="0.3">
      <c r="A39" s="65" t="s">
        <v>86</v>
      </c>
      <c r="B39" s="63">
        <f>SUM(B36:B38)</f>
        <v>0</v>
      </c>
      <c r="C39" s="63">
        <f>SUM(C36:C38)</f>
        <v>0</v>
      </c>
      <c r="D39" s="63">
        <f t="shared" ref="D39:AA39" si="11">SUM(D36:D38)</f>
        <v>0</v>
      </c>
      <c r="E39" s="63">
        <f t="shared" si="11"/>
        <v>0</v>
      </c>
      <c r="F39" s="63">
        <f t="shared" si="11"/>
        <v>0</v>
      </c>
      <c r="G39" s="63">
        <f t="shared" si="11"/>
        <v>0</v>
      </c>
      <c r="H39" s="63">
        <f t="shared" si="11"/>
        <v>0</v>
      </c>
      <c r="I39" s="63">
        <f t="shared" si="11"/>
        <v>0</v>
      </c>
      <c r="J39" s="63">
        <f t="shared" si="11"/>
        <v>0</v>
      </c>
      <c r="K39" s="63">
        <f>SUM(K36:K38)</f>
        <v>0</v>
      </c>
      <c r="L39" s="63">
        <f t="shared" si="11"/>
        <v>0</v>
      </c>
      <c r="M39" s="63">
        <f t="shared" si="11"/>
        <v>0</v>
      </c>
      <c r="N39" s="63">
        <f t="shared" si="11"/>
        <v>0</v>
      </c>
      <c r="O39" s="63">
        <f t="shared" si="11"/>
        <v>0</v>
      </c>
      <c r="P39" s="63">
        <f t="shared" si="11"/>
        <v>0</v>
      </c>
      <c r="Q39" s="63">
        <f t="shared" si="11"/>
        <v>0</v>
      </c>
      <c r="R39" s="63">
        <f t="shared" si="11"/>
        <v>0</v>
      </c>
      <c r="S39" s="63">
        <f t="shared" si="11"/>
        <v>0</v>
      </c>
      <c r="T39" s="63">
        <f>SUM(T36:T38)</f>
        <v>0</v>
      </c>
      <c r="U39" s="63">
        <f t="shared" si="11"/>
        <v>0</v>
      </c>
      <c r="V39" s="63">
        <f t="shared" si="11"/>
        <v>0</v>
      </c>
      <c r="W39" s="63">
        <f t="shared" si="11"/>
        <v>0</v>
      </c>
      <c r="X39" s="63">
        <f t="shared" si="11"/>
        <v>0</v>
      </c>
      <c r="Y39" s="63">
        <f t="shared" si="11"/>
        <v>0</v>
      </c>
      <c r="Z39" s="63">
        <f t="shared" si="11"/>
        <v>0</v>
      </c>
      <c r="AA39" s="63">
        <f t="shared" si="11"/>
        <v>0</v>
      </c>
    </row>
    <row r="40" spans="1:27" ht="15.75" thickBot="1" x14ac:dyDescent="0.3">
      <c r="A40" s="66">
        <v>2017</v>
      </c>
      <c r="B40" s="62">
        <f>SUM(B24,B25,B26,B28,B29,B30,B32,B33,B34,B36,B37,B38)</f>
        <v>10</v>
      </c>
      <c r="C40" s="62">
        <f>SUM(C24,C25,C26,C28,C29,C30,C32,C33,C34,C36,C37,C38)</f>
        <v>10</v>
      </c>
      <c r="D40" s="62">
        <f t="shared" ref="D40:AA40" si="12">SUM(D24,D25,D26,D28,D29,D30,D32,D33,D34,D36,D37,D38)</f>
        <v>51</v>
      </c>
      <c r="E40" s="62">
        <f t="shared" si="12"/>
        <v>75</v>
      </c>
      <c r="F40" s="62">
        <f t="shared" si="12"/>
        <v>7</v>
      </c>
      <c r="G40" s="62">
        <f t="shared" si="12"/>
        <v>38</v>
      </c>
      <c r="H40" s="62">
        <f t="shared" si="12"/>
        <v>45</v>
      </c>
      <c r="I40" s="62">
        <f t="shared" si="12"/>
        <v>57</v>
      </c>
      <c r="J40" s="62">
        <f t="shared" si="12"/>
        <v>135</v>
      </c>
      <c r="K40" s="62">
        <f>SUM(K24,K25,K26,K28,K29,K30,K32,K33,K34,K36,K37,K38)</f>
        <v>26</v>
      </c>
      <c r="L40" s="62">
        <f t="shared" si="12"/>
        <v>82</v>
      </c>
      <c r="M40" s="62">
        <f t="shared" si="12"/>
        <v>73</v>
      </c>
      <c r="N40" s="62">
        <f t="shared" si="12"/>
        <v>57</v>
      </c>
      <c r="O40" s="62">
        <f t="shared" si="12"/>
        <v>51</v>
      </c>
      <c r="P40" s="62">
        <f t="shared" si="12"/>
        <v>33</v>
      </c>
      <c r="Q40" s="62">
        <f t="shared" si="12"/>
        <v>47</v>
      </c>
      <c r="R40" s="62">
        <f t="shared" si="12"/>
        <v>49</v>
      </c>
      <c r="S40" s="62">
        <f t="shared" si="12"/>
        <v>57</v>
      </c>
      <c r="T40" s="62">
        <f>SUM(T24,T25,T26,T28,T29,T30,T32,T33,T34,T36,T37,T38)</f>
        <v>51</v>
      </c>
      <c r="U40" s="62">
        <f t="shared" si="12"/>
        <v>56</v>
      </c>
      <c r="V40" s="62">
        <f t="shared" si="12"/>
        <v>29</v>
      </c>
      <c r="W40" s="62">
        <f t="shared" si="12"/>
        <v>48</v>
      </c>
      <c r="X40" s="62">
        <f t="shared" si="12"/>
        <v>56</v>
      </c>
      <c r="Y40" s="62">
        <f t="shared" si="12"/>
        <v>62</v>
      </c>
      <c r="Z40" s="62">
        <f t="shared" si="12"/>
        <v>39</v>
      </c>
      <c r="AA40" s="62">
        <f t="shared" si="12"/>
        <v>77</v>
      </c>
    </row>
    <row r="42" spans="1:27" ht="15.75" thickBot="1" x14ac:dyDescent="0.3">
      <c r="N42" s="392" t="s">
        <v>98</v>
      </c>
      <c r="O42" s="392"/>
      <c r="P42" s="392"/>
    </row>
    <row r="43" spans="1:27" x14ac:dyDescent="0.25">
      <c r="A43" s="82" t="s">
        <v>81</v>
      </c>
      <c r="B43" s="86">
        <f>Luty!B95</f>
        <v>0</v>
      </c>
      <c r="C43" s="86">
        <f>Luty!C95</f>
        <v>0</v>
      </c>
      <c r="D43" s="86">
        <f>Luty!D95</f>
        <v>2</v>
      </c>
      <c r="E43" s="86">
        <f>Luty!E95</f>
        <v>1</v>
      </c>
      <c r="F43" s="86">
        <f>Luty!F95</f>
        <v>0</v>
      </c>
      <c r="G43" s="86">
        <f>Luty!G95</f>
        <v>12</v>
      </c>
      <c r="H43" s="86">
        <f>Luty!H95</f>
        <v>11</v>
      </c>
      <c r="I43" s="86">
        <f>Luty!I95</f>
        <v>4</v>
      </c>
      <c r="J43" s="86">
        <f>Luty!J95</f>
        <v>0</v>
      </c>
      <c r="K43" s="86">
        <f>Luty!K95</f>
        <v>9</v>
      </c>
      <c r="L43" s="86">
        <f>Luty!L95</f>
        <v>5</v>
      </c>
      <c r="M43" s="86">
        <f>Luty!M95</f>
        <v>6</v>
      </c>
      <c r="N43" s="86">
        <f>Luty!N95</f>
        <v>2</v>
      </c>
      <c r="O43" s="86">
        <f>Luty!O95</f>
        <v>5</v>
      </c>
      <c r="P43" s="86">
        <f>Luty!P95</f>
        <v>0</v>
      </c>
      <c r="Q43" s="86">
        <f>Luty!Q95</f>
        <v>5</v>
      </c>
      <c r="R43" s="86">
        <f>Luty!R95</f>
        <v>8</v>
      </c>
      <c r="S43" s="86">
        <f>Luty!S95</f>
        <v>8</v>
      </c>
      <c r="T43" s="86">
        <f>Luty!T95</f>
        <v>6</v>
      </c>
      <c r="U43" s="86">
        <f>Luty!U95</f>
        <v>6</v>
      </c>
      <c r="V43" s="86">
        <f>Luty!V95</f>
        <v>15</v>
      </c>
      <c r="W43" s="86">
        <f>Luty!W95</f>
        <v>4</v>
      </c>
      <c r="X43" s="86">
        <f>Luty!X95</f>
        <v>2</v>
      </c>
      <c r="Y43" s="86">
        <f>Luty!Y95</f>
        <v>0</v>
      </c>
      <c r="Z43" s="86">
        <f>Luty!Z95</f>
        <v>7</v>
      </c>
      <c r="AA43" s="86">
        <f>Luty!AA95</f>
        <v>0</v>
      </c>
    </row>
    <row r="44" spans="1:27" x14ac:dyDescent="0.25">
      <c r="A44" s="85" t="s">
        <v>82</v>
      </c>
      <c r="B44" s="90">
        <f>Marzec!B95</f>
        <v>0</v>
      </c>
      <c r="C44" s="90">
        <f>Marzec!C95</f>
        <v>0</v>
      </c>
      <c r="D44" s="90">
        <f>Marzec!D95</f>
        <v>12</v>
      </c>
      <c r="E44" s="90">
        <f>Marzec!E95</f>
        <v>13</v>
      </c>
      <c r="F44" s="90">
        <f>Marzec!F95</f>
        <v>2</v>
      </c>
      <c r="G44" s="90">
        <f>Marzec!G95</f>
        <v>9</v>
      </c>
      <c r="H44" s="90">
        <f>Marzec!H95</f>
        <v>14</v>
      </c>
      <c r="I44" s="90">
        <f>Marzec!I95</f>
        <v>10</v>
      </c>
      <c r="J44" s="90">
        <f>Marzec!J95</f>
        <v>0</v>
      </c>
      <c r="K44" s="90">
        <f>Marzec!K95</f>
        <v>6</v>
      </c>
      <c r="L44" s="90">
        <f>Marzec!L95</f>
        <v>0</v>
      </c>
      <c r="M44" s="90">
        <f>Marzec!M95</f>
        <v>12</v>
      </c>
      <c r="N44" s="90">
        <f>Marzec!N95</f>
        <v>6</v>
      </c>
      <c r="O44" s="90">
        <f>Marzec!O95</f>
        <v>5</v>
      </c>
      <c r="P44" s="90">
        <f>Marzec!P95</f>
        <v>0</v>
      </c>
      <c r="Q44" s="90">
        <f>Marzec!Q95</f>
        <v>3</v>
      </c>
      <c r="R44" s="90">
        <f>Marzec!R95</f>
        <v>6</v>
      </c>
      <c r="S44" s="90">
        <f>Marzec!S95</f>
        <v>3</v>
      </c>
      <c r="T44" s="90">
        <f>Marzec!T95</f>
        <v>0</v>
      </c>
      <c r="U44" s="90">
        <f>Marzec!U95</f>
        <v>7</v>
      </c>
      <c r="V44" s="90">
        <f>Marzec!V95</f>
        <v>19</v>
      </c>
      <c r="W44" s="90">
        <f>Marzec!W95</f>
        <v>2</v>
      </c>
      <c r="X44" s="90">
        <f>Marzec!X95</f>
        <v>0</v>
      </c>
      <c r="Y44" s="90">
        <f>Marzec!Y95</f>
        <v>0</v>
      </c>
      <c r="Z44" s="90">
        <f>Marzec!Z95</f>
        <v>10</v>
      </c>
      <c r="AA44" s="90">
        <f>Marzec!AA95</f>
        <v>0</v>
      </c>
    </row>
    <row r="45" spans="1:27" ht="15.75" thickBot="1" x14ac:dyDescent="0.3">
      <c r="A45" s="87" t="s">
        <v>83</v>
      </c>
      <c r="B45" s="88">
        <f>Kwiecień!B95</f>
        <v>0</v>
      </c>
      <c r="C45" s="88">
        <f>Kwiecień!C95</f>
        <v>0</v>
      </c>
      <c r="D45" s="88">
        <f>Kwiecień!D95</f>
        <v>8</v>
      </c>
      <c r="E45" s="88">
        <f>Kwiecień!E95</f>
        <v>4</v>
      </c>
      <c r="F45" s="88">
        <f>Kwiecień!F95</f>
        <v>0</v>
      </c>
      <c r="G45" s="88">
        <f>Kwiecień!G95</f>
        <v>5</v>
      </c>
      <c r="H45" s="88">
        <f>Kwiecień!H95</f>
        <v>7</v>
      </c>
      <c r="I45" s="88">
        <f>Kwiecień!I95</f>
        <v>5</v>
      </c>
      <c r="J45" s="88">
        <f>Kwiecień!J95</f>
        <v>2</v>
      </c>
      <c r="K45" s="88">
        <f>Kwiecień!K95</f>
        <v>7</v>
      </c>
      <c r="L45" s="88">
        <f>Kwiecień!L95</f>
        <v>1</v>
      </c>
      <c r="M45" s="88">
        <f>Kwiecień!M95</f>
        <v>7</v>
      </c>
      <c r="N45" s="88">
        <f>Kwiecień!O95</f>
        <v>4</v>
      </c>
      <c r="O45" s="88">
        <f>Kwiecień!P95</f>
        <v>5</v>
      </c>
      <c r="P45" s="88">
        <f>Kwiecień!Q95</f>
        <v>3</v>
      </c>
      <c r="Q45" s="88">
        <f>Kwiecień!R95</f>
        <v>7</v>
      </c>
      <c r="R45" s="88">
        <f>Kwiecień!S95</f>
        <v>9</v>
      </c>
      <c r="S45" s="88">
        <f>Kwiecień!T95</f>
        <v>12</v>
      </c>
      <c r="T45" s="88">
        <f>Kwiecień!U95</f>
        <v>9</v>
      </c>
      <c r="U45" s="88">
        <f>Kwiecień!V95</f>
        <v>10</v>
      </c>
      <c r="V45" s="88">
        <f>Kwiecień!W95</f>
        <v>16</v>
      </c>
      <c r="W45" s="88">
        <f>Kwiecień!X95</f>
        <v>0</v>
      </c>
      <c r="X45" s="88">
        <f>Kwiecień!Y95</f>
        <v>0</v>
      </c>
      <c r="Y45" s="88">
        <f>Kwiecień!Z95</f>
        <v>0</v>
      </c>
      <c r="Z45" s="88">
        <f>Kwiecień!AA95</f>
        <v>14</v>
      </c>
      <c r="AA45" s="88">
        <f>Kwiecień!AB95</f>
        <v>0</v>
      </c>
    </row>
    <row r="46" spans="1:27" ht="15.75" thickBot="1" x14ac:dyDescent="0.3">
      <c r="A46" s="65" t="s">
        <v>84</v>
      </c>
      <c r="B46" s="63">
        <f>SUM(B43:B45)</f>
        <v>0</v>
      </c>
      <c r="C46" s="63">
        <f t="shared" ref="C46:AA46" si="13">SUM(C43:C45)</f>
        <v>0</v>
      </c>
      <c r="D46" s="63">
        <f t="shared" si="13"/>
        <v>22</v>
      </c>
      <c r="E46" s="63">
        <f t="shared" si="13"/>
        <v>18</v>
      </c>
      <c r="F46" s="63">
        <f t="shared" si="13"/>
        <v>2</v>
      </c>
      <c r="G46" s="63">
        <f t="shared" si="13"/>
        <v>26</v>
      </c>
      <c r="H46" s="63">
        <f t="shared" si="13"/>
        <v>32</v>
      </c>
      <c r="I46" s="63">
        <f t="shared" si="13"/>
        <v>19</v>
      </c>
      <c r="J46" s="63">
        <f t="shared" si="13"/>
        <v>2</v>
      </c>
      <c r="K46" s="63">
        <f t="shared" si="13"/>
        <v>22</v>
      </c>
      <c r="L46" s="63">
        <f t="shared" si="13"/>
        <v>6</v>
      </c>
      <c r="M46" s="63">
        <f t="shared" si="13"/>
        <v>25</v>
      </c>
      <c r="N46" s="63">
        <f t="shared" si="13"/>
        <v>12</v>
      </c>
      <c r="O46" s="63">
        <f t="shared" si="13"/>
        <v>15</v>
      </c>
      <c r="P46" s="63">
        <f t="shared" si="13"/>
        <v>3</v>
      </c>
      <c r="Q46" s="63">
        <f t="shared" si="13"/>
        <v>15</v>
      </c>
      <c r="R46" s="63">
        <f t="shared" si="13"/>
        <v>23</v>
      </c>
      <c r="S46" s="63">
        <f t="shared" si="13"/>
        <v>23</v>
      </c>
      <c r="T46" s="63">
        <f t="shared" si="13"/>
        <v>15</v>
      </c>
      <c r="U46" s="63">
        <f t="shared" si="13"/>
        <v>23</v>
      </c>
      <c r="V46" s="63">
        <f t="shared" si="13"/>
        <v>50</v>
      </c>
      <c r="W46" s="63">
        <f t="shared" si="13"/>
        <v>6</v>
      </c>
      <c r="X46" s="63">
        <f t="shared" si="13"/>
        <v>2</v>
      </c>
      <c r="Y46" s="63">
        <f t="shared" si="13"/>
        <v>0</v>
      </c>
      <c r="Z46" s="63">
        <f t="shared" si="13"/>
        <v>31</v>
      </c>
      <c r="AA46" s="63">
        <f t="shared" si="13"/>
        <v>0</v>
      </c>
    </row>
    <row r="47" spans="1:27" x14ac:dyDescent="0.25">
      <c r="A47" s="82" t="s">
        <v>78</v>
      </c>
      <c r="B47" s="86">
        <f>Maj!B95</f>
        <v>0</v>
      </c>
      <c r="C47" s="86">
        <f>Maj!C95</f>
        <v>0</v>
      </c>
      <c r="D47" s="86">
        <f>Maj!D95</f>
        <v>8</v>
      </c>
      <c r="E47" s="86">
        <f>Maj!E95</f>
        <v>8</v>
      </c>
      <c r="F47" s="86">
        <f>Maj!F95</f>
        <v>0</v>
      </c>
      <c r="G47" s="86">
        <f>Maj!G95</f>
        <v>6</v>
      </c>
      <c r="H47" s="86">
        <f>Maj!H95</f>
        <v>1</v>
      </c>
      <c r="I47" s="86">
        <f>Maj!I95</f>
        <v>8</v>
      </c>
      <c r="J47" s="86">
        <f>Maj!J95</f>
        <v>0</v>
      </c>
      <c r="K47" s="86">
        <v>0</v>
      </c>
      <c r="L47" s="86">
        <f>Maj!L95</f>
        <v>3</v>
      </c>
      <c r="M47" s="86">
        <f>Maj!M95</f>
        <v>6</v>
      </c>
      <c r="N47" s="86">
        <f>Maj!O95</f>
        <v>7</v>
      </c>
      <c r="O47" s="86">
        <f>Maj!P95</f>
        <v>6</v>
      </c>
      <c r="P47" s="86">
        <f>Maj!Q95</f>
        <v>0</v>
      </c>
      <c r="Q47" s="86">
        <f>Maj!R95</f>
        <v>15</v>
      </c>
      <c r="R47" s="86">
        <v>0</v>
      </c>
      <c r="S47" s="86">
        <v>0</v>
      </c>
      <c r="T47" s="86">
        <f>Maj!K95</f>
        <v>8</v>
      </c>
      <c r="U47" s="86">
        <f>Maj!V95</f>
        <v>6</v>
      </c>
      <c r="V47" s="86">
        <f>Maj!W95</f>
        <v>7</v>
      </c>
      <c r="W47" s="86">
        <f>Maj!X95</f>
        <v>9</v>
      </c>
      <c r="X47" s="86">
        <f>Maj!U95</f>
        <v>1</v>
      </c>
      <c r="Y47" s="86">
        <f>Maj!Z95</f>
        <v>0</v>
      </c>
      <c r="Z47" s="86">
        <f>Maj!AA95</f>
        <v>14</v>
      </c>
      <c r="AA47" s="86">
        <f>Maj!AB95</f>
        <v>1</v>
      </c>
    </row>
    <row r="48" spans="1:27" x14ac:dyDescent="0.25">
      <c r="A48" s="85" t="s">
        <v>102</v>
      </c>
      <c r="B48" s="90">
        <f>Czerwiec!B95</f>
        <v>0</v>
      </c>
      <c r="C48" s="90">
        <f>Czerwiec!C95</f>
        <v>0</v>
      </c>
      <c r="D48" s="90">
        <f>Czerwiec!D95</f>
        <v>7</v>
      </c>
      <c r="E48" s="90">
        <f>Czerwiec!E95</f>
        <v>3</v>
      </c>
      <c r="F48" s="90">
        <f>Czerwiec!F95</f>
        <v>0</v>
      </c>
      <c r="G48" s="90">
        <f>Czerwiec!G95</f>
        <v>15</v>
      </c>
      <c r="H48" s="90">
        <f>Czerwiec!H95</f>
        <v>6</v>
      </c>
      <c r="I48" s="90">
        <f>Czerwiec!I95</f>
        <v>9</v>
      </c>
      <c r="J48" s="90">
        <f>Czerwiec!J95</f>
        <v>0</v>
      </c>
      <c r="K48" s="90">
        <v>0</v>
      </c>
      <c r="L48" s="90">
        <f>Czerwiec!L95</f>
        <v>0</v>
      </c>
      <c r="M48" s="90">
        <f>Czerwiec!M95</f>
        <v>0</v>
      </c>
      <c r="N48" s="90">
        <f>Czerwiec!N95</f>
        <v>6</v>
      </c>
      <c r="O48" s="90">
        <f>Czerwiec!O95</f>
        <v>3</v>
      </c>
      <c r="P48" s="90">
        <f>Czerwiec!P95</f>
        <v>12</v>
      </c>
      <c r="Q48" s="90">
        <f>Czerwiec!Q95</f>
        <v>1</v>
      </c>
      <c r="R48" s="90">
        <f>Czerwiec!R95</f>
        <v>8</v>
      </c>
      <c r="S48" s="90">
        <v>2</v>
      </c>
      <c r="T48" s="90">
        <f>Czerwiec!K95</f>
        <v>4</v>
      </c>
      <c r="U48" s="90">
        <f>Czerwiec!U95</f>
        <v>13</v>
      </c>
      <c r="V48" s="90">
        <f>Czerwiec!V95</f>
        <v>15</v>
      </c>
      <c r="W48" s="90">
        <f>Czerwiec!W95</f>
        <v>0</v>
      </c>
      <c r="X48" s="90">
        <f>Czerwiec!T95</f>
        <v>11</v>
      </c>
      <c r="Y48" s="90">
        <f>Czerwiec!Y95</f>
        <v>0</v>
      </c>
      <c r="Z48" s="90">
        <f>Czerwiec!Z95</f>
        <v>13</v>
      </c>
      <c r="AA48" s="90">
        <f>Czerwiec!AA95</f>
        <v>0</v>
      </c>
    </row>
    <row r="49" spans="1:27" ht="15.75" thickBot="1" x14ac:dyDescent="0.3">
      <c r="A49" s="87" t="s">
        <v>79</v>
      </c>
      <c r="B49" s="88">
        <f>Lipiec!B95</f>
        <v>0</v>
      </c>
      <c r="C49" s="88">
        <f>Lipiec!C95</f>
        <v>0</v>
      </c>
      <c r="D49" s="88">
        <f>Lipiec!D95</f>
        <v>9</v>
      </c>
      <c r="E49" s="88">
        <f>Lipiec!E95</f>
        <v>6</v>
      </c>
      <c r="F49" s="88">
        <f>Lipiec!F95</f>
        <v>0</v>
      </c>
      <c r="G49" s="88">
        <f>Lipiec!G95</f>
        <v>6</v>
      </c>
      <c r="H49" s="88">
        <f>Lipiec!H95</f>
        <v>8</v>
      </c>
      <c r="I49" s="88">
        <f>Lipiec!I95</f>
        <v>5</v>
      </c>
      <c r="J49" s="88">
        <f>Lipiec!J95</f>
        <v>0</v>
      </c>
      <c r="K49" s="88">
        <v>0</v>
      </c>
      <c r="L49" s="88">
        <f>Lipiec!L95</f>
        <v>6</v>
      </c>
      <c r="M49" s="88">
        <f>Lipiec!M95</f>
        <v>11</v>
      </c>
      <c r="N49" s="88">
        <f>Lipiec!N95</f>
        <v>5</v>
      </c>
      <c r="O49" s="88">
        <f>Lipiec!O95</f>
        <v>8</v>
      </c>
      <c r="P49" s="88">
        <f>Lipiec!P95</f>
        <v>5</v>
      </c>
      <c r="Q49" s="88">
        <f>Lipiec!Q95</f>
        <v>8</v>
      </c>
      <c r="R49" s="88">
        <f>Lipiec!R95</f>
        <v>2</v>
      </c>
      <c r="S49" s="88">
        <f>Lipiec!S95</f>
        <v>4</v>
      </c>
      <c r="T49" s="88">
        <f>Lipiec!K95</f>
        <v>9</v>
      </c>
      <c r="U49" s="88">
        <f>Lipiec!U95</f>
        <v>9</v>
      </c>
      <c r="V49" s="88">
        <f>Lipiec!V95</f>
        <v>5</v>
      </c>
      <c r="W49" s="88">
        <f>Lipiec!W95</f>
        <v>2</v>
      </c>
      <c r="X49" s="88">
        <f>Lipiec!T95</f>
        <v>5</v>
      </c>
      <c r="Y49" s="88">
        <f>Lipiec!Y95</f>
        <v>0</v>
      </c>
      <c r="Z49" s="88">
        <f>Lipiec!Z95</f>
        <v>17</v>
      </c>
      <c r="AA49" s="88">
        <f>Lipiec!AA95</f>
        <v>7</v>
      </c>
    </row>
    <row r="50" spans="1:27" ht="15.75" thickBot="1" x14ac:dyDescent="0.3">
      <c r="A50" s="65" t="s">
        <v>80</v>
      </c>
      <c r="B50" s="63">
        <f>SUM(B47:B49)</f>
        <v>0</v>
      </c>
      <c r="C50" s="63">
        <f>SUM(C47:C49)</f>
        <v>0</v>
      </c>
      <c r="D50" s="63">
        <f t="shared" ref="D50:AA50" si="14">SUM(D47:D49)</f>
        <v>24</v>
      </c>
      <c r="E50" s="63">
        <f t="shared" si="14"/>
        <v>17</v>
      </c>
      <c r="F50" s="63">
        <f t="shared" si="14"/>
        <v>0</v>
      </c>
      <c r="G50" s="63">
        <f t="shared" si="14"/>
        <v>27</v>
      </c>
      <c r="H50" s="63">
        <f t="shared" si="14"/>
        <v>15</v>
      </c>
      <c r="I50" s="63">
        <f t="shared" si="14"/>
        <v>22</v>
      </c>
      <c r="J50" s="63">
        <f t="shared" si="14"/>
        <v>0</v>
      </c>
      <c r="K50" s="63">
        <f>SUM(K47:K49)</f>
        <v>0</v>
      </c>
      <c r="L50" s="63">
        <f t="shared" si="14"/>
        <v>9</v>
      </c>
      <c r="M50" s="63">
        <f t="shared" si="14"/>
        <v>17</v>
      </c>
      <c r="N50" s="63">
        <f t="shared" si="14"/>
        <v>18</v>
      </c>
      <c r="O50" s="63">
        <f t="shared" si="14"/>
        <v>17</v>
      </c>
      <c r="P50" s="63">
        <f t="shared" si="14"/>
        <v>17</v>
      </c>
      <c r="Q50" s="63">
        <f t="shared" si="14"/>
        <v>24</v>
      </c>
      <c r="R50" s="63">
        <f t="shared" si="14"/>
        <v>10</v>
      </c>
      <c r="S50" s="63">
        <f t="shared" si="14"/>
        <v>6</v>
      </c>
      <c r="T50" s="63">
        <f>SUM(T47:T49)</f>
        <v>21</v>
      </c>
      <c r="U50" s="63">
        <f t="shared" si="14"/>
        <v>28</v>
      </c>
      <c r="V50" s="63">
        <f t="shared" si="14"/>
        <v>27</v>
      </c>
      <c r="W50" s="63">
        <f t="shared" si="14"/>
        <v>11</v>
      </c>
      <c r="X50" s="63">
        <f t="shared" si="14"/>
        <v>17</v>
      </c>
      <c r="Y50" s="63">
        <f t="shared" si="14"/>
        <v>0</v>
      </c>
      <c r="Z50" s="63">
        <f t="shared" si="14"/>
        <v>44</v>
      </c>
      <c r="AA50" s="63">
        <f t="shared" si="14"/>
        <v>8</v>
      </c>
    </row>
    <row r="51" spans="1:27" x14ac:dyDescent="0.25">
      <c r="A51" s="82" t="s">
        <v>90</v>
      </c>
      <c r="B51" s="86">
        <f>Sierpień!B95</f>
        <v>0</v>
      </c>
      <c r="C51" s="86">
        <f>Sierpień!C95</f>
        <v>0</v>
      </c>
      <c r="D51" s="86">
        <f>Sierpień!D95</f>
        <v>6</v>
      </c>
      <c r="E51" s="86">
        <f>Sierpień!E95</f>
        <v>6</v>
      </c>
      <c r="F51" s="86">
        <f>Sierpień!F95</f>
        <v>3</v>
      </c>
      <c r="G51" s="86">
        <f>Sierpień!G95</f>
        <v>8</v>
      </c>
      <c r="H51" s="86">
        <f>Sierpień!H95</f>
        <v>8</v>
      </c>
      <c r="I51" s="86">
        <f>Sierpień!I95</f>
        <v>7</v>
      </c>
      <c r="J51" s="86">
        <f>Sierpień!J95</f>
        <v>0</v>
      </c>
      <c r="K51" s="86">
        <v>0</v>
      </c>
      <c r="L51" s="86">
        <f>Sierpień!L95</f>
        <v>12</v>
      </c>
      <c r="M51" s="86">
        <f>Sierpień!M95</f>
        <v>7</v>
      </c>
      <c r="N51" s="86">
        <f>Sierpień!N95</f>
        <v>6</v>
      </c>
      <c r="O51" s="86">
        <f>Sierpień!O95</f>
        <v>4</v>
      </c>
      <c r="P51" s="86">
        <f>Sierpień!P95</f>
        <v>11</v>
      </c>
      <c r="Q51" s="86">
        <f>Sierpień!Q95</f>
        <v>10</v>
      </c>
      <c r="R51" s="86">
        <f>Sierpień!R95</f>
        <v>3</v>
      </c>
      <c r="S51" s="86">
        <f>Sierpień!S95</f>
        <v>6</v>
      </c>
      <c r="T51" s="86">
        <f>Sierpień!K95</f>
        <v>2</v>
      </c>
      <c r="U51" s="86">
        <f>Sierpień!U95</f>
        <v>7</v>
      </c>
      <c r="V51" s="86">
        <f>Sierpień!V95</f>
        <v>0</v>
      </c>
      <c r="W51" s="86">
        <f>Sierpień!W95</f>
        <v>0</v>
      </c>
      <c r="X51" s="86">
        <f>Sierpień!T95</f>
        <v>3</v>
      </c>
      <c r="Y51" s="86">
        <f>Sierpień!Y95</f>
        <v>0</v>
      </c>
      <c r="Z51" s="86">
        <f>Sierpień!Z95</f>
        <v>0</v>
      </c>
      <c r="AA51" s="86">
        <f>Sierpień!AA95</f>
        <v>0</v>
      </c>
    </row>
    <row r="52" spans="1:27" x14ac:dyDescent="0.25">
      <c r="A52" s="85" t="s">
        <v>91</v>
      </c>
      <c r="B52" s="90">
        <f>Wrzesień!B95</f>
        <v>0</v>
      </c>
      <c r="C52" s="90">
        <f>Wrzesień!C95</f>
        <v>0</v>
      </c>
      <c r="D52" s="90">
        <f>Wrzesień!D95</f>
        <v>7</v>
      </c>
      <c r="E52" s="90">
        <f>Wrzesień!E95</f>
        <v>3</v>
      </c>
      <c r="F52" s="90">
        <f>Wrzesień!F95</f>
        <v>0</v>
      </c>
      <c r="G52" s="90">
        <f>Wrzesień!G95</f>
        <v>4</v>
      </c>
      <c r="H52" s="90">
        <f>Wrzesień!H95</f>
        <v>4</v>
      </c>
      <c r="I52" s="90">
        <f>Wrzesień!I95</f>
        <v>6</v>
      </c>
      <c r="J52" s="90">
        <f>Wrzesień!J95</f>
        <v>0</v>
      </c>
      <c r="K52" s="90">
        <v>0</v>
      </c>
      <c r="L52" s="90">
        <f>Wrzesień!L95</f>
        <v>3</v>
      </c>
      <c r="M52" s="90">
        <f>Wrzesień!M95</f>
        <v>11</v>
      </c>
      <c r="N52" s="90">
        <f>Wrzesień!N95</f>
        <v>12</v>
      </c>
      <c r="O52" s="90">
        <f>Wrzesień!O95</f>
        <v>9</v>
      </c>
      <c r="P52" s="90">
        <f>Wrzesień!P95</f>
        <v>6</v>
      </c>
      <c r="Q52" s="90">
        <f>Wrzesień!Q95</f>
        <v>5</v>
      </c>
      <c r="R52" s="90">
        <f>Wrzesień!R95</f>
        <v>9</v>
      </c>
      <c r="S52" s="90">
        <f>Wrzesień!S95</f>
        <v>5</v>
      </c>
      <c r="T52" s="90">
        <f>Wrzesień!K95</f>
        <v>6</v>
      </c>
      <c r="U52" s="90">
        <f>Wrzesień!U95</f>
        <v>3</v>
      </c>
      <c r="V52" s="90">
        <f>Wrzesień!V95</f>
        <v>0</v>
      </c>
      <c r="W52" s="90">
        <f>Wrzesień!W95</f>
        <v>0</v>
      </c>
      <c r="X52" s="90">
        <f>Wrzesień!T95</f>
        <v>2</v>
      </c>
      <c r="Y52" s="90">
        <f>Wrzesień!Y95</f>
        <v>0</v>
      </c>
      <c r="Z52" s="90">
        <f>Wrzesień!Z95</f>
        <v>0</v>
      </c>
      <c r="AA52" s="90">
        <f>Wrzesień!AA95</f>
        <v>0</v>
      </c>
    </row>
    <row r="53" spans="1:27" ht="15.75" thickBot="1" x14ac:dyDescent="0.3">
      <c r="A53" s="87" t="s">
        <v>92</v>
      </c>
      <c r="B53" s="88">
        <f>Październik!B95</f>
        <v>0</v>
      </c>
      <c r="C53" s="88">
        <f>Październik!C95</f>
        <v>0</v>
      </c>
      <c r="D53" s="88">
        <f>Październik!D95</f>
        <v>0</v>
      </c>
      <c r="E53" s="88">
        <f>Październik!E95</f>
        <v>0</v>
      </c>
      <c r="F53" s="88">
        <f>Październik!F95</f>
        <v>0</v>
      </c>
      <c r="G53" s="88">
        <f>Październik!G95</f>
        <v>0</v>
      </c>
      <c r="H53" s="88">
        <f>Październik!H95</f>
        <v>0</v>
      </c>
      <c r="I53" s="88">
        <f>Październik!I95</f>
        <v>0</v>
      </c>
      <c r="J53" s="88">
        <f>Październik!J95</f>
        <v>0</v>
      </c>
      <c r="K53" s="88">
        <f>Październik!T95</f>
        <v>0</v>
      </c>
      <c r="L53" s="88">
        <f>Październik!L95</f>
        <v>0</v>
      </c>
      <c r="M53" s="88">
        <f>Październik!M95</f>
        <v>0</v>
      </c>
      <c r="N53" s="88">
        <f>Październik!N95</f>
        <v>0</v>
      </c>
      <c r="O53" s="88">
        <f>Październik!O95</f>
        <v>0</v>
      </c>
      <c r="P53" s="88">
        <f>Październik!P95</f>
        <v>0</v>
      </c>
      <c r="Q53" s="88">
        <f>Październik!Q95</f>
        <v>0</v>
      </c>
      <c r="R53" s="88">
        <f>Październik!R95</f>
        <v>0</v>
      </c>
      <c r="S53" s="88">
        <f>Październik!S95</f>
        <v>0</v>
      </c>
      <c r="T53" s="88">
        <f>Październik!K95</f>
        <v>0</v>
      </c>
      <c r="U53" s="88">
        <f>Październik!U95</f>
        <v>0</v>
      </c>
      <c r="V53" s="88">
        <f>Październik!V95</f>
        <v>0</v>
      </c>
      <c r="W53" s="88">
        <f>Październik!W95</f>
        <v>0</v>
      </c>
      <c r="X53" s="88">
        <f>Październik!X95</f>
        <v>0</v>
      </c>
      <c r="Y53" s="88">
        <f>Październik!Y95</f>
        <v>0</v>
      </c>
      <c r="Z53" s="88">
        <f>Październik!Z95</f>
        <v>0</v>
      </c>
      <c r="AA53" s="88">
        <f>Październik!AA95</f>
        <v>0</v>
      </c>
    </row>
    <row r="54" spans="1:27" ht="15.75" thickBot="1" x14ac:dyDescent="0.3">
      <c r="A54" s="65" t="s">
        <v>85</v>
      </c>
      <c r="B54" s="63">
        <f>SUM(B51:B53)</f>
        <v>0</v>
      </c>
      <c r="C54" s="63">
        <f>SUM(C51:C53)</f>
        <v>0</v>
      </c>
      <c r="D54" s="63">
        <f t="shared" ref="D54:AA54" si="15">SUM(D51:D53)</f>
        <v>13</v>
      </c>
      <c r="E54" s="63">
        <f t="shared" si="15"/>
        <v>9</v>
      </c>
      <c r="F54" s="63">
        <f t="shared" si="15"/>
        <v>3</v>
      </c>
      <c r="G54" s="63">
        <f t="shared" si="15"/>
        <v>12</v>
      </c>
      <c r="H54" s="63">
        <f t="shared" si="15"/>
        <v>12</v>
      </c>
      <c r="I54" s="63">
        <f t="shared" si="15"/>
        <v>13</v>
      </c>
      <c r="J54" s="63">
        <f t="shared" si="15"/>
        <v>0</v>
      </c>
      <c r="K54" s="63">
        <f>SUM(K51:K53)</f>
        <v>0</v>
      </c>
      <c r="L54" s="63">
        <f t="shared" si="15"/>
        <v>15</v>
      </c>
      <c r="M54" s="63">
        <f t="shared" si="15"/>
        <v>18</v>
      </c>
      <c r="N54" s="63">
        <f t="shared" si="15"/>
        <v>18</v>
      </c>
      <c r="O54" s="63">
        <f t="shared" si="15"/>
        <v>13</v>
      </c>
      <c r="P54" s="63">
        <f t="shared" si="15"/>
        <v>17</v>
      </c>
      <c r="Q54" s="63">
        <f t="shared" si="15"/>
        <v>15</v>
      </c>
      <c r="R54" s="63">
        <f t="shared" si="15"/>
        <v>12</v>
      </c>
      <c r="S54" s="63">
        <f t="shared" si="15"/>
        <v>11</v>
      </c>
      <c r="T54" s="63">
        <f>SUM(T51:T53)</f>
        <v>8</v>
      </c>
      <c r="U54" s="63">
        <f t="shared" si="15"/>
        <v>10</v>
      </c>
      <c r="V54" s="63">
        <f t="shared" si="15"/>
        <v>0</v>
      </c>
      <c r="W54" s="63">
        <f t="shared" si="15"/>
        <v>0</v>
      </c>
      <c r="X54" s="63">
        <f t="shared" si="15"/>
        <v>5</v>
      </c>
      <c r="Y54" s="63">
        <f t="shared" si="15"/>
        <v>0</v>
      </c>
      <c r="Z54" s="63">
        <f t="shared" si="15"/>
        <v>0</v>
      </c>
      <c r="AA54" s="63">
        <f t="shared" si="15"/>
        <v>0</v>
      </c>
    </row>
    <row r="55" spans="1:27" x14ac:dyDescent="0.25">
      <c r="A55" s="82" t="s">
        <v>93</v>
      </c>
      <c r="B55" s="86">
        <f>Listopad!B95</f>
        <v>0</v>
      </c>
      <c r="C55" s="86">
        <f>Listopad!C95</f>
        <v>0</v>
      </c>
      <c r="D55" s="86">
        <f>Listopad!D95</f>
        <v>0</v>
      </c>
      <c r="E55" s="86">
        <f>Listopad!E95</f>
        <v>0</v>
      </c>
      <c r="F55" s="86">
        <f>Listopad!F95</f>
        <v>0</v>
      </c>
      <c r="G55" s="86">
        <f>Listopad!G95</f>
        <v>0</v>
      </c>
      <c r="H55" s="86">
        <f>Listopad!H95</f>
        <v>0</v>
      </c>
      <c r="I55" s="86">
        <f>Listopad!I95</f>
        <v>0</v>
      </c>
      <c r="J55" s="86">
        <f>Listopad!J95</f>
        <v>0</v>
      </c>
      <c r="K55" s="86">
        <f>Listopad!K95</f>
        <v>0</v>
      </c>
      <c r="L55" s="86">
        <f>Listopad!L95</f>
        <v>0</v>
      </c>
      <c r="M55" s="86">
        <f>Listopad!M95</f>
        <v>0</v>
      </c>
      <c r="N55" s="86">
        <f>Listopad!N95</f>
        <v>0</v>
      </c>
      <c r="O55" s="86">
        <f>Listopad!O95</f>
        <v>0</v>
      </c>
      <c r="P55" s="86">
        <f>Listopad!P95</f>
        <v>0</v>
      </c>
      <c r="Q55" s="86">
        <f>Listopad!Q95</f>
        <v>0</v>
      </c>
      <c r="R55" s="86">
        <f>Listopad!R95</f>
        <v>0</v>
      </c>
      <c r="S55" s="86">
        <f>Listopad!S95</f>
        <v>0</v>
      </c>
      <c r="T55" s="86">
        <f>Listopad!T95</f>
        <v>0</v>
      </c>
      <c r="U55" s="86">
        <f>Listopad!U95</f>
        <v>0</v>
      </c>
      <c r="V55" s="86">
        <f>Listopad!V95</f>
        <v>0</v>
      </c>
      <c r="W55" s="86">
        <f>Listopad!W95</f>
        <v>0</v>
      </c>
      <c r="X55" s="86">
        <f>Listopad!X95</f>
        <v>0</v>
      </c>
      <c r="Y55" s="86">
        <f>Listopad!Y95</f>
        <v>0</v>
      </c>
      <c r="Z55" s="86">
        <f>Listopad!Z95</f>
        <v>0</v>
      </c>
      <c r="AA55" s="86">
        <f>Listopad!AA95</f>
        <v>0</v>
      </c>
    </row>
    <row r="56" spans="1:27" x14ac:dyDescent="0.25">
      <c r="A56" s="85" t="s">
        <v>94</v>
      </c>
      <c r="B56" s="90">
        <f>Grudzień!B95</f>
        <v>0</v>
      </c>
      <c r="C56" s="90">
        <f>Grudzień!C95</f>
        <v>0</v>
      </c>
      <c r="D56" s="90">
        <f>Grudzień!D95</f>
        <v>0</v>
      </c>
      <c r="E56" s="90">
        <f>Grudzień!E95</f>
        <v>0</v>
      </c>
      <c r="F56" s="90">
        <f>Grudzień!F95</f>
        <v>0</v>
      </c>
      <c r="G56" s="90">
        <f>Grudzień!G95</f>
        <v>0</v>
      </c>
      <c r="H56" s="90">
        <f>Grudzień!H95</f>
        <v>0</v>
      </c>
      <c r="I56" s="90">
        <f>Grudzień!I95</f>
        <v>0</v>
      </c>
      <c r="J56" s="90">
        <f>Grudzień!J95</f>
        <v>0</v>
      </c>
      <c r="K56" s="90">
        <f>Grudzień!K95</f>
        <v>0</v>
      </c>
      <c r="L56" s="90">
        <f>Grudzień!L95</f>
        <v>0</v>
      </c>
      <c r="M56" s="90">
        <f>Grudzień!M95</f>
        <v>0</v>
      </c>
      <c r="N56" s="90">
        <f>Grudzień!N95</f>
        <v>0</v>
      </c>
      <c r="O56" s="90">
        <f>Grudzień!O95</f>
        <v>0</v>
      </c>
      <c r="P56" s="90">
        <f>Grudzień!P95</f>
        <v>0</v>
      </c>
      <c r="Q56" s="90">
        <f>Grudzień!Q95</f>
        <v>0</v>
      </c>
      <c r="R56" s="90">
        <f>Grudzień!R95</f>
        <v>0</v>
      </c>
      <c r="S56" s="90">
        <f>Grudzień!S95</f>
        <v>0</v>
      </c>
      <c r="T56" s="90">
        <f>Grudzień!T95</f>
        <v>0</v>
      </c>
      <c r="U56" s="90">
        <f>Grudzień!U95</f>
        <v>0</v>
      </c>
      <c r="V56" s="90">
        <f>Grudzień!V95</f>
        <v>0</v>
      </c>
      <c r="W56" s="90">
        <f>Grudzień!W95</f>
        <v>0</v>
      </c>
      <c r="X56" s="90">
        <f>Grudzień!X95</f>
        <v>0</v>
      </c>
      <c r="Y56" s="90">
        <f>Grudzień!Y95</f>
        <v>0</v>
      </c>
      <c r="Z56" s="90">
        <f>Grudzień!Z95</f>
        <v>0</v>
      </c>
      <c r="AA56" s="90">
        <f>Grudzień!AA95</f>
        <v>0</v>
      </c>
    </row>
    <row r="57" spans="1:27" ht="15.75" thickBot="1" x14ac:dyDescent="0.3">
      <c r="A57" s="87" t="s">
        <v>95</v>
      </c>
      <c r="B57" s="88">
        <f>S2tyczeń!B95</f>
        <v>0</v>
      </c>
      <c r="C57" s="88">
        <f>S2tyczeń!C95</f>
        <v>0</v>
      </c>
      <c r="D57" s="88">
        <f>S2tyczeń!D95</f>
        <v>0</v>
      </c>
      <c r="E57" s="88">
        <f>S2tyczeń!E95</f>
        <v>0</v>
      </c>
      <c r="F57" s="88">
        <f>S2tyczeń!F95</f>
        <v>0</v>
      </c>
      <c r="G57" s="88">
        <f>S2tyczeń!G95</f>
        <v>0</v>
      </c>
      <c r="H57" s="88">
        <f>S2tyczeń!H95</f>
        <v>0</v>
      </c>
      <c r="I57" s="88">
        <f>S2tyczeń!I95</f>
        <v>0</v>
      </c>
      <c r="J57" s="88">
        <f>S2tyczeń!J95</f>
        <v>0</v>
      </c>
      <c r="K57" s="88">
        <f>S2tyczeń!K95</f>
        <v>0</v>
      </c>
      <c r="L57" s="88">
        <f>S2tyczeń!L95</f>
        <v>0</v>
      </c>
      <c r="M57" s="88">
        <f>S2tyczeń!M95</f>
        <v>0</v>
      </c>
      <c r="N57" s="88">
        <f>S2tyczeń!N95</f>
        <v>0</v>
      </c>
      <c r="O57" s="88">
        <f>S2tyczeń!O95</f>
        <v>0</v>
      </c>
      <c r="P57" s="88">
        <f>S2tyczeń!P95</f>
        <v>0</v>
      </c>
      <c r="Q57" s="88">
        <f>S2tyczeń!Q95</f>
        <v>0</v>
      </c>
      <c r="R57" s="88">
        <f>S2tyczeń!R95</f>
        <v>0</v>
      </c>
      <c r="S57" s="88">
        <f>S2tyczeń!S95</f>
        <v>0</v>
      </c>
      <c r="T57" s="88">
        <f>S2tyczeń!T95</f>
        <v>0</v>
      </c>
      <c r="U57" s="88">
        <f>S2tyczeń!U95</f>
        <v>0</v>
      </c>
      <c r="V57" s="88">
        <f>S2tyczeń!V95</f>
        <v>0</v>
      </c>
      <c r="W57" s="88">
        <f>S2tyczeń!W95</f>
        <v>0</v>
      </c>
      <c r="X57" s="88">
        <f>S2tyczeń!X95</f>
        <v>0</v>
      </c>
      <c r="Y57" s="88">
        <f>S2tyczeń!Y95</f>
        <v>0</v>
      </c>
      <c r="Z57" s="88">
        <f>S2tyczeń!Z95</f>
        <v>0</v>
      </c>
      <c r="AA57" s="88">
        <f>S2tyczeń!AA95</f>
        <v>0</v>
      </c>
    </row>
    <row r="58" spans="1:27" ht="15.75" thickBot="1" x14ac:dyDescent="0.3">
      <c r="A58" s="65" t="s">
        <v>86</v>
      </c>
      <c r="B58" s="63">
        <f>SUM(B55:B57)</f>
        <v>0</v>
      </c>
      <c r="C58" s="63">
        <f>SUM(C55:C57)</f>
        <v>0</v>
      </c>
      <c r="D58" s="63">
        <f t="shared" ref="D58:AA58" si="16">SUM(D55:D57)</f>
        <v>0</v>
      </c>
      <c r="E58" s="63">
        <f t="shared" si="16"/>
        <v>0</v>
      </c>
      <c r="F58" s="63">
        <f t="shared" si="16"/>
        <v>0</v>
      </c>
      <c r="G58" s="63">
        <f t="shared" si="16"/>
        <v>0</v>
      </c>
      <c r="H58" s="63">
        <f t="shared" si="16"/>
        <v>0</v>
      </c>
      <c r="I58" s="63">
        <f t="shared" si="16"/>
        <v>0</v>
      </c>
      <c r="J58" s="63">
        <f t="shared" si="16"/>
        <v>0</v>
      </c>
      <c r="K58" s="63">
        <f>SUM(K55:K57)</f>
        <v>0</v>
      </c>
      <c r="L58" s="63">
        <f t="shared" si="16"/>
        <v>0</v>
      </c>
      <c r="M58" s="63">
        <f t="shared" si="16"/>
        <v>0</v>
      </c>
      <c r="N58" s="63">
        <f t="shared" si="16"/>
        <v>0</v>
      </c>
      <c r="O58" s="63">
        <f t="shared" si="16"/>
        <v>0</v>
      </c>
      <c r="P58" s="63">
        <f t="shared" si="16"/>
        <v>0</v>
      </c>
      <c r="Q58" s="63">
        <f t="shared" si="16"/>
        <v>0</v>
      </c>
      <c r="R58" s="63">
        <f t="shared" si="16"/>
        <v>0</v>
      </c>
      <c r="S58" s="63">
        <f t="shared" si="16"/>
        <v>0</v>
      </c>
      <c r="T58" s="63">
        <f>SUM(T55:T57)</f>
        <v>0</v>
      </c>
      <c r="U58" s="63">
        <f t="shared" si="16"/>
        <v>0</v>
      </c>
      <c r="V58" s="63">
        <f t="shared" si="16"/>
        <v>0</v>
      </c>
      <c r="W58" s="63">
        <f t="shared" si="16"/>
        <v>0</v>
      </c>
      <c r="X58" s="63">
        <f t="shared" si="16"/>
        <v>0</v>
      </c>
      <c r="Y58" s="63">
        <f t="shared" si="16"/>
        <v>0</v>
      </c>
      <c r="Z58" s="63">
        <f t="shared" si="16"/>
        <v>0</v>
      </c>
      <c r="AA58" s="63">
        <f t="shared" si="16"/>
        <v>0</v>
      </c>
    </row>
    <row r="59" spans="1:27" ht="15.75" thickBot="1" x14ac:dyDescent="0.3">
      <c r="A59" s="66">
        <v>2017</v>
      </c>
      <c r="B59" s="62">
        <f>SUM(B43,B44,B45,B47,B48,B49,B51,B52,B53,B55,B56,B57)</f>
        <v>0</v>
      </c>
      <c r="C59" s="62">
        <f>SUM(C43,C44,C45,C47,C48,C49,C51,C52,C53,C55,C56,C57)</f>
        <v>0</v>
      </c>
      <c r="D59" s="62">
        <f t="shared" ref="D59:AA59" si="17">SUM(D43,D44,D45,D47,D48,D49,D51,D52,D53,D55,D56,D57)</f>
        <v>59</v>
      </c>
      <c r="E59" s="62">
        <f t="shared" si="17"/>
        <v>44</v>
      </c>
      <c r="F59" s="62">
        <f t="shared" si="17"/>
        <v>5</v>
      </c>
      <c r="G59" s="62">
        <f t="shared" si="17"/>
        <v>65</v>
      </c>
      <c r="H59" s="62">
        <f t="shared" si="17"/>
        <v>59</v>
      </c>
      <c r="I59" s="62">
        <f t="shared" si="17"/>
        <v>54</v>
      </c>
      <c r="J59" s="62">
        <f t="shared" si="17"/>
        <v>2</v>
      </c>
      <c r="K59" s="62">
        <f>SUM(K43,K44,K45,K47,K48,K49,K51,K52,K53,K55,K56,K57)</f>
        <v>22</v>
      </c>
      <c r="L59" s="62">
        <f t="shared" si="17"/>
        <v>30</v>
      </c>
      <c r="M59" s="62">
        <f t="shared" si="17"/>
        <v>60</v>
      </c>
      <c r="N59" s="62">
        <f t="shared" si="17"/>
        <v>48</v>
      </c>
      <c r="O59" s="62">
        <f t="shared" si="17"/>
        <v>45</v>
      </c>
      <c r="P59" s="62">
        <f t="shared" si="17"/>
        <v>37</v>
      </c>
      <c r="Q59" s="62">
        <f t="shared" si="17"/>
        <v>54</v>
      </c>
      <c r="R59" s="62">
        <f t="shared" si="17"/>
        <v>45</v>
      </c>
      <c r="S59" s="62">
        <f t="shared" si="17"/>
        <v>40</v>
      </c>
      <c r="T59" s="62">
        <f>SUM(T43,T44,T45,T47,T48,T49,T51,T52,T53,T55,T56,T57)</f>
        <v>44</v>
      </c>
      <c r="U59" s="62">
        <f t="shared" si="17"/>
        <v>61</v>
      </c>
      <c r="V59" s="62">
        <f t="shared" si="17"/>
        <v>77</v>
      </c>
      <c r="W59" s="62">
        <f t="shared" si="17"/>
        <v>17</v>
      </c>
      <c r="X59" s="62">
        <f t="shared" si="17"/>
        <v>24</v>
      </c>
      <c r="Y59" s="62">
        <f t="shared" si="17"/>
        <v>0</v>
      </c>
      <c r="Z59" s="62">
        <f t="shared" si="17"/>
        <v>75</v>
      </c>
      <c r="AA59" s="62">
        <f t="shared" si="17"/>
        <v>8</v>
      </c>
    </row>
    <row r="61" spans="1:27" ht="15.75" thickBot="1" x14ac:dyDescent="0.3">
      <c r="N61" s="392" t="s">
        <v>99</v>
      </c>
      <c r="O61" s="392"/>
      <c r="P61" s="392"/>
    </row>
    <row r="62" spans="1:27" x14ac:dyDescent="0.25">
      <c r="A62" s="82" t="s">
        <v>81</v>
      </c>
      <c r="B62" s="86">
        <f>Luty!B98</f>
        <v>0</v>
      </c>
      <c r="C62" s="86">
        <f>Luty!C98</f>
        <v>0</v>
      </c>
      <c r="D62" s="86">
        <f>Luty!D98</f>
        <v>8</v>
      </c>
      <c r="E62" s="86">
        <f>Luty!E98</f>
        <v>5</v>
      </c>
      <c r="F62" s="86">
        <f>Luty!F98</f>
        <v>0</v>
      </c>
      <c r="G62" s="86">
        <f>Luty!G98</f>
        <v>3</v>
      </c>
      <c r="H62" s="86">
        <f>Luty!H98</f>
        <v>6</v>
      </c>
      <c r="I62" s="86">
        <f>Luty!I98</f>
        <v>7</v>
      </c>
      <c r="J62" s="86">
        <f>Luty!J98</f>
        <v>0</v>
      </c>
      <c r="K62" s="86">
        <f>Luty!K98</f>
        <v>0</v>
      </c>
      <c r="L62" s="86">
        <f>Luty!L98</f>
        <v>0</v>
      </c>
      <c r="M62" s="86">
        <f>Luty!M98</f>
        <v>5</v>
      </c>
      <c r="N62" s="86">
        <f>Luty!N98</f>
        <v>4</v>
      </c>
      <c r="O62" s="86">
        <f>Luty!O98</f>
        <v>0</v>
      </c>
      <c r="P62" s="86">
        <f>Luty!P98</f>
        <v>3</v>
      </c>
      <c r="Q62" s="86">
        <f>Luty!Q98</f>
        <v>6</v>
      </c>
      <c r="R62" s="86">
        <f>Luty!R98</f>
        <v>6</v>
      </c>
      <c r="S62" s="86">
        <f>Luty!S98</f>
        <v>11</v>
      </c>
      <c r="T62" s="86">
        <f>Luty!T98</f>
        <v>5</v>
      </c>
      <c r="U62" s="86">
        <f>Luty!U98</f>
        <v>3</v>
      </c>
      <c r="V62" s="86">
        <f>Luty!V98</f>
        <v>0</v>
      </c>
      <c r="W62" s="86">
        <f>Luty!W98</f>
        <v>9</v>
      </c>
      <c r="X62" s="86">
        <f>Luty!X98</f>
        <v>10</v>
      </c>
      <c r="Y62" s="86">
        <f>Luty!Y98</f>
        <v>9</v>
      </c>
      <c r="Z62" s="86">
        <f>Luty!Z98</f>
        <v>0</v>
      </c>
      <c r="AA62" s="86">
        <f>Luty!AA98</f>
        <v>6</v>
      </c>
    </row>
    <row r="63" spans="1:27" x14ac:dyDescent="0.25">
      <c r="A63" s="85" t="s">
        <v>82</v>
      </c>
      <c r="B63" s="90">
        <f>Marzec!B98</f>
        <v>0</v>
      </c>
      <c r="C63" s="90">
        <f>Marzec!C98</f>
        <v>0</v>
      </c>
      <c r="D63" s="90">
        <f>Marzec!D98</f>
        <v>4</v>
      </c>
      <c r="E63" s="90">
        <f>Marzec!E98</f>
        <v>2</v>
      </c>
      <c r="F63" s="90">
        <f>Marzec!F98</f>
        <v>0</v>
      </c>
      <c r="G63" s="90">
        <f>Marzec!G98</f>
        <v>8</v>
      </c>
      <c r="H63" s="90">
        <f>Marzec!H98</f>
        <v>0</v>
      </c>
      <c r="I63" s="90">
        <f>Marzec!I98</f>
        <v>7</v>
      </c>
      <c r="J63" s="90">
        <f>Marzec!J98</f>
        <v>0</v>
      </c>
      <c r="K63" s="90">
        <f>Marzec!K98</f>
        <v>9</v>
      </c>
      <c r="L63" s="90">
        <f>Marzec!L98</f>
        <v>5</v>
      </c>
      <c r="M63" s="90">
        <f>Marzec!M98</f>
        <v>10</v>
      </c>
      <c r="N63" s="90">
        <f>Marzec!N98</f>
        <v>8</v>
      </c>
      <c r="O63" s="90">
        <f>Marzec!O98</f>
        <v>12</v>
      </c>
      <c r="P63" s="90">
        <f>Marzec!P98</f>
        <v>0</v>
      </c>
      <c r="Q63" s="90">
        <f>Marzec!Q98</f>
        <v>12</v>
      </c>
      <c r="R63" s="90">
        <f>Marzec!R98</f>
        <v>2</v>
      </c>
      <c r="S63" s="90">
        <f>Marzec!S98</f>
        <v>12</v>
      </c>
      <c r="T63" s="90">
        <f>Marzec!T98</f>
        <v>4</v>
      </c>
      <c r="U63" s="90">
        <f>Marzec!U98</f>
        <v>4</v>
      </c>
      <c r="V63" s="90">
        <f>Marzec!V98</f>
        <v>0</v>
      </c>
      <c r="W63" s="90">
        <f>Marzec!W98</f>
        <v>7</v>
      </c>
      <c r="X63" s="90">
        <f>Marzec!X98</f>
        <v>11</v>
      </c>
      <c r="Y63" s="90">
        <f>Marzec!Y98</f>
        <v>13</v>
      </c>
      <c r="Z63" s="90">
        <f>Marzec!Z98</f>
        <v>0</v>
      </c>
      <c r="AA63" s="90">
        <f>Marzec!AA98</f>
        <v>0</v>
      </c>
    </row>
    <row r="64" spans="1:27" ht="15.75" thickBot="1" x14ac:dyDescent="0.3">
      <c r="A64" s="87" t="s">
        <v>83</v>
      </c>
      <c r="B64" s="88">
        <f>Kwiecień!B98</f>
        <v>0</v>
      </c>
      <c r="C64" s="88">
        <f>Kwiecień!C98</f>
        <v>0</v>
      </c>
      <c r="D64" s="88">
        <f>Kwiecień!D98</f>
        <v>7</v>
      </c>
      <c r="E64" s="88">
        <f>Kwiecień!E98</f>
        <v>7</v>
      </c>
      <c r="F64" s="88">
        <f>Kwiecień!F98</f>
        <v>0</v>
      </c>
      <c r="G64" s="88">
        <f>Kwiecień!G98</f>
        <v>7</v>
      </c>
      <c r="H64" s="88">
        <f>Kwiecień!H98</f>
        <v>9</v>
      </c>
      <c r="I64" s="88">
        <f>Kwiecień!I98</f>
        <v>7</v>
      </c>
      <c r="J64" s="88">
        <f>Kwiecień!J98</f>
        <v>0</v>
      </c>
      <c r="K64" s="88">
        <f>Kwiecień!K98</f>
        <v>0</v>
      </c>
      <c r="L64" s="88">
        <f>Kwiecień!L98</f>
        <v>7</v>
      </c>
      <c r="M64" s="88">
        <f>Kwiecień!M98</f>
        <v>5</v>
      </c>
      <c r="N64" s="88">
        <f>Kwiecień!O98</f>
        <v>6</v>
      </c>
      <c r="O64" s="88">
        <f>Kwiecień!P98</f>
        <v>5</v>
      </c>
      <c r="P64" s="88">
        <f>Kwiecień!Q98</f>
        <v>0</v>
      </c>
      <c r="Q64" s="88">
        <f>Kwiecień!R98</f>
        <v>1</v>
      </c>
      <c r="R64" s="88">
        <f>Kwiecień!S98</f>
        <v>8</v>
      </c>
      <c r="S64" s="88">
        <f>Kwiecień!T98</f>
        <v>1</v>
      </c>
      <c r="T64" s="88">
        <f>Kwiecień!U98</f>
        <v>4</v>
      </c>
      <c r="U64" s="88">
        <f>Kwiecień!V98</f>
        <v>4</v>
      </c>
      <c r="V64" s="88">
        <f>Kwiecień!W98</f>
        <v>0</v>
      </c>
      <c r="W64" s="88">
        <f>Kwiecień!X98</f>
        <v>1</v>
      </c>
      <c r="X64" s="88">
        <f>Kwiecień!Y98</f>
        <v>14</v>
      </c>
      <c r="Y64" s="88">
        <f>Kwiecień!Z98</f>
        <v>8</v>
      </c>
      <c r="Z64" s="88">
        <f>Kwiecień!AA98</f>
        <v>0</v>
      </c>
      <c r="AA64" s="88">
        <f>Kwiecień!AB98</f>
        <v>7</v>
      </c>
    </row>
    <row r="65" spans="1:27" ht="15.75" thickBot="1" x14ac:dyDescent="0.3">
      <c r="A65" s="65" t="s">
        <v>84</v>
      </c>
      <c r="B65" s="63">
        <f>SUM(B62:B64)</f>
        <v>0</v>
      </c>
      <c r="C65" s="63">
        <f>SUM(C62:C64)</f>
        <v>0</v>
      </c>
      <c r="D65" s="63">
        <f t="shared" ref="D65:AA65" si="18">SUM(D62:D64)</f>
        <v>19</v>
      </c>
      <c r="E65" s="63">
        <f t="shared" si="18"/>
        <v>14</v>
      </c>
      <c r="F65" s="63">
        <f t="shared" si="18"/>
        <v>0</v>
      </c>
      <c r="G65" s="63">
        <f t="shared" si="18"/>
        <v>18</v>
      </c>
      <c r="H65" s="63">
        <f t="shared" si="18"/>
        <v>15</v>
      </c>
      <c r="I65" s="63">
        <f t="shared" si="18"/>
        <v>21</v>
      </c>
      <c r="J65" s="63">
        <f t="shared" si="18"/>
        <v>0</v>
      </c>
      <c r="K65" s="63">
        <f>SUM(K62:K64)</f>
        <v>9</v>
      </c>
      <c r="L65" s="63">
        <f t="shared" si="18"/>
        <v>12</v>
      </c>
      <c r="M65" s="63">
        <f t="shared" si="18"/>
        <v>20</v>
      </c>
      <c r="N65" s="63">
        <f t="shared" si="18"/>
        <v>18</v>
      </c>
      <c r="O65" s="63">
        <f t="shared" si="18"/>
        <v>17</v>
      </c>
      <c r="P65" s="63">
        <f t="shared" si="18"/>
        <v>3</v>
      </c>
      <c r="Q65" s="63">
        <f t="shared" si="18"/>
        <v>19</v>
      </c>
      <c r="R65" s="63">
        <f t="shared" si="18"/>
        <v>16</v>
      </c>
      <c r="S65" s="63">
        <f t="shared" ref="S65" si="19">SUM(S62:S64)</f>
        <v>24</v>
      </c>
      <c r="T65" s="63">
        <f>SUM(T62:T64)</f>
        <v>13</v>
      </c>
      <c r="U65" s="63">
        <f t="shared" si="18"/>
        <v>11</v>
      </c>
      <c r="V65" s="63">
        <f t="shared" si="18"/>
        <v>0</v>
      </c>
      <c r="W65" s="63">
        <f t="shared" si="18"/>
        <v>17</v>
      </c>
      <c r="X65" s="63">
        <f t="shared" si="18"/>
        <v>35</v>
      </c>
      <c r="Y65" s="63">
        <f t="shared" si="18"/>
        <v>30</v>
      </c>
      <c r="Z65" s="63">
        <f t="shared" si="18"/>
        <v>0</v>
      </c>
      <c r="AA65" s="63">
        <f t="shared" si="18"/>
        <v>13</v>
      </c>
    </row>
    <row r="66" spans="1:27" x14ac:dyDescent="0.25">
      <c r="A66" s="82" t="s">
        <v>78</v>
      </c>
      <c r="B66" s="86">
        <f>Maj!B98</f>
        <v>0</v>
      </c>
      <c r="C66" s="86">
        <f>Maj!C98</f>
        <v>0</v>
      </c>
      <c r="D66" s="86">
        <f>Maj!D98</f>
        <v>5</v>
      </c>
      <c r="E66" s="86">
        <f>Maj!E98</f>
        <v>7</v>
      </c>
      <c r="F66" s="86">
        <f>Maj!F98</f>
        <v>0</v>
      </c>
      <c r="G66" s="86">
        <f>Maj!G98</f>
        <v>5</v>
      </c>
      <c r="H66" s="86">
        <f>Maj!H98</f>
        <v>0</v>
      </c>
      <c r="I66" s="86">
        <f>Maj!I98</f>
        <v>5</v>
      </c>
      <c r="J66" s="86">
        <f>Maj!J98</f>
        <v>0</v>
      </c>
      <c r="K66" s="86">
        <v>0</v>
      </c>
      <c r="L66" s="86">
        <f>Maj!L98</f>
        <v>6</v>
      </c>
      <c r="M66" s="86">
        <f>Maj!M98</f>
        <v>0</v>
      </c>
      <c r="N66" s="86">
        <f>Maj!O98</f>
        <v>5</v>
      </c>
      <c r="O66" s="86">
        <f>Maj!P98</f>
        <v>7</v>
      </c>
      <c r="P66" s="86">
        <f>Maj!Q98</f>
        <v>4</v>
      </c>
      <c r="Q66" s="86">
        <f>Maj!R98</f>
        <v>4</v>
      </c>
      <c r="R66" s="86">
        <v>0</v>
      </c>
      <c r="S66" s="86">
        <v>0</v>
      </c>
      <c r="T66" s="86">
        <f>Maj!K98</f>
        <v>7</v>
      </c>
      <c r="U66" s="86">
        <f>Maj!V98</f>
        <v>5</v>
      </c>
      <c r="V66" s="86">
        <f>Maj!W98</f>
        <v>0</v>
      </c>
      <c r="W66" s="86">
        <f>Maj!X98</f>
        <v>5</v>
      </c>
      <c r="X66" s="86">
        <f>Maj!U98</f>
        <v>7</v>
      </c>
      <c r="Y66" s="86">
        <f>Maj!Z98</f>
        <v>11</v>
      </c>
      <c r="Z66" s="86">
        <f>Maj!AA98</f>
        <v>0</v>
      </c>
      <c r="AA66" s="86">
        <f>Maj!AB98</f>
        <v>7</v>
      </c>
    </row>
    <row r="67" spans="1:27" x14ac:dyDescent="0.25">
      <c r="A67" s="85" t="s">
        <v>102</v>
      </c>
      <c r="B67" s="91">
        <f>Czerwiec!B98</f>
        <v>0</v>
      </c>
      <c r="C67" s="91">
        <f>Czerwiec!C98</f>
        <v>0</v>
      </c>
      <c r="D67" s="91">
        <f>Czerwiec!D98</f>
        <v>7</v>
      </c>
      <c r="E67" s="91">
        <f>Czerwiec!E98</f>
        <v>8</v>
      </c>
      <c r="F67" s="91">
        <f>Czerwiec!F98</f>
        <v>0</v>
      </c>
      <c r="G67" s="91">
        <f>Czerwiec!G98</f>
        <v>0</v>
      </c>
      <c r="H67" s="91">
        <f>Czerwiec!H98</f>
        <v>13</v>
      </c>
      <c r="I67" s="91">
        <f>Czerwiec!I98</f>
        <v>6</v>
      </c>
      <c r="J67" s="91">
        <f>Czerwiec!J98</f>
        <v>0</v>
      </c>
      <c r="K67" s="91">
        <v>0</v>
      </c>
      <c r="L67" s="91">
        <f>Czerwiec!L98</f>
        <v>0</v>
      </c>
      <c r="M67" s="91">
        <f>Czerwiec!M98</f>
        <v>0</v>
      </c>
      <c r="N67" s="91">
        <f>Czerwiec!N98</f>
        <v>5</v>
      </c>
      <c r="O67" s="91">
        <f>Czerwiec!O98</f>
        <v>3</v>
      </c>
      <c r="P67" s="91">
        <f>Czerwiec!P98</f>
        <v>7</v>
      </c>
      <c r="Q67" s="91">
        <f>Czerwiec!Q98</f>
        <v>4</v>
      </c>
      <c r="R67" s="91">
        <f>Czerwiec!R98</f>
        <v>0</v>
      </c>
      <c r="S67" s="91">
        <v>0</v>
      </c>
      <c r="T67" s="91">
        <f>Czerwiec!K98</f>
        <v>9</v>
      </c>
      <c r="U67" s="91">
        <f>Czerwiec!U98</f>
        <v>3</v>
      </c>
      <c r="V67" s="91">
        <f>Czerwiec!V98</f>
        <v>0</v>
      </c>
      <c r="W67" s="91">
        <f>Czerwiec!W98</f>
        <v>7</v>
      </c>
      <c r="X67" s="91">
        <f>Czerwiec!T98</f>
        <v>6</v>
      </c>
      <c r="Y67" s="91">
        <f>Czerwiec!Y98</f>
        <v>7</v>
      </c>
      <c r="Z67" s="91">
        <f>Czerwiec!Z98</f>
        <v>0</v>
      </c>
      <c r="AA67" s="91">
        <f>Czerwiec!AA98</f>
        <v>6</v>
      </c>
    </row>
    <row r="68" spans="1:27" ht="15.75" thickBot="1" x14ac:dyDescent="0.3">
      <c r="A68" s="87" t="s">
        <v>79</v>
      </c>
      <c r="B68" s="89">
        <f>Lipiec!B98</f>
        <v>0</v>
      </c>
      <c r="C68" s="89">
        <f>Lipiec!C98</f>
        <v>0</v>
      </c>
      <c r="D68" s="89">
        <f>Lipiec!D98</f>
        <v>2</v>
      </c>
      <c r="E68" s="89">
        <f>Lipiec!E98</f>
        <v>6</v>
      </c>
      <c r="F68" s="89">
        <f>Lipiec!F98</f>
        <v>0</v>
      </c>
      <c r="G68" s="89">
        <f>Lipiec!G98</f>
        <v>3</v>
      </c>
      <c r="H68" s="89">
        <f>Lipiec!H98</f>
        <v>7</v>
      </c>
      <c r="I68" s="89">
        <f>Lipiec!I98</f>
        <v>0</v>
      </c>
      <c r="J68" s="89">
        <f>Lipiec!J98</f>
        <v>0</v>
      </c>
      <c r="K68" s="89">
        <v>0</v>
      </c>
      <c r="L68" s="89">
        <f>Lipiec!L98</f>
        <v>2</v>
      </c>
      <c r="M68" s="89">
        <f>Lipiec!M98</f>
        <v>5</v>
      </c>
      <c r="N68" s="89">
        <f>Lipiec!N98</f>
        <v>2</v>
      </c>
      <c r="O68" s="89">
        <f>Lipiec!O98</f>
        <v>9</v>
      </c>
      <c r="P68" s="89">
        <f>Lipiec!P98</f>
        <v>7</v>
      </c>
      <c r="Q68" s="89">
        <f>Lipiec!Q98</f>
        <v>7</v>
      </c>
      <c r="R68" s="89">
        <f>Lipiec!R98</f>
        <v>4</v>
      </c>
      <c r="S68" s="89">
        <f>Lipiec!S98</f>
        <v>0</v>
      </c>
      <c r="T68" s="89">
        <f>Lipiec!K98</f>
        <v>3</v>
      </c>
      <c r="U68" s="89">
        <f>Lipiec!U98</f>
        <v>2</v>
      </c>
      <c r="V68" s="89">
        <f>Lipiec!V98</f>
        <v>0</v>
      </c>
      <c r="W68" s="89">
        <f>Lipiec!W98</f>
        <v>7</v>
      </c>
      <c r="X68" s="89">
        <f>Lipiec!T98</f>
        <v>7</v>
      </c>
      <c r="Y68" s="89">
        <f>Lipiec!Y98</f>
        <v>9</v>
      </c>
      <c r="Z68" s="89">
        <f>Lipiec!Z98</f>
        <v>0</v>
      </c>
      <c r="AA68" s="89">
        <f>Lipiec!AA98</f>
        <v>8</v>
      </c>
    </row>
    <row r="69" spans="1:27" ht="15.75" thickBot="1" x14ac:dyDescent="0.3">
      <c r="A69" s="65" t="s">
        <v>80</v>
      </c>
      <c r="B69" s="63">
        <f>SUM(B66:B68)</f>
        <v>0</v>
      </c>
      <c r="C69" s="63">
        <f>SUM(C66:C68)</f>
        <v>0</v>
      </c>
      <c r="D69" s="63">
        <f t="shared" ref="D69:AA69" si="20">SUM(D66:D68)</f>
        <v>14</v>
      </c>
      <c r="E69" s="63">
        <f t="shared" si="20"/>
        <v>21</v>
      </c>
      <c r="F69" s="63">
        <f t="shared" si="20"/>
        <v>0</v>
      </c>
      <c r="G69" s="63">
        <f t="shared" si="20"/>
        <v>8</v>
      </c>
      <c r="H69" s="63">
        <f t="shared" si="20"/>
        <v>20</v>
      </c>
      <c r="I69" s="63">
        <f t="shared" si="20"/>
        <v>11</v>
      </c>
      <c r="J69" s="63">
        <f t="shared" si="20"/>
        <v>0</v>
      </c>
      <c r="K69" s="63">
        <f>SUM(K66:K68)</f>
        <v>0</v>
      </c>
      <c r="L69" s="63">
        <f t="shared" si="20"/>
        <v>8</v>
      </c>
      <c r="M69" s="63">
        <f t="shared" si="20"/>
        <v>5</v>
      </c>
      <c r="N69" s="63">
        <f t="shared" si="20"/>
        <v>12</v>
      </c>
      <c r="O69" s="63">
        <f t="shared" si="20"/>
        <v>19</v>
      </c>
      <c r="P69" s="63">
        <f t="shared" si="20"/>
        <v>18</v>
      </c>
      <c r="Q69" s="63">
        <f t="shared" si="20"/>
        <v>15</v>
      </c>
      <c r="R69" s="63">
        <f t="shared" si="20"/>
        <v>4</v>
      </c>
      <c r="S69" s="63">
        <f t="shared" si="20"/>
        <v>0</v>
      </c>
      <c r="T69" s="63">
        <f>SUM(T66:T68)</f>
        <v>19</v>
      </c>
      <c r="U69" s="63">
        <f t="shared" si="20"/>
        <v>10</v>
      </c>
      <c r="V69" s="63">
        <f t="shared" si="20"/>
        <v>0</v>
      </c>
      <c r="W69" s="63">
        <f t="shared" si="20"/>
        <v>19</v>
      </c>
      <c r="X69" s="63">
        <f t="shared" si="20"/>
        <v>20</v>
      </c>
      <c r="Y69" s="63">
        <f t="shared" si="20"/>
        <v>27</v>
      </c>
      <c r="Z69" s="63">
        <f t="shared" si="20"/>
        <v>0</v>
      </c>
      <c r="AA69" s="63">
        <f t="shared" si="20"/>
        <v>21</v>
      </c>
    </row>
    <row r="70" spans="1:27" x14ac:dyDescent="0.25">
      <c r="A70" s="82" t="s">
        <v>90</v>
      </c>
      <c r="B70" s="86">
        <f>Sierpień!B98</f>
        <v>0</v>
      </c>
      <c r="C70" s="86">
        <f>Sierpień!C98</f>
        <v>0</v>
      </c>
      <c r="D70" s="86">
        <f>Sierpień!D98</f>
        <v>5</v>
      </c>
      <c r="E70" s="86">
        <f>Sierpień!E98</f>
        <v>1</v>
      </c>
      <c r="F70" s="86">
        <f>Sierpień!F98</f>
        <v>0</v>
      </c>
      <c r="G70" s="86">
        <f>Sierpień!G98</f>
        <v>8</v>
      </c>
      <c r="H70" s="86">
        <f>Sierpień!H98</f>
        <v>4</v>
      </c>
      <c r="I70" s="86">
        <f>Sierpień!I98</f>
        <v>3</v>
      </c>
      <c r="J70" s="86">
        <f>Sierpień!J98</f>
        <v>2</v>
      </c>
      <c r="K70" s="86">
        <v>0</v>
      </c>
      <c r="L70" s="86">
        <f>Sierpień!L98</f>
        <v>5</v>
      </c>
      <c r="M70" s="86">
        <f>Sierpień!M98</f>
        <v>0</v>
      </c>
      <c r="N70" s="86">
        <f>Sierpień!N98</f>
        <v>8</v>
      </c>
      <c r="O70" s="86">
        <f>Sierpień!O98</f>
        <v>8</v>
      </c>
      <c r="P70" s="86">
        <f>Sierpień!P98</f>
        <v>0</v>
      </c>
      <c r="Q70" s="86">
        <f>Sierpień!Q98</f>
        <v>7</v>
      </c>
      <c r="R70" s="86">
        <f>Sierpień!R98</f>
        <v>6</v>
      </c>
      <c r="S70" s="86">
        <f>Sierpień!S98</f>
        <v>0</v>
      </c>
      <c r="T70" s="86">
        <f>Sierpień!K98</f>
        <v>16</v>
      </c>
      <c r="U70" s="86">
        <f>Sierpień!U98</f>
        <v>0</v>
      </c>
      <c r="V70" s="86">
        <f>Sierpień!V98</f>
        <v>0</v>
      </c>
      <c r="W70" s="86">
        <f>Sierpień!W98</f>
        <v>0</v>
      </c>
      <c r="X70" s="86">
        <f>Sierpień!T98</f>
        <v>5</v>
      </c>
      <c r="Y70" s="86">
        <f>Sierpień!Y98</f>
        <v>0</v>
      </c>
      <c r="Z70" s="86">
        <f>Sierpień!Z98</f>
        <v>0</v>
      </c>
      <c r="AA70" s="86">
        <f>Sierpień!AA98</f>
        <v>0</v>
      </c>
    </row>
    <row r="71" spans="1:27" x14ac:dyDescent="0.25">
      <c r="A71" s="85" t="s">
        <v>91</v>
      </c>
      <c r="B71" s="90">
        <f>Wrzesień!B98</f>
        <v>0</v>
      </c>
      <c r="C71" s="90">
        <f>Wrzesień!C98</f>
        <v>0</v>
      </c>
      <c r="D71" s="90">
        <f>Wrzesień!D98</f>
        <v>0</v>
      </c>
      <c r="E71" s="90">
        <f>Wrzesień!E98</f>
        <v>0</v>
      </c>
      <c r="F71" s="90">
        <f>Wrzesień!F98</f>
        <v>0</v>
      </c>
      <c r="G71" s="90">
        <f>Wrzesień!G98</f>
        <v>0</v>
      </c>
      <c r="H71" s="90">
        <f>Wrzesień!H98</f>
        <v>0</v>
      </c>
      <c r="I71" s="90">
        <f>Wrzesień!I98</f>
        <v>0</v>
      </c>
      <c r="J71" s="90">
        <f>Wrzesień!J98</f>
        <v>0</v>
      </c>
      <c r="K71" s="90">
        <v>0</v>
      </c>
      <c r="L71" s="90">
        <f>Wrzesień!L98</f>
        <v>0</v>
      </c>
      <c r="M71" s="90">
        <f>Wrzesień!M98</f>
        <v>0</v>
      </c>
      <c r="N71" s="90">
        <f>Wrzesień!N98</f>
        <v>0</v>
      </c>
      <c r="O71" s="90">
        <f>Wrzesień!O98</f>
        <v>0</v>
      </c>
      <c r="P71" s="90">
        <f>Wrzesień!P98</f>
        <v>0</v>
      </c>
      <c r="Q71" s="90">
        <f>Wrzesień!Q98</f>
        <v>0</v>
      </c>
      <c r="R71" s="90">
        <f>Wrzesień!R98</f>
        <v>0</v>
      </c>
      <c r="S71" s="90">
        <f>Wrzesień!S98</f>
        <v>0</v>
      </c>
      <c r="T71" s="90">
        <f>Wrzesień!K98</f>
        <v>0</v>
      </c>
      <c r="U71" s="90">
        <f>Wrzesień!U98</f>
        <v>0</v>
      </c>
      <c r="V71" s="90">
        <f>Wrzesień!V98</f>
        <v>0</v>
      </c>
      <c r="W71" s="90">
        <f>Wrzesień!W98</f>
        <v>0</v>
      </c>
      <c r="X71" s="90">
        <f>Wrzesień!T98</f>
        <v>0</v>
      </c>
      <c r="Y71" s="90">
        <f>Wrzesień!Y98</f>
        <v>0</v>
      </c>
      <c r="Z71" s="90">
        <f>Wrzesień!Z98</f>
        <v>0</v>
      </c>
      <c r="AA71" s="90">
        <f>Wrzesień!AA98</f>
        <v>0</v>
      </c>
    </row>
    <row r="72" spans="1:27" ht="15.75" thickBot="1" x14ac:dyDescent="0.3">
      <c r="A72" s="87" t="s">
        <v>92</v>
      </c>
      <c r="B72" s="88">
        <f>Październik!B98</f>
        <v>0</v>
      </c>
      <c r="C72" s="88">
        <f>Październik!C98</f>
        <v>0</v>
      </c>
      <c r="D72" s="88">
        <f>Październik!D98</f>
        <v>0</v>
      </c>
      <c r="E72" s="88">
        <f>Październik!E98</f>
        <v>0</v>
      </c>
      <c r="F72" s="88">
        <f>Październik!F98</f>
        <v>0</v>
      </c>
      <c r="G72" s="88">
        <f>Październik!G98</f>
        <v>0</v>
      </c>
      <c r="H72" s="88">
        <f>Październik!H98</f>
        <v>0</v>
      </c>
      <c r="I72" s="88">
        <f>Październik!I98</f>
        <v>0</v>
      </c>
      <c r="J72" s="88">
        <f>Październik!J98</f>
        <v>0</v>
      </c>
      <c r="K72" s="88">
        <f>Październik!T98</f>
        <v>0</v>
      </c>
      <c r="L72" s="88">
        <f>Październik!L98</f>
        <v>0</v>
      </c>
      <c r="M72" s="88">
        <f>Październik!M98</f>
        <v>0</v>
      </c>
      <c r="N72" s="88">
        <f>Październik!N98</f>
        <v>0</v>
      </c>
      <c r="O72" s="88">
        <f>Październik!O98</f>
        <v>0</v>
      </c>
      <c r="P72" s="88">
        <f>Październik!P98</f>
        <v>0</v>
      </c>
      <c r="Q72" s="88">
        <f>Październik!Q98</f>
        <v>0</v>
      </c>
      <c r="R72" s="88">
        <f>Październik!R98</f>
        <v>0</v>
      </c>
      <c r="S72" s="88">
        <f>Październik!S98</f>
        <v>0</v>
      </c>
      <c r="T72" s="88">
        <f>Październik!K98</f>
        <v>0</v>
      </c>
      <c r="U72" s="88">
        <f>Październik!U98</f>
        <v>0</v>
      </c>
      <c r="V72" s="88">
        <f>Październik!V98</f>
        <v>0</v>
      </c>
      <c r="W72" s="88">
        <f>Październik!W98</f>
        <v>0</v>
      </c>
      <c r="X72" s="88">
        <f>Październik!X98</f>
        <v>0</v>
      </c>
      <c r="Y72" s="88">
        <f>Październik!Y98</f>
        <v>0</v>
      </c>
      <c r="Z72" s="88">
        <f>Październik!Z98</f>
        <v>0</v>
      </c>
      <c r="AA72" s="88">
        <f>Październik!AA98</f>
        <v>0</v>
      </c>
    </row>
    <row r="73" spans="1:27" ht="15.75" thickBot="1" x14ac:dyDescent="0.3">
      <c r="A73" s="65" t="s">
        <v>85</v>
      </c>
      <c r="B73" s="63">
        <f>SUM(B70:B72)</f>
        <v>0</v>
      </c>
      <c r="C73" s="63">
        <f>SUM(C70:C72)</f>
        <v>0</v>
      </c>
      <c r="D73" s="63">
        <f t="shared" ref="D73:AA73" si="21">SUM(D70:D72)</f>
        <v>5</v>
      </c>
      <c r="E73" s="63">
        <f t="shared" si="21"/>
        <v>1</v>
      </c>
      <c r="F73" s="63">
        <f t="shared" si="21"/>
        <v>0</v>
      </c>
      <c r="G73" s="63">
        <f t="shared" si="21"/>
        <v>8</v>
      </c>
      <c r="H73" s="63">
        <f t="shared" si="21"/>
        <v>4</v>
      </c>
      <c r="I73" s="63">
        <f t="shared" si="21"/>
        <v>3</v>
      </c>
      <c r="J73" s="63">
        <f t="shared" si="21"/>
        <v>2</v>
      </c>
      <c r="K73" s="63">
        <f>SUM(K70:K72)</f>
        <v>0</v>
      </c>
      <c r="L73" s="63">
        <f t="shared" si="21"/>
        <v>5</v>
      </c>
      <c r="M73" s="63">
        <f t="shared" si="21"/>
        <v>0</v>
      </c>
      <c r="N73" s="63">
        <f t="shared" si="21"/>
        <v>8</v>
      </c>
      <c r="O73" s="63">
        <f t="shared" si="21"/>
        <v>8</v>
      </c>
      <c r="P73" s="63">
        <f t="shared" si="21"/>
        <v>0</v>
      </c>
      <c r="Q73" s="63">
        <f t="shared" si="21"/>
        <v>7</v>
      </c>
      <c r="R73" s="63">
        <f t="shared" si="21"/>
        <v>6</v>
      </c>
      <c r="S73" s="63">
        <f t="shared" si="21"/>
        <v>0</v>
      </c>
      <c r="T73" s="63">
        <f>SUM(T70:T72)</f>
        <v>16</v>
      </c>
      <c r="U73" s="63">
        <f t="shared" si="21"/>
        <v>0</v>
      </c>
      <c r="V73" s="63">
        <f t="shared" si="21"/>
        <v>0</v>
      </c>
      <c r="W73" s="63">
        <f t="shared" si="21"/>
        <v>0</v>
      </c>
      <c r="X73" s="63">
        <f t="shared" si="21"/>
        <v>5</v>
      </c>
      <c r="Y73" s="63">
        <f t="shared" si="21"/>
        <v>0</v>
      </c>
      <c r="Z73" s="63">
        <f t="shared" si="21"/>
        <v>0</v>
      </c>
      <c r="AA73" s="63">
        <f t="shared" si="21"/>
        <v>0</v>
      </c>
    </row>
    <row r="74" spans="1:27" x14ac:dyDescent="0.25">
      <c r="A74" s="82" t="s">
        <v>93</v>
      </c>
      <c r="B74" s="86">
        <f>Listopad!B98</f>
        <v>0</v>
      </c>
      <c r="C74" s="86">
        <f>Listopad!C98</f>
        <v>0</v>
      </c>
      <c r="D74" s="86">
        <f>Listopad!D98</f>
        <v>0</v>
      </c>
      <c r="E74" s="86">
        <f>Listopad!E98</f>
        <v>0</v>
      </c>
      <c r="F74" s="86">
        <f>Listopad!F98</f>
        <v>0</v>
      </c>
      <c r="G74" s="86">
        <f>Listopad!G98</f>
        <v>0</v>
      </c>
      <c r="H74" s="86">
        <f>Listopad!H98</f>
        <v>0</v>
      </c>
      <c r="I74" s="86">
        <f>Listopad!I98</f>
        <v>0</v>
      </c>
      <c r="J74" s="86">
        <f>Listopad!J98</f>
        <v>0</v>
      </c>
      <c r="K74" s="86">
        <f>Listopad!K98</f>
        <v>0</v>
      </c>
      <c r="L74" s="86">
        <f>Listopad!L98</f>
        <v>0</v>
      </c>
      <c r="M74" s="86">
        <f>Listopad!M98</f>
        <v>0</v>
      </c>
      <c r="N74" s="86">
        <f>Listopad!N98</f>
        <v>0</v>
      </c>
      <c r="O74" s="86">
        <f>Listopad!O98</f>
        <v>0</v>
      </c>
      <c r="P74" s="86">
        <f>Listopad!P98</f>
        <v>0</v>
      </c>
      <c r="Q74" s="86">
        <f>Listopad!Q98</f>
        <v>0</v>
      </c>
      <c r="R74" s="86">
        <f>Listopad!R98</f>
        <v>0</v>
      </c>
      <c r="S74" s="86">
        <f>Listopad!S98</f>
        <v>0</v>
      </c>
      <c r="T74" s="86">
        <f>Listopad!T98</f>
        <v>0</v>
      </c>
      <c r="U74" s="86">
        <f>Listopad!U98</f>
        <v>0</v>
      </c>
      <c r="V74" s="86">
        <f>Listopad!V98</f>
        <v>0</v>
      </c>
      <c r="W74" s="86">
        <f>Listopad!W98</f>
        <v>0</v>
      </c>
      <c r="X74" s="86">
        <f>Listopad!X98</f>
        <v>0</v>
      </c>
      <c r="Y74" s="86">
        <f>Listopad!Y98</f>
        <v>0</v>
      </c>
      <c r="Z74" s="86">
        <f>Listopad!Z98</f>
        <v>0</v>
      </c>
      <c r="AA74" s="86">
        <f>Listopad!AA98</f>
        <v>0</v>
      </c>
    </row>
    <row r="75" spans="1:27" x14ac:dyDescent="0.25">
      <c r="A75" s="85" t="s">
        <v>94</v>
      </c>
      <c r="B75" s="90">
        <f>Grudzień!B98</f>
        <v>0</v>
      </c>
      <c r="C75" s="90">
        <f>Grudzień!C98</f>
        <v>0</v>
      </c>
      <c r="D75" s="90">
        <f>Grudzień!D98</f>
        <v>0</v>
      </c>
      <c r="E75" s="90">
        <f>Grudzień!E98</f>
        <v>0</v>
      </c>
      <c r="F75" s="90">
        <f>Grudzień!F98</f>
        <v>0</v>
      </c>
      <c r="G75" s="90">
        <f>Grudzień!G98</f>
        <v>0</v>
      </c>
      <c r="H75" s="90">
        <f>Grudzień!H98</f>
        <v>0</v>
      </c>
      <c r="I75" s="90">
        <f>Grudzień!I98</f>
        <v>0</v>
      </c>
      <c r="J75" s="90">
        <f>Grudzień!J98</f>
        <v>0</v>
      </c>
      <c r="K75" s="90">
        <f>Grudzień!K98</f>
        <v>0</v>
      </c>
      <c r="L75" s="90">
        <f>Grudzień!L98</f>
        <v>0</v>
      </c>
      <c r="M75" s="90">
        <f>Grudzień!M98</f>
        <v>0</v>
      </c>
      <c r="N75" s="90">
        <f>Grudzień!N98</f>
        <v>0</v>
      </c>
      <c r="O75" s="90">
        <f>Grudzień!O98</f>
        <v>0</v>
      </c>
      <c r="P75" s="90">
        <f>Grudzień!P98</f>
        <v>0</v>
      </c>
      <c r="Q75" s="90">
        <f>Grudzień!Q98</f>
        <v>0</v>
      </c>
      <c r="R75" s="90">
        <f>Grudzień!R98</f>
        <v>0</v>
      </c>
      <c r="S75" s="90">
        <f>Grudzień!S98</f>
        <v>0</v>
      </c>
      <c r="T75" s="90">
        <f>Grudzień!T98</f>
        <v>0</v>
      </c>
      <c r="U75" s="90">
        <f>Grudzień!U98</f>
        <v>0</v>
      </c>
      <c r="V75" s="90">
        <f>Grudzień!V98</f>
        <v>0</v>
      </c>
      <c r="W75" s="90">
        <f>Grudzień!W98</f>
        <v>0</v>
      </c>
      <c r="X75" s="90">
        <f>Grudzień!X98</f>
        <v>0</v>
      </c>
      <c r="Y75" s="90">
        <f>Grudzień!Y98</f>
        <v>0</v>
      </c>
      <c r="Z75" s="90">
        <f>Grudzień!Z98</f>
        <v>0</v>
      </c>
      <c r="AA75" s="90">
        <f>Grudzień!AA98</f>
        <v>0</v>
      </c>
    </row>
    <row r="76" spans="1:27" ht="15.75" thickBot="1" x14ac:dyDescent="0.3">
      <c r="A76" s="87" t="s">
        <v>95</v>
      </c>
      <c r="B76" s="88">
        <f>S2tyczeń!B98</f>
        <v>0</v>
      </c>
      <c r="C76" s="88">
        <f>S2tyczeń!C98</f>
        <v>0</v>
      </c>
      <c r="D76" s="88">
        <f>S2tyczeń!D98</f>
        <v>0</v>
      </c>
      <c r="E76" s="88">
        <f>S2tyczeń!E98</f>
        <v>0</v>
      </c>
      <c r="F76" s="88">
        <f>S2tyczeń!F98</f>
        <v>0</v>
      </c>
      <c r="G76" s="88">
        <f>S2tyczeń!G98</f>
        <v>0</v>
      </c>
      <c r="H76" s="88">
        <f>S2tyczeń!H98</f>
        <v>0</v>
      </c>
      <c r="I76" s="88">
        <f>S2tyczeń!I98</f>
        <v>0</v>
      </c>
      <c r="J76" s="88">
        <f>S2tyczeń!J98</f>
        <v>0</v>
      </c>
      <c r="K76" s="88">
        <f>S2tyczeń!K98</f>
        <v>0</v>
      </c>
      <c r="L76" s="88">
        <f>S2tyczeń!L98</f>
        <v>0</v>
      </c>
      <c r="M76" s="88">
        <f>S2tyczeń!M98</f>
        <v>0</v>
      </c>
      <c r="N76" s="88">
        <f>S2tyczeń!N98</f>
        <v>0</v>
      </c>
      <c r="O76" s="88">
        <f>S2tyczeń!O98</f>
        <v>0</v>
      </c>
      <c r="P76" s="88">
        <f>S2tyczeń!P98</f>
        <v>0</v>
      </c>
      <c r="Q76" s="88">
        <f>S2tyczeń!Q98</f>
        <v>0</v>
      </c>
      <c r="R76" s="88">
        <f>S2tyczeń!R98</f>
        <v>0</v>
      </c>
      <c r="S76" s="88">
        <f>S2tyczeń!S98</f>
        <v>0</v>
      </c>
      <c r="T76" s="88">
        <f>S2tyczeń!T98</f>
        <v>0</v>
      </c>
      <c r="U76" s="88">
        <f>S2tyczeń!U98</f>
        <v>0</v>
      </c>
      <c r="V76" s="88">
        <f>S2tyczeń!V98</f>
        <v>0</v>
      </c>
      <c r="W76" s="88">
        <f>S2tyczeń!W98</f>
        <v>0</v>
      </c>
      <c r="X76" s="88">
        <f>S2tyczeń!X98</f>
        <v>0</v>
      </c>
      <c r="Y76" s="88">
        <f>S2tyczeń!Y98</f>
        <v>0</v>
      </c>
      <c r="Z76" s="88">
        <f>S2tyczeń!Z98</f>
        <v>0</v>
      </c>
      <c r="AA76" s="88">
        <f>S2tyczeń!AA98</f>
        <v>0</v>
      </c>
    </row>
    <row r="77" spans="1:27" ht="15.75" thickBot="1" x14ac:dyDescent="0.3">
      <c r="A77" s="65" t="s">
        <v>86</v>
      </c>
      <c r="B77" s="63">
        <f>SUM(B74:B76)</f>
        <v>0</v>
      </c>
      <c r="C77" s="63">
        <f>SUM(C74:C76)</f>
        <v>0</v>
      </c>
      <c r="D77" s="63">
        <f t="shared" ref="D77:AA77" si="22">SUM(D74:D76)</f>
        <v>0</v>
      </c>
      <c r="E77" s="63">
        <f t="shared" si="22"/>
        <v>0</v>
      </c>
      <c r="F77" s="63">
        <f t="shared" si="22"/>
        <v>0</v>
      </c>
      <c r="G77" s="63">
        <f t="shared" si="22"/>
        <v>0</v>
      </c>
      <c r="H77" s="63">
        <f t="shared" si="22"/>
        <v>0</v>
      </c>
      <c r="I77" s="63">
        <f t="shared" si="22"/>
        <v>0</v>
      </c>
      <c r="J77" s="63">
        <f t="shared" si="22"/>
        <v>0</v>
      </c>
      <c r="K77" s="63">
        <f>SUM(K74:K76)</f>
        <v>0</v>
      </c>
      <c r="L77" s="63">
        <f t="shared" si="22"/>
        <v>0</v>
      </c>
      <c r="M77" s="63">
        <f t="shared" si="22"/>
        <v>0</v>
      </c>
      <c r="N77" s="63">
        <f t="shared" si="22"/>
        <v>0</v>
      </c>
      <c r="O77" s="63">
        <f t="shared" si="22"/>
        <v>0</v>
      </c>
      <c r="P77" s="63">
        <f t="shared" si="22"/>
        <v>0</v>
      </c>
      <c r="Q77" s="63">
        <f t="shared" si="22"/>
        <v>0</v>
      </c>
      <c r="R77" s="63">
        <f t="shared" si="22"/>
        <v>0</v>
      </c>
      <c r="S77" s="63">
        <f t="shared" si="22"/>
        <v>0</v>
      </c>
      <c r="T77" s="63">
        <f>SUM(T74:T76)</f>
        <v>0</v>
      </c>
      <c r="U77" s="63">
        <f t="shared" si="22"/>
        <v>0</v>
      </c>
      <c r="V77" s="63">
        <f t="shared" si="22"/>
        <v>0</v>
      </c>
      <c r="W77" s="63">
        <f t="shared" si="22"/>
        <v>0</v>
      </c>
      <c r="X77" s="63">
        <f t="shared" si="22"/>
        <v>0</v>
      </c>
      <c r="Y77" s="63">
        <f t="shared" si="22"/>
        <v>0</v>
      </c>
      <c r="Z77" s="63">
        <f t="shared" si="22"/>
        <v>0</v>
      </c>
      <c r="AA77" s="63">
        <f t="shared" si="22"/>
        <v>0</v>
      </c>
    </row>
    <row r="78" spans="1:27" ht="15.75" thickBot="1" x14ac:dyDescent="0.3">
      <c r="A78" s="66">
        <v>2018</v>
      </c>
      <c r="B78" s="62">
        <f>SUM(B62,B63,B64,B66,B67,B68,B70,B71,B72,B74,B75,B76)</f>
        <v>0</v>
      </c>
      <c r="C78" s="62">
        <f>SUM(C62,C63,C64,C66,C67,C68,C70,C71,C72,C74,C75,C76)</f>
        <v>0</v>
      </c>
      <c r="D78" s="62">
        <f t="shared" ref="D78:AA78" si="23">SUM(D62,D63,D64,D66,D67,D68,D70,D71,D72,D74,D75,D76)</f>
        <v>38</v>
      </c>
      <c r="E78" s="62">
        <f t="shared" si="23"/>
        <v>36</v>
      </c>
      <c r="F78" s="62">
        <f t="shared" si="23"/>
        <v>0</v>
      </c>
      <c r="G78" s="62">
        <f t="shared" si="23"/>
        <v>34</v>
      </c>
      <c r="H78" s="62">
        <f t="shared" si="23"/>
        <v>39</v>
      </c>
      <c r="I78" s="62">
        <f t="shared" si="23"/>
        <v>35</v>
      </c>
      <c r="J78" s="62">
        <f t="shared" si="23"/>
        <v>2</v>
      </c>
      <c r="K78" s="62">
        <f>SUM(K62,K63,K64,K66,K67,K68,K70,K71,K72,K74,K75,K76)</f>
        <v>9</v>
      </c>
      <c r="L78" s="62">
        <f t="shared" si="23"/>
        <v>25</v>
      </c>
      <c r="M78" s="62">
        <f t="shared" si="23"/>
        <v>25</v>
      </c>
      <c r="N78" s="62">
        <f t="shared" si="23"/>
        <v>38</v>
      </c>
      <c r="O78" s="62">
        <f t="shared" si="23"/>
        <v>44</v>
      </c>
      <c r="P78" s="62">
        <f t="shared" si="23"/>
        <v>21</v>
      </c>
      <c r="Q78" s="62">
        <f t="shared" si="23"/>
        <v>41</v>
      </c>
      <c r="R78" s="62">
        <f t="shared" si="23"/>
        <v>26</v>
      </c>
      <c r="S78" s="62">
        <f t="shared" si="23"/>
        <v>24</v>
      </c>
      <c r="T78" s="62">
        <f>SUM(T62,T63,T64,T66,T67,T68,T70,T71,T72,T74,T75,T76)</f>
        <v>48</v>
      </c>
      <c r="U78" s="62">
        <f t="shared" si="23"/>
        <v>21</v>
      </c>
      <c r="V78" s="62">
        <f t="shared" si="23"/>
        <v>0</v>
      </c>
      <c r="W78" s="62">
        <f t="shared" si="23"/>
        <v>36</v>
      </c>
      <c r="X78" s="62">
        <f t="shared" si="23"/>
        <v>60</v>
      </c>
      <c r="Y78" s="62">
        <f t="shared" si="23"/>
        <v>57</v>
      </c>
      <c r="Z78" s="62">
        <f t="shared" si="23"/>
        <v>0</v>
      </c>
      <c r="AA78" s="62">
        <f t="shared" si="23"/>
        <v>34</v>
      </c>
    </row>
    <row r="80" spans="1:27" ht="15.75" thickBot="1" x14ac:dyDescent="0.3">
      <c r="N80" s="57" t="s">
        <v>103</v>
      </c>
      <c r="O80" s="57"/>
      <c r="P80" s="57"/>
    </row>
    <row r="81" spans="1:27" x14ac:dyDescent="0.25">
      <c r="A81" s="114" t="s">
        <v>84</v>
      </c>
      <c r="B81" s="115">
        <f>SUM(B27,B46,B65)</f>
        <v>4</v>
      </c>
      <c r="C81" s="115">
        <f t="shared" ref="C81:AA81" si="24">SUM(C27,C46,C65)</f>
        <v>4</v>
      </c>
      <c r="D81" s="115">
        <f t="shared" si="24"/>
        <v>58</v>
      </c>
      <c r="E81" s="115">
        <f t="shared" si="24"/>
        <v>62</v>
      </c>
      <c r="F81" s="115">
        <f t="shared" si="24"/>
        <v>3</v>
      </c>
      <c r="G81" s="115">
        <f t="shared" si="24"/>
        <v>59</v>
      </c>
      <c r="H81" s="115">
        <f t="shared" si="24"/>
        <v>62</v>
      </c>
      <c r="I81" s="115">
        <f t="shared" si="24"/>
        <v>62</v>
      </c>
      <c r="J81" s="115">
        <f t="shared" si="24"/>
        <v>51</v>
      </c>
      <c r="K81" s="115">
        <f t="shared" si="24"/>
        <v>57</v>
      </c>
      <c r="L81" s="115">
        <f t="shared" si="24"/>
        <v>55</v>
      </c>
      <c r="M81" s="115">
        <f t="shared" si="24"/>
        <v>60</v>
      </c>
      <c r="N81" s="115">
        <f t="shared" si="24"/>
        <v>57</v>
      </c>
      <c r="O81" s="115">
        <f t="shared" si="24"/>
        <v>53</v>
      </c>
      <c r="P81" s="115">
        <f t="shared" si="24"/>
        <v>6</v>
      </c>
      <c r="Q81" s="115">
        <f t="shared" si="24"/>
        <v>49</v>
      </c>
      <c r="R81" s="115">
        <f t="shared" si="24"/>
        <v>59</v>
      </c>
      <c r="S81" s="115">
        <f t="shared" si="24"/>
        <v>59</v>
      </c>
      <c r="T81" s="115">
        <f t="shared" si="24"/>
        <v>54</v>
      </c>
      <c r="U81" s="115">
        <f t="shared" si="24"/>
        <v>58</v>
      </c>
      <c r="V81" s="115">
        <f t="shared" si="24"/>
        <v>55</v>
      </c>
      <c r="W81" s="115">
        <f t="shared" si="24"/>
        <v>53</v>
      </c>
      <c r="X81" s="115">
        <f t="shared" si="24"/>
        <v>56</v>
      </c>
      <c r="Y81" s="115">
        <f t="shared" si="24"/>
        <v>58</v>
      </c>
      <c r="Z81" s="115">
        <f t="shared" si="24"/>
        <v>59</v>
      </c>
      <c r="AA81" s="115">
        <f t="shared" si="24"/>
        <v>62</v>
      </c>
    </row>
    <row r="82" spans="1:27" x14ac:dyDescent="0.25">
      <c r="A82" s="116" t="s">
        <v>80</v>
      </c>
      <c r="B82" s="117">
        <f>SUM(B31,B50,B69)</f>
        <v>0</v>
      </c>
      <c r="C82" s="117">
        <f t="shared" ref="C82:AA82" si="25">SUM(C31,C50,C69)</f>
        <v>0</v>
      </c>
      <c r="D82" s="117">
        <f t="shared" si="25"/>
        <v>61</v>
      </c>
      <c r="E82" s="117">
        <f t="shared" si="25"/>
        <v>61</v>
      </c>
      <c r="F82" s="117">
        <f t="shared" si="25"/>
        <v>0</v>
      </c>
      <c r="G82" s="117">
        <f t="shared" si="25"/>
        <v>51</v>
      </c>
      <c r="H82" s="117">
        <f t="shared" si="25"/>
        <v>51</v>
      </c>
      <c r="I82" s="117">
        <f t="shared" si="25"/>
        <v>48</v>
      </c>
      <c r="J82" s="117">
        <f t="shared" si="25"/>
        <v>53</v>
      </c>
      <c r="K82" s="117">
        <f t="shared" si="25"/>
        <v>0</v>
      </c>
      <c r="L82" s="117">
        <f t="shared" si="25"/>
        <v>53</v>
      </c>
      <c r="M82" s="117">
        <f t="shared" si="25"/>
        <v>60</v>
      </c>
      <c r="N82" s="117">
        <f t="shared" si="25"/>
        <v>49</v>
      </c>
      <c r="O82" s="117">
        <f t="shared" si="25"/>
        <v>50</v>
      </c>
      <c r="P82" s="117">
        <f t="shared" si="25"/>
        <v>50</v>
      </c>
      <c r="Q82" s="117">
        <f t="shared" si="25"/>
        <v>63</v>
      </c>
      <c r="R82" s="117">
        <f t="shared" si="25"/>
        <v>35</v>
      </c>
      <c r="S82" s="117">
        <f t="shared" si="25"/>
        <v>33</v>
      </c>
      <c r="T82" s="117">
        <f t="shared" si="25"/>
        <v>49</v>
      </c>
      <c r="U82" s="117">
        <f t="shared" si="25"/>
        <v>61</v>
      </c>
      <c r="V82" s="117">
        <f t="shared" si="25"/>
        <v>51</v>
      </c>
      <c r="W82" s="117">
        <f t="shared" si="25"/>
        <v>48</v>
      </c>
      <c r="X82" s="117">
        <f t="shared" si="25"/>
        <v>61</v>
      </c>
      <c r="Y82" s="117">
        <f t="shared" si="25"/>
        <v>61</v>
      </c>
      <c r="Z82" s="117">
        <f t="shared" si="25"/>
        <v>55</v>
      </c>
      <c r="AA82" s="117">
        <f t="shared" si="25"/>
        <v>57</v>
      </c>
    </row>
    <row r="83" spans="1:27" x14ac:dyDescent="0.25">
      <c r="A83" s="116" t="s">
        <v>85</v>
      </c>
      <c r="B83" s="117">
        <f>SUM(B35,B54,B73)</f>
        <v>6</v>
      </c>
      <c r="C83" s="117">
        <f t="shared" ref="C83:AA83" si="26">SUM(C35,C54,C73)</f>
        <v>6</v>
      </c>
      <c r="D83" s="117">
        <f t="shared" si="26"/>
        <v>29</v>
      </c>
      <c r="E83" s="117">
        <f t="shared" si="26"/>
        <v>32</v>
      </c>
      <c r="F83" s="117">
        <f t="shared" si="26"/>
        <v>9</v>
      </c>
      <c r="G83" s="117">
        <f t="shared" si="26"/>
        <v>27</v>
      </c>
      <c r="H83" s="117">
        <f t="shared" si="26"/>
        <v>30</v>
      </c>
      <c r="I83" s="117">
        <f t="shared" si="26"/>
        <v>36</v>
      </c>
      <c r="J83" s="117">
        <f t="shared" si="26"/>
        <v>35</v>
      </c>
      <c r="K83" s="117">
        <f t="shared" si="26"/>
        <v>0</v>
      </c>
      <c r="L83" s="117">
        <f t="shared" si="26"/>
        <v>29</v>
      </c>
      <c r="M83" s="117">
        <f t="shared" si="26"/>
        <v>38</v>
      </c>
      <c r="N83" s="117">
        <f t="shared" si="26"/>
        <v>37</v>
      </c>
      <c r="O83" s="117">
        <f t="shared" si="26"/>
        <v>37</v>
      </c>
      <c r="P83" s="117">
        <f t="shared" si="26"/>
        <v>35</v>
      </c>
      <c r="Q83" s="117">
        <f t="shared" si="26"/>
        <v>30</v>
      </c>
      <c r="R83" s="117">
        <f t="shared" si="26"/>
        <v>26</v>
      </c>
      <c r="S83" s="117">
        <f t="shared" si="26"/>
        <v>29</v>
      </c>
      <c r="T83" s="117">
        <f t="shared" si="26"/>
        <v>40</v>
      </c>
      <c r="U83" s="117">
        <f t="shared" si="26"/>
        <v>19</v>
      </c>
      <c r="V83" s="117">
        <f t="shared" si="26"/>
        <v>0</v>
      </c>
      <c r="W83" s="117">
        <f t="shared" si="26"/>
        <v>0</v>
      </c>
      <c r="X83" s="117">
        <f t="shared" si="26"/>
        <v>23</v>
      </c>
      <c r="Y83" s="117">
        <f t="shared" si="26"/>
        <v>0</v>
      </c>
      <c r="Z83" s="117">
        <f t="shared" si="26"/>
        <v>0</v>
      </c>
      <c r="AA83" s="117">
        <f t="shared" si="26"/>
        <v>0</v>
      </c>
    </row>
    <row r="84" spans="1:27" ht="15.75" thickBot="1" x14ac:dyDescent="0.3">
      <c r="A84" s="118" t="s">
        <v>86</v>
      </c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</row>
    <row r="85" spans="1:27" ht="15.75" thickBot="1" x14ac:dyDescent="0.3">
      <c r="A85" s="120">
        <v>2018</v>
      </c>
      <c r="B85" s="121">
        <f>SUM(B81:B84)</f>
        <v>10</v>
      </c>
      <c r="C85" s="121">
        <f t="shared" ref="C85:AA85" si="27">SUM(C81:C84)</f>
        <v>10</v>
      </c>
      <c r="D85" s="121">
        <f t="shared" si="27"/>
        <v>148</v>
      </c>
      <c r="E85" s="121">
        <f t="shared" si="27"/>
        <v>155</v>
      </c>
      <c r="F85" s="121">
        <f t="shared" si="27"/>
        <v>12</v>
      </c>
      <c r="G85" s="121">
        <f t="shared" si="27"/>
        <v>137</v>
      </c>
      <c r="H85" s="121">
        <f t="shared" si="27"/>
        <v>143</v>
      </c>
      <c r="I85" s="121">
        <f t="shared" si="27"/>
        <v>146</v>
      </c>
      <c r="J85" s="121">
        <f t="shared" si="27"/>
        <v>139</v>
      </c>
      <c r="K85" s="121">
        <f t="shared" si="27"/>
        <v>57</v>
      </c>
      <c r="L85" s="121">
        <f t="shared" si="27"/>
        <v>137</v>
      </c>
      <c r="M85" s="121">
        <f t="shared" si="27"/>
        <v>158</v>
      </c>
      <c r="N85" s="121">
        <f t="shared" si="27"/>
        <v>143</v>
      </c>
      <c r="O85" s="121">
        <f t="shared" si="27"/>
        <v>140</v>
      </c>
      <c r="P85" s="121">
        <f t="shared" si="27"/>
        <v>91</v>
      </c>
      <c r="Q85" s="121">
        <f t="shared" si="27"/>
        <v>142</v>
      </c>
      <c r="R85" s="121">
        <f t="shared" si="27"/>
        <v>120</v>
      </c>
      <c r="S85" s="121">
        <f t="shared" si="27"/>
        <v>121</v>
      </c>
      <c r="T85" s="121">
        <f t="shared" si="27"/>
        <v>143</v>
      </c>
      <c r="U85" s="121">
        <f t="shared" si="27"/>
        <v>138</v>
      </c>
      <c r="V85" s="121">
        <f t="shared" si="27"/>
        <v>106</v>
      </c>
      <c r="W85" s="121">
        <f t="shared" si="27"/>
        <v>101</v>
      </c>
      <c r="X85" s="121">
        <f t="shared" si="27"/>
        <v>140</v>
      </c>
      <c r="Y85" s="121">
        <f t="shared" si="27"/>
        <v>119</v>
      </c>
      <c r="Z85" s="121">
        <f t="shared" si="27"/>
        <v>114</v>
      </c>
      <c r="AA85" s="121">
        <f t="shared" si="27"/>
        <v>119</v>
      </c>
    </row>
    <row r="87" spans="1:27" ht="15.75" thickBot="1" x14ac:dyDescent="0.3">
      <c r="N87" s="72" t="s">
        <v>119</v>
      </c>
      <c r="O87" s="72"/>
      <c r="P87" s="72"/>
    </row>
    <row r="88" spans="1:27" x14ac:dyDescent="0.25">
      <c r="A88" s="82" t="s">
        <v>112</v>
      </c>
      <c r="B88" s="86">
        <f>Luty!B39</f>
        <v>0</v>
      </c>
      <c r="C88" s="86">
        <f>Luty!C39</f>
        <v>2</v>
      </c>
      <c r="D88" s="86">
        <f>Luty!D39</f>
        <v>0</v>
      </c>
      <c r="E88" s="86">
        <f>Luty!E39</f>
        <v>0</v>
      </c>
      <c r="F88" s="86">
        <f>Luty!F39</f>
        <v>0</v>
      </c>
      <c r="G88" s="86">
        <f>Luty!G39</f>
        <v>0</v>
      </c>
      <c r="H88" s="86">
        <f>Luty!H39</f>
        <v>0</v>
      </c>
      <c r="I88" s="86">
        <f>Luty!I39</f>
        <v>0</v>
      </c>
      <c r="J88" s="86">
        <f>Luty!J39</f>
        <v>2</v>
      </c>
      <c r="K88" s="86">
        <f>Luty!K39</f>
        <v>0</v>
      </c>
      <c r="L88" s="86">
        <f>Luty!L39</f>
        <v>0</v>
      </c>
      <c r="M88" s="86">
        <f>Luty!M39</f>
        <v>0</v>
      </c>
      <c r="N88" s="86">
        <f>Luty!N39</f>
        <v>0</v>
      </c>
      <c r="O88" s="86">
        <f>Luty!O39</f>
        <v>7</v>
      </c>
      <c r="P88" s="86">
        <f>Luty!P39</f>
        <v>21</v>
      </c>
      <c r="Q88" s="86">
        <f>Luty!Q39</f>
        <v>0</v>
      </c>
      <c r="R88" s="86">
        <f>Luty!R39</f>
        <v>0</v>
      </c>
      <c r="S88" s="86">
        <f>Luty!S39</f>
        <v>0</v>
      </c>
      <c r="T88" s="86">
        <f>Luty!T39</f>
        <v>0</v>
      </c>
      <c r="U88" s="86">
        <f>Luty!U39</f>
        <v>0</v>
      </c>
      <c r="V88" s="86">
        <f>Luty!V39</f>
        <v>0</v>
      </c>
      <c r="W88" s="86">
        <f>Luty!W39</f>
        <v>0</v>
      </c>
      <c r="X88" s="86">
        <f>Luty!X39</f>
        <v>0</v>
      </c>
      <c r="Y88" s="86">
        <f>Luty!Y39</f>
        <v>0</v>
      </c>
      <c r="Z88" s="86">
        <f>Luty!Z39</f>
        <v>0</v>
      </c>
      <c r="AA88" s="86">
        <f>Luty!AA39</f>
        <v>0</v>
      </c>
    </row>
    <row r="89" spans="1:27" x14ac:dyDescent="0.25">
      <c r="A89" s="85" t="s">
        <v>113</v>
      </c>
      <c r="B89" s="90">
        <f>Marzec!B39</f>
        <v>0</v>
      </c>
      <c r="C89" s="90">
        <f>Marzec!C39</f>
        <v>1</v>
      </c>
      <c r="D89" s="90">
        <f>Marzec!D39</f>
        <v>0</v>
      </c>
      <c r="E89" s="90">
        <f>Marzec!E39</f>
        <v>0</v>
      </c>
      <c r="F89" s="90">
        <f>Marzec!F39</f>
        <v>0</v>
      </c>
      <c r="G89" s="90">
        <f>Marzec!G39</f>
        <v>0</v>
      </c>
      <c r="H89" s="90">
        <f>Marzec!H39</f>
        <v>0</v>
      </c>
      <c r="I89" s="90">
        <f>Marzec!I39</f>
        <v>0</v>
      </c>
      <c r="J89" s="90">
        <f>Marzec!J39</f>
        <v>0</v>
      </c>
      <c r="K89" s="90">
        <f>Marzec!K39</f>
        <v>0</v>
      </c>
      <c r="L89" s="90">
        <f>Marzec!L39</f>
        <v>0</v>
      </c>
      <c r="M89" s="90">
        <f>Marzec!M39</f>
        <v>0</v>
      </c>
      <c r="N89" s="90">
        <f>Marzec!N39</f>
        <v>0</v>
      </c>
      <c r="O89" s="90">
        <f>Marzec!O39</f>
        <v>0</v>
      </c>
      <c r="P89" s="90">
        <f>Marzec!P39</f>
        <v>31</v>
      </c>
      <c r="Q89" s="90">
        <f>Marzec!Q39</f>
        <v>0</v>
      </c>
      <c r="R89" s="90">
        <f>Marzec!R39</f>
        <v>0</v>
      </c>
      <c r="S89" s="90">
        <f>Marzec!S39</f>
        <v>0</v>
      </c>
      <c r="T89" s="90">
        <f>Marzec!T39</f>
        <v>0</v>
      </c>
      <c r="U89" s="90">
        <f>Marzec!U39</f>
        <v>0</v>
      </c>
      <c r="V89" s="90">
        <f>Marzec!V39</f>
        <v>0</v>
      </c>
      <c r="W89" s="90">
        <f>Marzec!W39</f>
        <v>0</v>
      </c>
      <c r="X89" s="90">
        <f>Marzec!X39</f>
        <v>0</v>
      </c>
      <c r="Y89" s="90">
        <f>Marzec!Y39</f>
        <v>2</v>
      </c>
      <c r="Z89" s="90">
        <f>Marzec!Z39</f>
        <v>0</v>
      </c>
      <c r="AA89" s="90">
        <f>Marzec!AA39</f>
        <v>0</v>
      </c>
    </row>
    <row r="90" spans="1:27" x14ac:dyDescent="0.25">
      <c r="A90" s="85" t="s">
        <v>114</v>
      </c>
      <c r="B90" s="84">
        <f>Kwiecień!B39</f>
        <v>0</v>
      </c>
      <c r="C90" s="84">
        <f>Kwiecień!C39</f>
        <v>0</v>
      </c>
      <c r="D90" s="84">
        <f>Kwiecień!D39</f>
        <v>0</v>
      </c>
      <c r="E90" s="84">
        <f>Kwiecień!E39</f>
        <v>0</v>
      </c>
      <c r="F90" s="84">
        <f>Kwiecień!F39</f>
        <v>0</v>
      </c>
      <c r="G90" s="84">
        <f>Kwiecień!G39</f>
        <v>0</v>
      </c>
      <c r="H90" s="84">
        <f>Kwiecień!H39</f>
        <v>0</v>
      </c>
      <c r="I90" s="84">
        <f>Kwiecień!I39</f>
        <v>0</v>
      </c>
      <c r="J90" s="84">
        <f>Kwiecień!J39</f>
        <v>5</v>
      </c>
      <c r="K90" s="84">
        <f>Kwiecień!K39</f>
        <v>0</v>
      </c>
      <c r="L90" s="84">
        <f>Kwiecień!L39</f>
        <v>2</v>
      </c>
      <c r="M90" s="84">
        <f>Kwiecień!M39</f>
        <v>0</v>
      </c>
      <c r="N90" s="84">
        <f>Kwiecień!O39</f>
        <v>0</v>
      </c>
      <c r="O90" s="84">
        <f>Kwiecień!P39</f>
        <v>0</v>
      </c>
      <c r="P90" s="84">
        <f>Kwiecień!Q39</f>
        <v>24</v>
      </c>
      <c r="Q90" s="84">
        <f>Kwiecień!R39</f>
        <v>3</v>
      </c>
      <c r="R90" s="84">
        <f>Kwiecień!S39</f>
        <v>0</v>
      </c>
      <c r="S90" s="84">
        <f>Kwiecień!T39</f>
        <v>0</v>
      </c>
      <c r="T90" s="84">
        <f>Kwiecień!U39</f>
        <v>0</v>
      </c>
      <c r="U90" s="84">
        <f>Kwiecień!V39</f>
        <v>0</v>
      </c>
      <c r="V90" s="84">
        <f>Kwiecień!W39</f>
        <v>0</v>
      </c>
      <c r="W90" s="84">
        <f>Kwiecień!X39</f>
        <v>0</v>
      </c>
      <c r="X90" s="84">
        <f>Kwiecień!Y39</f>
        <v>0</v>
      </c>
      <c r="Y90" s="84">
        <f>Kwiecień!Z39</f>
        <v>0</v>
      </c>
      <c r="Z90" s="84">
        <f>Kwiecień!AA39</f>
        <v>0</v>
      </c>
      <c r="AA90" s="84">
        <f>Kwiecień!AB39</f>
        <v>0</v>
      </c>
    </row>
    <row r="91" spans="1:27" x14ac:dyDescent="0.25">
      <c r="A91" s="85" t="s">
        <v>115</v>
      </c>
      <c r="B91" s="28">
        <f>Maj!B39</f>
        <v>0</v>
      </c>
      <c r="C91" s="28">
        <f>Maj!C39</f>
        <v>0</v>
      </c>
      <c r="D91" s="28">
        <f>Maj!D39</f>
        <v>0</v>
      </c>
      <c r="E91" s="28">
        <f>Maj!E39</f>
        <v>0</v>
      </c>
      <c r="F91" s="28">
        <f>Maj!F39</f>
        <v>0</v>
      </c>
      <c r="G91" s="28">
        <f>Maj!G39</f>
        <v>0</v>
      </c>
      <c r="H91" s="28">
        <f>Maj!H39</f>
        <v>0</v>
      </c>
      <c r="I91" s="28">
        <f>Maj!I39</f>
        <v>0</v>
      </c>
      <c r="J91" s="28">
        <f>Maj!J39</f>
        <v>0</v>
      </c>
      <c r="K91" s="28">
        <f>Maj!U39</f>
        <v>0</v>
      </c>
      <c r="L91" s="28">
        <f>Maj!L39</f>
        <v>0</v>
      </c>
      <c r="M91" s="28">
        <f>Maj!M39</f>
        <v>0</v>
      </c>
      <c r="N91" s="28">
        <f>Maj!O39</f>
        <v>0</v>
      </c>
      <c r="O91" s="28">
        <f>Maj!P39</f>
        <v>0</v>
      </c>
      <c r="P91" s="28">
        <f>Maj!Q39</f>
        <v>0</v>
      </c>
      <c r="Q91" s="28">
        <f>Maj!R39</f>
        <v>0</v>
      </c>
      <c r="R91" s="28">
        <v>0</v>
      </c>
      <c r="S91" s="28">
        <f>Maj!T39</f>
        <v>0</v>
      </c>
      <c r="T91" s="28">
        <f>Maj!K39</f>
        <v>0</v>
      </c>
      <c r="U91" s="28">
        <f>Maj!V39</f>
        <v>0</v>
      </c>
      <c r="V91" s="28">
        <f>Maj!W39</f>
        <v>0</v>
      </c>
      <c r="W91" s="28">
        <f>Maj!X39</f>
        <v>0</v>
      </c>
      <c r="X91" s="28">
        <f>Maj!U39</f>
        <v>0</v>
      </c>
      <c r="Y91" s="28">
        <f>Maj!Z39</f>
        <v>0</v>
      </c>
      <c r="Z91" s="28">
        <f>Maj!AA39</f>
        <v>0</v>
      </c>
      <c r="AA91" s="28">
        <f>Maj!AB39</f>
        <v>0</v>
      </c>
    </row>
    <row r="92" spans="1:27" x14ac:dyDescent="0.25">
      <c r="A92" s="85" t="s">
        <v>116</v>
      </c>
      <c r="B92" s="84">
        <f>Czerwiec!B39</f>
        <v>0</v>
      </c>
      <c r="C92" s="84">
        <f>Czerwiec!C39</f>
        <v>0</v>
      </c>
      <c r="D92" s="84">
        <f>Czerwiec!D39</f>
        <v>0</v>
      </c>
      <c r="E92" s="84">
        <f>Czerwiec!E39</f>
        <v>0</v>
      </c>
      <c r="F92" s="84">
        <f>Czerwiec!F39</f>
        <v>0</v>
      </c>
      <c r="G92" s="84">
        <f>Czerwiec!G39</f>
        <v>0</v>
      </c>
      <c r="H92" s="84">
        <f>Czerwiec!H39</f>
        <v>0</v>
      </c>
      <c r="I92" s="84">
        <f>Czerwiec!I39</f>
        <v>0</v>
      </c>
      <c r="J92" s="84">
        <f>Czerwiec!J39</f>
        <v>0</v>
      </c>
      <c r="K92" s="84">
        <f>Czerwiec!T39</f>
        <v>0</v>
      </c>
      <c r="L92" s="84">
        <f>Czerwiec!L39</f>
        <v>0</v>
      </c>
      <c r="M92" s="84">
        <f>Czerwiec!M39</f>
        <v>0</v>
      </c>
      <c r="N92" s="84">
        <f>Czerwiec!N39</f>
        <v>0</v>
      </c>
      <c r="O92" s="84">
        <f>Czerwiec!O39</f>
        <v>0</v>
      </c>
      <c r="P92" s="84">
        <f>Czerwiec!P39</f>
        <v>0</v>
      </c>
      <c r="Q92" s="84">
        <f>Czerwiec!Q39</f>
        <v>0</v>
      </c>
      <c r="R92" s="84">
        <f>Czerwiec!R39</f>
        <v>0</v>
      </c>
      <c r="S92" s="84">
        <f>Czerwiec!S39</f>
        <v>0</v>
      </c>
      <c r="T92" s="84">
        <f>Czerwiec!K39</f>
        <v>0</v>
      </c>
      <c r="U92" s="84">
        <f>Czerwiec!U39</f>
        <v>0</v>
      </c>
      <c r="V92" s="84">
        <f>Czerwiec!V39</f>
        <v>0</v>
      </c>
      <c r="W92" s="84">
        <f>Czerwiec!W39</f>
        <v>0</v>
      </c>
      <c r="X92" s="84">
        <f>Czerwiec!T39</f>
        <v>0</v>
      </c>
      <c r="Y92" s="84">
        <f>Czerwiec!Y39</f>
        <v>0</v>
      </c>
      <c r="Z92" s="84">
        <f>Czerwiec!Z39</f>
        <v>0</v>
      </c>
      <c r="AA92" s="84">
        <f>Czerwiec!AA39</f>
        <v>0</v>
      </c>
    </row>
    <row r="93" spans="1:27" x14ac:dyDescent="0.25">
      <c r="A93" s="85" t="s">
        <v>117</v>
      </c>
      <c r="B93" s="84">
        <f>Lipiec!B39</f>
        <v>0</v>
      </c>
      <c r="C93" s="84">
        <f>Lipiec!C39</f>
        <v>0</v>
      </c>
      <c r="D93" s="84">
        <f>Lipiec!D39</f>
        <v>0</v>
      </c>
      <c r="E93" s="84">
        <f>Lipiec!E39</f>
        <v>0</v>
      </c>
      <c r="F93" s="84">
        <f>Lipiec!F39</f>
        <v>0</v>
      </c>
      <c r="G93" s="84">
        <f>Lipiec!G39</f>
        <v>0</v>
      </c>
      <c r="H93" s="84">
        <f>Lipiec!H39</f>
        <v>0</v>
      </c>
      <c r="I93" s="84">
        <f>Lipiec!I39</f>
        <v>0</v>
      </c>
      <c r="J93" s="84">
        <f>Lipiec!J39</f>
        <v>0</v>
      </c>
      <c r="K93" s="84">
        <f>Lipiec!T39</f>
        <v>0</v>
      </c>
      <c r="L93" s="84">
        <f>Lipiec!L39</f>
        <v>0</v>
      </c>
      <c r="M93" s="84">
        <f>Lipiec!M39</f>
        <v>0</v>
      </c>
      <c r="N93" s="84">
        <f>Lipiec!N39</f>
        <v>0</v>
      </c>
      <c r="O93" s="84">
        <f>Lipiec!O39</f>
        <v>0</v>
      </c>
      <c r="P93" s="84">
        <f>Lipiec!P39</f>
        <v>0</v>
      </c>
      <c r="Q93" s="84">
        <f>Lipiec!Q39</f>
        <v>0</v>
      </c>
      <c r="R93" s="84">
        <f>Lipiec!R39</f>
        <v>0</v>
      </c>
      <c r="S93" s="84">
        <f>Lipiec!S39</f>
        <v>0</v>
      </c>
      <c r="T93" s="84">
        <f>Lipiec!K39</f>
        <v>0</v>
      </c>
      <c r="U93" s="84">
        <f>Lipiec!U39</f>
        <v>0</v>
      </c>
      <c r="V93" s="84">
        <f>Lipiec!V39</f>
        <v>0</v>
      </c>
      <c r="W93" s="84">
        <f>Lipiec!W39</f>
        <v>0</v>
      </c>
      <c r="X93" s="84">
        <f>Lipiec!T39</f>
        <v>0</v>
      </c>
      <c r="Y93" s="84">
        <f>Lipiec!Y39</f>
        <v>0</v>
      </c>
      <c r="Z93" s="84">
        <f>Lipiec!Z39</f>
        <v>0</v>
      </c>
      <c r="AA93" s="84">
        <f>Lipiec!AA39</f>
        <v>0</v>
      </c>
    </row>
    <row r="94" spans="1:27" s="73" customFormat="1" x14ac:dyDescent="0.25">
      <c r="A94" s="85" t="s">
        <v>90</v>
      </c>
      <c r="B94" s="84">
        <f>Sierpień!B39</f>
        <v>0</v>
      </c>
      <c r="C94" s="84">
        <f>Sierpień!C39</f>
        <v>0</v>
      </c>
      <c r="D94" s="84">
        <f>Sierpień!D39</f>
        <v>0</v>
      </c>
      <c r="E94" s="84">
        <f>Sierpień!E39</f>
        <v>0</v>
      </c>
      <c r="F94" s="84">
        <f>Sierpień!F39</f>
        <v>0</v>
      </c>
      <c r="G94" s="84">
        <f>Sierpień!G39</f>
        <v>0</v>
      </c>
      <c r="H94" s="84">
        <f>Sierpień!H39</f>
        <v>0</v>
      </c>
      <c r="I94" s="84">
        <f>Sierpień!I39</f>
        <v>0</v>
      </c>
      <c r="J94" s="84">
        <f>Sierpień!J39</f>
        <v>0</v>
      </c>
      <c r="K94" s="84">
        <f>Sierpień!T39</f>
        <v>0</v>
      </c>
      <c r="L94" s="84">
        <f>Sierpień!L39</f>
        <v>0</v>
      </c>
      <c r="M94" s="84">
        <f>Sierpień!M39</f>
        <v>0</v>
      </c>
      <c r="N94" s="84">
        <f>Sierpień!N39</f>
        <v>0</v>
      </c>
      <c r="O94" s="84">
        <f>Sierpień!O39</f>
        <v>0</v>
      </c>
      <c r="P94" s="84">
        <f>Sierpień!P39</f>
        <v>0</v>
      </c>
      <c r="Q94" s="84">
        <f>Sierpień!Q39</f>
        <v>0</v>
      </c>
      <c r="R94" s="84">
        <f>Sierpień!R39</f>
        <v>0</v>
      </c>
      <c r="S94" s="84">
        <f>Sierpień!S39</f>
        <v>0</v>
      </c>
      <c r="T94" s="84">
        <f>Sierpień!K39</f>
        <v>0</v>
      </c>
      <c r="U94" s="84">
        <f>Sierpień!U39</f>
        <v>0</v>
      </c>
      <c r="V94" s="84">
        <f>Sierpień!V39</f>
        <v>0</v>
      </c>
      <c r="W94" s="84">
        <f>Sierpień!W39</f>
        <v>0</v>
      </c>
      <c r="X94" s="84">
        <f>Sierpień!T39</f>
        <v>0</v>
      </c>
      <c r="Y94" s="84">
        <f>Sierpień!Y39</f>
        <v>0</v>
      </c>
      <c r="Z94" s="84">
        <f>Sierpień!Z39</f>
        <v>0</v>
      </c>
      <c r="AA94" s="84">
        <f>Sierpień!AA39</f>
        <v>0</v>
      </c>
    </row>
    <row r="95" spans="1:27" x14ac:dyDescent="0.25">
      <c r="A95" s="85" t="s">
        <v>91</v>
      </c>
      <c r="B95" s="84">
        <f>Wrzesień!B39</f>
        <v>0</v>
      </c>
      <c r="C95" s="84">
        <f>Wrzesień!C39</f>
        <v>0</v>
      </c>
      <c r="D95" s="84">
        <f>Wrzesień!D39</f>
        <v>0</v>
      </c>
      <c r="E95" s="84">
        <f>Wrzesień!E39</f>
        <v>0</v>
      </c>
      <c r="F95" s="84">
        <f>Wrzesień!F39</f>
        <v>0</v>
      </c>
      <c r="G95" s="84">
        <f>Wrzesień!G39</f>
        <v>0</v>
      </c>
      <c r="H95" s="84">
        <f>Wrzesień!H39</f>
        <v>0</v>
      </c>
      <c r="I95" s="84">
        <f>Wrzesień!I39</f>
        <v>0</v>
      </c>
      <c r="J95" s="84">
        <f>Wrzesień!J39</f>
        <v>0</v>
      </c>
      <c r="K95" s="84">
        <f>Wrzesień!T39</f>
        <v>0</v>
      </c>
      <c r="L95" s="84">
        <f>Wrzesień!L39</f>
        <v>0</v>
      </c>
      <c r="M95" s="84">
        <f>Wrzesień!M39</f>
        <v>0</v>
      </c>
      <c r="N95" s="84">
        <f>Wrzesień!N39</f>
        <v>0</v>
      </c>
      <c r="O95" s="84">
        <f>Wrzesień!O39</f>
        <v>0</v>
      </c>
      <c r="P95" s="84">
        <f>Wrzesień!P39</f>
        <v>0</v>
      </c>
      <c r="Q95" s="84">
        <f>Wrzesień!Q39</f>
        <v>0</v>
      </c>
      <c r="R95" s="84">
        <f>Wrzesień!R39</f>
        <v>0</v>
      </c>
      <c r="S95" s="84">
        <f>Wrzesień!S39</f>
        <v>0</v>
      </c>
      <c r="T95" s="84">
        <f>Wrzesień!K39</f>
        <v>0</v>
      </c>
      <c r="U95" s="84">
        <f>Wrzesień!U39</f>
        <v>0</v>
      </c>
      <c r="V95" s="84">
        <f>Wrzesień!V39</f>
        <v>0</v>
      </c>
      <c r="W95" s="84">
        <f>Wrzesień!W39</f>
        <v>0</v>
      </c>
      <c r="X95" s="84">
        <f>Wrzesień!T39</f>
        <v>0</v>
      </c>
      <c r="Y95" s="84">
        <f>Wrzesień!Y39</f>
        <v>0</v>
      </c>
      <c r="Z95" s="84">
        <f>Wrzesień!Z39</f>
        <v>0</v>
      </c>
      <c r="AA95" s="84">
        <f>Wrzesień!AA39</f>
        <v>0</v>
      </c>
    </row>
    <row r="96" spans="1:27" x14ac:dyDescent="0.25">
      <c r="A96" s="85" t="s">
        <v>92</v>
      </c>
      <c r="B96" s="84">
        <f>Październik!B39</f>
        <v>0</v>
      </c>
      <c r="C96" s="84">
        <f>Październik!C39</f>
        <v>0</v>
      </c>
      <c r="D96" s="84">
        <f>Październik!D39</f>
        <v>0</v>
      </c>
      <c r="E96" s="84">
        <f>Październik!E39</f>
        <v>0</v>
      </c>
      <c r="F96" s="84">
        <f>Październik!F39</f>
        <v>0</v>
      </c>
      <c r="G96" s="84">
        <f>Październik!G39</f>
        <v>0</v>
      </c>
      <c r="H96" s="84">
        <f>Październik!H39</f>
        <v>0</v>
      </c>
      <c r="I96" s="84">
        <f>Październik!I39</f>
        <v>0</v>
      </c>
      <c r="J96" s="84">
        <f>Październik!J39</f>
        <v>0</v>
      </c>
      <c r="K96" s="84">
        <f>Październik!T39</f>
        <v>0</v>
      </c>
      <c r="L96" s="84">
        <f>Październik!L39</f>
        <v>0</v>
      </c>
      <c r="M96" s="84">
        <f>Październik!M39</f>
        <v>0</v>
      </c>
      <c r="N96" s="84">
        <f>Październik!N39</f>
        <v>0</v>
      </c>
      <c r="O96" s="84">
        <f>Październik!O39</f>
        <v>0</v>
      </c>
      <c r="P96" s="84">
        <f>Październik!P39</f>
        <v>0</v>
      </c>
      <c r="Q96" s="84">
        <f>Październik!Q39</f>
        <v>0</v>
      </c>
      <c r="R96" s="84">
        <f>Październik!R39</f>
        <v>0</v>
      </c>
      <c r="S96" s="84">
        <f>Październik!S39</f>
        <v>0</v>
      </c>
      <c r="T96" s="84">
        <f>Październik!K39</f>
        <v>0</v>
      </c>
      <c r="U96" s="84">
        <f>Październik!U39</f>
        <v>0</v>
      </c>
      <c r="V96" s="84">
        <f>Październik!V39</f>
        <v>0</v>
      </c>
      <c r="W96" s="84">
        <f>Październik!W39</f>
        <v>0</v>
      </c>
      <c r="X96" s="84">
        <f>Październik!X39</f>
        <v>0</v>
      </c>
      <c r="Y96" s="84">
        <f>Październik!Y39</f>
        <v>0</v>
      </c>
      <c r="Z96" s="84">
        <f>Październik!Z39</f>
        <v>0</v>
      </c>
      <c r="AA96" s="84">
        <f>Październik!AA39</f>
        <v>0</v>
      </c>
    </row>
    <row r="97" spans="1:27" x14ac:dyDescent="0.25">
      <c r="A97" s="85" t="s">
        <v>93</v>
      </c>
      <c r="B97" s="84">
        <f>Listopad!B39</f>
        <v>0</v>
      </c>
      <c r="C97" s="84">
        <f>Listopad!C39</f>
        <v>0</v>
      </c>
      <c r="D97" s="84">
        <f>Listopad!D39</f>
        <v>0</v>
      </c>
      <c r="E97" s="84">
        <f>Listopad!E39</f>
        <v>0</v>
      </c>
      <c r="F97" s="84">
        <f>Listopad!F39</f>
        <v>0</v>
      </c>
      <c r="G97" s="84">
        <f>Listopad!G39</f>
        <v>0</v>
      </c>
      <c r="H97" s="84">
        <f>Listopad!H39</f>
        <v>0</v>
      </c>
      <c r="I97" s="84">
        <f>Listopad!I39</f>
        <v>0</v>
      </c>
      <c r="J97" s="84">
        <f>Listopad!J39</f>
        <v>0</v>
      </c>
      <c r="K97" s="84">
        <f>Listopad!K39</f>
        <v>0</v>
      </c>
      <c r="L97" s="84">
        <f>Listopad!L39</f>
        <v>0</v>
      </c>
      <c r="M97" s="84">
        <f>Listopad!M39</f>
        <v>0</v>
      </c>
      <c r="N97" s="84">
        <f>Listopad!N39</f>
        <v>0</v>
      </c>
      <c r="O97" s="84">
        <f>Listopad!O39</f>
        <v>0</v>
      </c>
      <c r="P97" s="84">
        <f>Listopad!P39</f>
        <v>0</v>
      </c>
      <c r="Q97" s="84">
        <f>Listopad!Q39</f>
        <v>0</v>
      </c>
      <c r="R97" s="84">
        <f>Listopad!R39</f>
        <v>0</v>
      </c>
      <c r="S97" s="84">
        <f>Listopad!S39</f>
        <v>0</v>
      </c>
      <c r="T97" s="84">
        <f>Listopad!T39</f>
        <v>0</v>
      </c>
      <c r="U97" s="84">
        <f>Listopad!U39</f>
        <v>0</v>
      </c>
      <c r="V97" s="84">
        <f>Listopad!V39</f>
        <v>0</v>
      </c>
      <c r="W97" s="84">
        <f>Listopad!W39</f>
        <v>0</v>
      </c>
      <c r="X97" s="84">
        <f>Listopad!X39</f>
        <v>0</v>
      </c>
      <c r="Y97" s="84">
        <f>Listopad!Y39</f>
        <v>0</v>
      </c>
      <c r="Z97" s="84">
        <f>Listopad!Z39</f>
        <v>0</v>
      </c>
      <c r="AA97" s="84">
        <f>Listopad!AA39</f>
        <v>0</v>
      </c>
    </row>
    <row r="98" spans="1:27" x14ac:dyDescent="0.25">
      <c r="A98" s="85" t="s">
        <v>94</v>
      </c>
      <c r="B98" s="84">
        <f>Grudzień!B39</f>
        <v>0</v>
      </c>
      <c r="C98" s="84">
        <f>Grudzień!C39</f>
        <v>0</v>
      </c>
      <c r="D98" s="84">
        <f>Grudzień!D39</f>
        <v>0</v>
      </c>
      <c r="E98" s="84">
        <f>Grudzień!E39</f>
        <v>0</v>
      </c>
      <c r="F98" s="84">
        <f>Grudzień!F39</f>
        <v>0</v>
      </c>
      <c r="G98" s="84">
        <f>Grudzień!G39</f>
        <v>0</v>
      </c>
      <c r="H98" s="84">
        <f>Grudzień!H39</f>
        <v>0</v>
      </c>
      <c r="I98" s="84">
        <f>Grudzień!I39</f>
        <v>0</v>
      </c>
      <c r="J98" s="84">
        <f>Grudzień!J39</f>
        <v>0</v>
      </c>
      <c r="K98" s="84">
        <f>Grudzień!K39</f>
        <v>0</v>
      </c>
      <c r="L98" s="84">
        <f>Grudzień!L39</f>
        <v>0</v>
      </c>
      <c r="M98" s="84">
        <f>Grudzień!M39</f>
        <v>0</v>
      </c>
      <c r="N98" s="84">
        <f>Grudzień!N39</f>
        <v>0</v>
      </c>
      <c r="O98" s="84">
        <f>Grudzień!O39</f>
        <v>0</v>
      </c>
      <c r="P98" s="84">
        <f>Grudzień!P39</f>
        <v>0</v>
      </c>
      <c r="Q98" s="84">
        <f>Grudzień!Q39</f>
        <v>0</v>
      </c>
      <c r="R98" s="84">
        <f>Grudzień!R39</f>
        <v>0</v>
      </c>
      <c r="S98" s="84">
        <f>Grudzień!S39</f>
        <v>0</v>
      </c>
      <c r="T98" s="84">
        <f>Grudzień!T39</f>
        <v>0</v>
      </c>
      <c r="U98" s="84">
        <f>Grudzień!U39</f>
        <v>0</v>
      </c>
      <c r="V98" s="84">
        <f>Grudzień!V39</f>
        <v>0</v>
      </c>
      <c r="W98" s="84">
        <f>Grudzień!W39</f>
        <v>0</v>
      </c>
      <c r="X98" s="84">
        <f>Grudzień!X39</f>
        <v>0</v>
      </c>
      <c r="Y98" s="84">
        <f>Grudzień!Y39</f>
        <v>0</v>
      </c>
      <c r="Z98" s="84">
        <f>Grudzień!Z39</f>
        <v>0</v>
      </c>
      <c r="AA98" s="84">
        <f>Grudzień!AA39</f>
        <v>0</v>
      </c>
    </row>
    <row r="99" spans="1:27" ht="15.75" thickBot="1" x14ac:dyDescent="0.3">
      <c r="A99" s="87" t="s">
        <v>95</v>
      </c>
      <c r="B99" s="88">
        <f>S2tyczeń!B39</f>
        <v>0</v>
      </c>
      <c r="C99" s="88">
        <f>S2tyczeń!C39</f>
        <v>0</v>
      </c>
      <c r="D99" s="88">
        <f>S2tyczeń!D39</f>
        <v>0</v>
      </c>
      <c r="E99" s="88">
        <f>S2tyczeń!E39</f>
        <v>0</v>
      </c>
      <c r="F99" s="88">
        <f>S2tyczeń!F39</f>
        <v>0</v>
      </c>
      <c r="G99" s="88">
        <f>S2tyczeń!G39</f>
        <v>0</v>
      </c>
      <c r="H99" s="88">
        <f>S2tyczeń!H39</f>
        <v>0</v>
      </c>
      <c r="I99" s="88">
        <f>S2tyczeń!I39</f>
        <v>0</v>
      </c>
      <c r="J99" s="88">
        <f>S2tyczeń!J39</f>
        <v>0</v>
      </c>
      <c r="K99" s="88">
        <f>S2tyczeń!K39</f>
        <v>0</v>
      </c>
      <c r="L99" s="88">
        <f>S2tyczeń!L39</f>
        <v>0</v>
      </c>
      <c r="M99" s="88">
        <f>S2tyczeń!M39</f>
        <v>0</v>
      </c>
      <c r="N99" s="88">
        <f>S2tyczeń!N39</f>
        <v>0</v>
      </c>
      <c r="O99" s="88">
        <f>S2tyczeń!O39</f>
        <v>0</v>
      </c>
      <c r="P99" s="88">
        <f>S2tyczeń!P39</f>
        <v>0</v>
      </c>
      <c r="Q99" s="88">
        <f>S2tyczeń!Q39</f>
        <v>0</v>
      </c>
      <c r="R99" s="88">
        <f>S2tyczeń!R39</f>
        <v>0</v>
      </c>
      <c r="S99" s="88">
        <f>S2tyczeń!S39</f>
        <v>0</v>
      </c>
      <c r="T99" s="88">
        <f>S2tyczeń!T39</f>
        <v>0</v>
      </c>
      <c r="U99" s="88">
        <f>S2tyczeń!U39</f>
        <v>0</v>
      </c>
      <c r="V99" s="88">
        <f>S2tyczeń!V39</f>
        <v>0</v>
      </c>
      <c r="W99" s="88">
        <f>S2tyczeń!W39</f>
        <v>0</v>
      </c>
      <c r="X99" s="88">
        <f>S2tyczeń!X39</f>
        <v>0</v>
      </c>
      <c r="Y99" s="88">
        <f>S2tyczeń!Y39</f>
        <v>0</v>
      </c>
      <c r="Z99" s="88">
        <f>S2tyczeń!Z39</f>
        <v>0</v>
      </c>
      <c r="AA99" s="88">
        <f>S2tyczeń!AA39</f>
        <v>0</v>
      </c>
    </row>
    <row r="100" spans="1:27" ht="15.75" thickBot="1" x14ac:dyDescent="0.3">
      <c r="A100" s="77" t="s">
        <v>118</v>
      </c>
      <c r="B100" s="74">
        <f>SUM(B88:B99)</f>
        <v>0</v>
      </c>
      <c r="C100" s="74">
        <f>SUM(C88:C99)</f>
        <v>3</v>
      </c>
      <c r="D100" s="74">
        <f t="shared" ref="D100:AA100" si="28">SUM(D88:D99)</f>
        <v>0</v>
      </c>
      <c r="E100" s="74">
        <f t="shared" si="28"/>
        <v>0</v>
      </c>
      <c r="F100" s="74">
        <f t="shared" si="28"/>
        <v>0</v>
      </c>
      <c r="G100" s="74">
        <f t="shared" si="28"/>
        <v>0</v>
      </c>
      <c r="H100" s="74">
        <f t="shared" si="28"/>
        <v>0</v>
      </c>
      <c r="I100" s="74">
        <f t="shared" si="28"/>
        <v>0</v>
      </c>
      <c r="J100" s="74">
        <f t="shared" si="28"/>
        <v>7</v>
      </c>
      <c r="K100" s="74">
        <f>SUM(K88:K99)</f>
        <v>0</v>
      </c>
      <c r="L100" s="74">
        <f t="shared" si="28"/>
        <v>2</v>
      </c>
      <c r="M100" s="74">
        <f t="shared" si="28"/>
        <v>0</v>
      </c>
      <c r="N100" s="74">
        <f t="shared" si="28"/>
        <v>0</v>
      </c>
      <c r="O100" s="74">
        <f t="shared" si="28"/>
        <v>7</v>
      </c>
      <c r="P100" s="74">
        <f t="shared" si="28"/>
        <v>76</v>
      </c>
      <c r="Q100" s="74">
        <f t="shared" si="28"/>
        <v>3</v>
      </c>
      <c r="R100" s="74">
        <f t="shared" si="28"/>
        <v>0</v>
      </c>
      <c r="S100" s="74">
        <f t="shared" si="28"/>
        <v>0</v>
      </c>
      <c r="T100" s="74">
        <f>SUM(T88:T99)</f>
        <v>0</v>
      </c>
      <c r="U100" s="74">
        <f t="shared" si="28"/>
        <v>0</v>
      </c>
      <c r="V100" s="74">
        <f t="shared" si="28"/>
        <v>0</v>
      </c>
      <c r="W100" s="74">
        <f t="shared" si="28"/>
        <v>0</v>
      </c>
      <c r="X100" s="74">
        <f t="shared" si="28"/>
        <v>0</v>
      </c>
      <c r="Y100" s="74">
        <f t="shared" si="28"/>
        <v>2</v>
      </c>
      <c r="Z100" s="74">
        <f t="shared" si="28"/>
        <v>0</v>
      </c>
      <c r="AA100" s="74">
        <f t="shared" si="28"/>
        <v>0</v>
      </c>
    </row>
    <row r="102" spans="1:27" ht="15.75" thickBot="1" x14ac:dyDescent="0.3">
      <c r="A102" s="73"/>
      <c r="B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391" t="s">
        <v>122</v>
      </c>
      <c r="O102" s="391"/>
      <c r="P102" s="391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</row>
    <row r="103" spans="1:27" x14ac:dyDescent="0.25">
      <c r="A103" s="82" t="s">
        <v>112</v>
      </c>
      <c r="B103" s="86">
        <f>Luty!B38+3</f>
        <v>5</v>
      </c>
      <c r="C103" s="86">
        <f>Luty!C38</f>
        <v>0</v>
      </c>
      <c r="D103" s="86">
        <f>Luty!D38</f>
        <v>0</v>
      </c>
      <c r="E103" s="86">
        <f>Luty!E38</f>
        <v>0</v>
      </c>
      <c r="F103" s="86">
        <f>Luty!F38</f>
        <v>0</v>
      </c>
      <c r="G103" s="86">
        <f>Luty!G38</f>
        <v>1</v>
      </c>
      <c r="H103" s="86">
        <f>Luty!H38</f>
        <v>0</v>
      </c>
      <c r="I103" s="86">
        <f>Luty!I38</f>
        <v>0</v>
      </c>
      <c r="J103" s="86">
        <f>Luty!J38</f>
        <v>4</v>
      </c>
      <c r="K103" s="86">
        <f>Luty!K38</f>
        <v>5</v>
      </c>
      <c r="L103" s="86">
        <f>Luty!L38</f>
        <v>2</v>
      </c>
      <c r="M103" s="86">
        <f>Luty!M38</f>
        <v>1</v>
      </c>
      <c r="N103" s="86">
        <f>Luty!N38</f>
        <v>4</v>
      </c>
      <c r="O103" s="86">
        <f>Luty!O38</f>
        <v>0</v>
      </c>
      <c r="P103" s="86">
        <f>Luty!P38</f>
        <v>0</v>
      </c>
      <c r="Q103" s="86">
        <f>Luty!Q38</f>
        <v>4</v>
      </c>
      <c r="R103" s="86">
        <f>Luty!R38</f>
        <v>2</v>
      </c>
      <c r="S103" s="86">
        <f>Luty!S38</f>
        <v>0</v>
      </c>
      <c r="T103" s="86">
        <f>Luty!T38</f>
        <v>3</v>
      </c>
      <c r="U103" s="86">
        <f>Luty!U38</f>
        <v>3</v>
      </c>
      <c r="V103" s="86">
        <f>Luty!V38</f>
        <v>2</v>
      </c>
      <c r="W103" s="86">
        <f>Luty!W38</f>
        <v>5</v>
      </c>
      <c r="X103" s="86">
        <f>Luty!X38</f>
        <v>3</v>
      </c>
      <c r="Y103" s="86">
        <f>Luty!Y38</f>
        <v>0</v>
      </c>
      <c r="Z103" s="86">
        <f>Luty!Z38</f>
        <v>1</v>
      </c>
      <c r="AA103" s="86">
        <f>Luty!AA38</f>
        <v>0</v>
      </c>
    </row>
    <row r="104" spans="1:27" x14ac:dyDescent="0.25">
      <c r="A104" s="85" t="s">
        <v>113</v>
      </c>
      <c r="B104" s="90">
        <f>Marzec!B38</f>
        <v>0</v>
      </c>
      <c r="C104" s="90">
        <f>Marzec!C38</f>
        <v>0</v>
      </c>
      <c r="D104" s="90">
        <f>Marzec!D38</f>
        <v>1</v>
      </c>
      <c r="E104" s="90">
        <f>Marzec!E38</f>
        <v>0</v>
      </c>
      <c r="F104" s="90">
        <f>Marzec!F38</f>
        <v>0</v>
      </c>
      <c r="G104" s="90">
        <f>Marzec!G38</f>
        <v>2</v>
      </c>
      <c r="H104" s="90">
        <v>0</v>
      </c>
      <c r="I104" s="90">
        <f>Marzec!I38</f>
        <v>0</v>
      </c>
      <c r="J104" s="90">
        <f>Marzec!J38</f>
        <v>0</v>
      </c>
      <c r="K104" s="90">
        <f>Marzec!T38</f>
        <v>1</v>
      </c>
      <c r="L104" s="90">
        <f>Marzec!L38</f>
        <v>0</v>
      </c>
      <c r="M104" s="90">
        <f>Marzec!M38</f>
        <v>0</v>
      </c>
      <c r="N104" s="90">
        <f>Marzec!N38</f>
        <v>0</v>
      </c>
      <c r="O104" s="90">
        <f>Marzec!O38</f>
        <v>3</v>
      </c>
      <c r="P104" s="90">
        <f>Marzec!P38</f>
        <v>0</v>
      </c>
      <c r="Q104" s="90">
        <v>0</v>
      </c>
      <c r="R104" s="90">
        <v>0</v>
      </c>
      <c r="S104" s="90">
        <f>Marzec!S38</f>
        <v>3</v>
      </c>
      <c r="T104" s="90">
        <f>Marzec!K38</f>
        <v>0</v>
      </c>
      <c r="U104" s="90">
        <f>Marzec!U38</f>
        <v>0</v>
      </c>
      <c r="V104" s="90">
        <f>Marzec!V38</f>
        <v>3</v>
      </c>
      <c r="W104" s="90">
        <f>Marzec!W38</f>
        <v>0</v>
      </c>
      <c r="X104" s="90">
        <f>Marzec!T38</f>
        <v>1</v>
      </c>
      <c r="Y104" s="90">
        <f>Marzec!Y38</f>
        <v>2</v>
      </c>
      <c r="Z104" s="90">
        <f>Marzec!Z38</f>
        <v>0</v>
      </c>
      <c r="AA104" s="90">
        <f>Marzec!AA38</f>
        <v>0</v>
      </c>
    </row>
    <row r="105" spans="1:27" ht="15.75" thickBot="1" x14ac:dyDescent="0.3">
      <c r="A105" s="87" t="s">
        <v>114</v>
      </c>
      <c r="B105" s="88">
        <f>Kwiecień!B38</f>
        <v>1</v>
      </c>
      <c r="C105" s="88">
        <f>Kwiecień!C38</f>
        <v>1</v>
      </c>
      <c r="D105" s="88">
        <f>Kwiecień!D38</f>
        <v>3</v>
      </c>
      <c r="E105" s="88">
        <f>Kwiecień!E38</f>
        <v>0</v>
      </c>
      <c r="F105" s="88">
        <f>Kwiecień!F38</f>
        <v>0</v>
      </c>
      <c r="G105" s="88">
        <f>Kwiecień!G38</f>
        <v>0</v>
      </c>
      <c r="H105" s="88">
        <f>Kwiecień!H38</f>
        <v>0</v>
      </c>
      <c r="I105" s="88">
        <f>Kwiecień!I38</f>
        <v>0</v>
      </c>
      <c r="J105" s="88">
        <f>Kwiecień!J38</f>
        <v>0</v>
      </c>
      <c r="K105" s="88">
        <f>Kwiecień!U38</f>
        <v>1</v>
      </c>
      <c r="L105" s="88">
        <f>Kwiecień!L38</f>
        <v>0</v>
      </c>
      <c r="M105" s="88">
        <f>Kwiecień!M38</f>
        <v>1</v>
      </c>
      <c r="N105" s="88">
        <f>Kwiecień!O38</f>
        <v>1</v>
      </c>
      <c r="O105" s="88">
        <f>Kwiecień!P38</f>
        <v>0</v>
      </c>
      <c r="P105" s="88">
        <f>Kwiecień!Q38</f>
        <v>1</v>
      </c>
      <c r="Q105" s="88">
        <v>0</v>
      </c>
      <c r="R105" s="88">
        <v>0</v>
      </c>
      <c r="S105" s="88">
        <f>Kwiecień!T38</f>
        <v>0</v>
      </c>
      <c r="T105" s="88">
        <f>Kwiecień!K38</f>
        <v>0</v>
      </c>
      <c r="U105" s="88">
        <f>Kwiecień!V38</f>
        <v>0</v>
      </c>
      <c r="V105" s="88">
        <f>Kwiecień!W38</f>
        <v>2</v>
      </c>
      <c r="W105" s="88">
        <f>Kwiecień!X38</f>
        <v>1</v>
      </c>
      <c r="X105" s="88">
        <f>Kwiecień!U38</f>
        <v>1</v>
      </c>
      <c r="Y105" s="88">
        <f>Kwiecień!Z38</f>
        <v>0</v>
      </c>
      <c r="Z105" s="88">
        <f>Kwiecień!AA38</f>
        <v>0</v>
      </c>
      <c r="AA105" s="88">
        <f>Kwiecień!AB38</f>
        <v>0</v>
      </c>
    </row>
    <row r="106" spans="1:27" x14ac:dyDescent="0.25">
      <c r="A106" s="82" t="s">
        <v>115</v>
      </c>
      <c r="B106" s="83">
        <f>Maj!B38</f>
        <v>2</v>
      </c>
      <c r="C106" s="83">
        <f>Maj!C38</f>
        <v>2</v>
      </c>
      <c r="D106" s="83">
        <f>Maj!D38</f>
        <v>2</v>
      </c>
      <c r="E106" s="83">
        <f>Maj!E38</f>
        <v>2</v>
      </c>
      <c r="F106" s="83">
        <f>Maj!F38</f>
        <v>0</v>
      </c>
      <c r="G106" s="83">
        <f>Maj!G38</f>
        <v>0</v>
      </c>
      <c r="H106" s="83">
        <f>Maj!H38</f>
        <v>10</v>
      </c>
      <c r="I106" s="83">
        <f>Maj!I38</f>
        <v>7</v>
      </c>
      <c r="J106" s="83">
        <f>Maj!J38</f>
        <v>0</v>
      </c>
      <c r="K106" s="83">
        <f>Maj!U38</f>
        <v>1</v>
      </c>
      <c r="L106" s="83">
        <f>Maj!L38</f>
        <v>0</v>
      </c>
      <c r="M106" s="83">
        <f>Maj!M38</f>
        <v>3</v>
      </c>
      <c r="N106" s="83">
        <v>0</v>
      </c>
      <c r="O106" s="83">
        <f>Maj!P38</f>
        <v>3</v>
      </c>
      <c r="P106" s="83">
        <f>Maj!Q38</f>
        <v>2</v>
      </c>
      <c r="Q106" s="83">
        <v>0</v>
      </c>
      <c r="R106" s="83">
        <f>Maj!S38</f>
        <v>0</v>
      </c>
      <c r="S106" s="83">
        <f>Maj!T38</f>
        <v>1</v>
      </c>
      <c r="T106" s="83">
        <f>Maj!K38</f>
        <v>2</v>
      </c>
      <c r="U106" s="83">
        <f>Maj!V38</f>
        <v>0</v>
      </c>
      <c r="V106" s="83">
        <f>Maj!W38</f>
        <v>2</v>
      </c>
      <c r="W106" s="83">
        <f>Maj!X38</f>
        <v>0</v>
      </c>
      <c r="X106" s="83">
        <f>Maj!U38</f>
        <v>1</v>
      </c>
      <c r="Y106" s="83">
        <f>Maj!Z38</f>
        <v>2</v>
      </c>
      <c r="Z106" s="83">
        <f>Maj!AA38</f>
        <v>3</v>
      </c>
      <c r="AA106" s="83">
        <f>Maj!AB38</f>
        <v>3</v>
      </c>
    </row>
    <row r="107" spans="1:27" x14ac:dyDescent="0.25">
      <c r="A107" s="85" t="s">
        <v>116</v>
      </c>
      <c r="B107" s="84">
        <f>Czerwiec!B38</f>
        <v>0</v>
      </c>
      <c r="C107" s="84">
        <f>Czerwiec!C38</f>
        <v>11</v>
      </c>
      <c r="D107" s="84">
        <f>Czerwiec!D38</f>
        <v>0</v>
      </c>
      <c r="E107" s="84">
        <f>Czerwiec!E38</f>
        <v>0</v>
      </c>
      <c r="F107" s="84">
        <f>Czerwiec!F38</f>
        <v>7</v>
      </c>
      <c r="G107" s="84">
        <f>Czerwiec!G38</f>
        <v>5</v>
      </c>
      <c r="H107" s="84">
        <f>Czerwiec!H38</f>
        <v>2</v>
      </c>
      <c r="I107" s="84">
        <f>Czerwiec!I38</f>
        <v>0</v>
      </c>
      <c r="J107" s="84">
        <f>Czerwiec!J38</f>
        <v>0</v>
      </c>
      <c r="K107" s="84">
        <f>Czerwiec!T38</f>
        <v>1</v>
      </c>
      <c r="L107" s="84">
        <f>Czerwiec!L38</f>
        <v>5</v>
      </c>
      <c r="M107" s="84">
        <f>Czerwiec!M38</f>
        <v>0</v>
      </c>
      <c r="N107" s="84">
        <f>Czerwiec!N38</f>
        <v>1</v>
      </c>
      <c r="O107" s="84">
        <f>Czerwiec!O38</f>
        <v>10</v>
      </c>
      <c r="P107" s="84">
        <f>Czerwiec!P38</f>
        <v>1</v>
      </c>
      <c r="Q107" s="84">
        <v>0</v>
      </c>
      <c r="R107" s="84">
        <v>0</v>
      </c>
      <c r="S107" s="84">
        <f>Czerwiec!S38</f>
        <v>3</v>
      </c>
      <c r="T107" s="84">
        <f>Czerwiec!K38</f>
        <v>2</v>
      </c>
      <c r="U107" s="84">
        <f>Czerwiec!U38</f>
        <v>2</v>
      </c>
      <c r="V107" s="84">
        <f>Czerwiec!V38</f>
        <v>0</v>
      </c>
      <c r="W107" s="84">
        <f>Czerwiec!W38</f>
        <v>5</v>
      </c>
      <c r="X107" s="84">
        <f>Czerwiec!T38</f>
        <v>1</v>
      </c>
      <c r="Y107" s="84">
        <f>Czerwiec!Y38</f>
        <v>0</v>
      </c>
      <c r="Z107" s="84">
        <f>Czerwiec!Z38</f>
        <v>3</v>
      </c>
      <c r="AA107" s="84">
        <f>Czerwiec!AA38</f>
        <v>0</v>
      </c>
    </row>
    <row r="108" spans="1:27" ht="15.75" thickBot="1" x14ac:dyDescent="0.3">
      <c r="A108" s="87" t="s">
        <v>117</v>
      </c>
      <c r="B108" s="88">
        <f>Lipiec!B38</f>
        <v>10</v>
      </c>
      <c r="C108" s="88">
        <f>Lipiec!C38</f>
        <v>0</v>
      </c>
      <c r="D108" s="88">
        <f>Lipiec!D38</f>
        <v>0</v>
      </c>
      <c r="E108" s="88">
        <f>Lipiec!E38</f>
        <v>0</v>
      </c>
      <c r="F108" s="88">
        <f>Lipiec!F38</f>
        <v>0</v>
      </c>
      <c r="G108" s="88">
        <f>Lipiec!G38</f>
        <v>7</v>
      </c>
      <c r="H108" s="88">
        <f>Lipiec!H38</f>
        <v>0</v>
      </c>
      <c r="I108" s="88">
        <f>Lipiec!I38</f>
        <v>8</v>
      </c>
      <c r="J108" s="88">
        <f>Lipiec!J38</f>
        <v>10</v>
      </c>
      <c r="K108" s="88">
        <v>0</v>
      </c>
      <c r="L108" s="88">
        <f>Lipiec!L38</f>
        <v>5</v>
      </c>
      <c r="M108" s="88">
        <f>Lipiec!M38</f>
        <v>0</v>
      </c>
      <c r="N108" s="88">
        <f>Lipiec!N38</f>
        <v>13</v>
      </c>
      <c r="O108" s="88">
        <f>Lipiec!O38</f>
        <v>0</v>
      </c>
      <c r="P108" s="88">
        <f>Lipiec!P38</f>
        <v>10</v>
      </c>
      <c r="Q108" s="88">
        <f>Lipiec!Q38</f>
        <v>0</v>
      </c>
      <c r="R108" s="88">
        <f>Lipiec!R38</f>
        <v>0</v>
      </c>
      <c r="S108" s="88">
        <f>Lipiec!S38</f>
        <v>0</v>
      </c>
      <c r="T108" s="88">
        <f>Lipiec!K38</f>
        <v>10</v>
      </c>
      <c r="U108" s="88">
        <f>Lipiec!U38</f>
        <v>0</v>
      </c>
      <c r="V108" s="88">
        <f>Lipiec!V38</f>
        <v>10</v>
      </c>
      <c r="W108" s="88">
        <f>Lipiec!W38</f>
        <v>10</v>
      </c>
      <c r="X108" s="88">
        <f>Lipiec!T38</f>
        <v>0</v>
      </c>
      <c r="Y108" s="88">
        <f>Lipiec!Y38</f>
        <v>0</v>
      </c>
      <c r="Z108" s="88">
        <f>Lipiec!Z38</f>
        <v>2</v>
      </c>
      <c r="AA108" s="88">
        <f>Lipiec!AA38</f>
        <v>0</v>
      </c>
    </row>
    <row r="109" spans="1:27" x14ac:dyDescent="0.25">
      <c r="A109" s="82" t="s">
        <v>90</v>
      </c>
      <c r="B109" s="83">
        <f>Sierpień!B38</f>
        <v>2</v>
      </c>
      <c r="C109" s="83">
        <f>Sierpień!C38</f>
        <v>9</v>
      </c>
      <c r="D109" s="83">
        <f>Sierpień!D38</f>
        <v>10</v>
      </c>
      <c r="E109" s="83">
        <f>Sierpień!E38</f>
        <v>0</v>
      </c>
      <c r="F109" s="83">
        <f>Sierpień!F38</f>
        <v>0</v>
      </c>
      <c r="G109" s="83">
        <f>Sierpień!G38</f>
        <v>6</v>
      </c>
      <c r="H109" s="83">
        <f>Sierpień!H38</f>
        <v>5</v>
      </c>
      <c r="I109" s="83">
        <f>Sierpień!I38</f>
        <v>3</v>
      </c>
      <c r="J109" s="83">
        <f>Sierpień!J38</f>
        <v>7</v>
      </c>
      <c r="K109" s="83">
        <f>Sierpień!T38</f>
        <v>1</v>
      </c>
      <c r="L109" s="83">
        <f>Sierpień!L38</f>
        <v>0</v>
      </c>
      <c r="M109" s="83">
        <f>Sierpień!M38</f>
        <v>0</v>
      </c>
      <c r="N109" s="83">
        <f>Sierpień!N38</f>
        <v>0</v>
      </c>
      <c r="O109" s="83">
        <f>Sierpień!O38</f>
        <v>0</v>
      </c>
      <c r="P109" s="83">
        <f>Sierpień!P38</f>
        <v>0</v>
      </c>
      <c r="Q109" s="83">
        <f>Sierpień!Q38</f>
        <v>0</v>
      </c>
      <c r="R109" s="83">
        <f>Sierpień!R38</f>
        <v>8</v>
      </c>
      <c r="S109" s="83">
        <f>Sierpień!S38</f>
        <v>5</v>
      </c>
      <c r="T109" s="83">
        <f>Sierpień!K38</f>
        <v>0</v>
      </c>
      <c r="U109" s="83">
        <f>Sierpień!U38</f>
        <v>11</v>
      </c>
      <c r="V109" s="83">
        <f>Sierpień!V38</f>
        <v>0</v>
      </c>
      <c r="W109" s="83">
        <f>Sierpień!W38</f>
        <v>0</v>
      </c>
      <c r="X109" s="83">
        <f>Sierpień!T38</f>
        <v>1</v>
      </c>
      <c r="Y109" s="83">
        <f>Sierpień!Y38</f>
        <v>0</v>
      </c>
      <c r="Z109" s="83">
        <f>Sierpień!Z38</f>
        <v>0</v>
      </c>
      <c r="AA109" s="83">
        <f>Sierpień!AA38</f>
        <v>0</v>
      </c>
    </row>
    <row r="110" spans="1:27" x14ac:dyDescent="0.25">
      <c r="A110" s="85" t="s">
        <v>91</v>
      </c>
      <c r="B110" s="84">
        <f>Wrzesień!B38</f>
        <v>0</v>
      </c>
      <c r="C110" s="84">
        <f>Wrzesień!C38</f>
        <v>0</v>
      </c>
      <c r="D110" s="84">
        <f>Wrzesień!D38</f>
        <v>3</v>
      </c>
      <c r="E110" s="84">
        <f>Wrzesień!E38</f>
        <v>10</v>
      </c>
      <c r="F110" s="84">
        <f>Wrzesień!F38</f>
        <v>10</v>
      </c>
      <c r="G110" s="84">
        <f>Wrzesień!G38</f>
        <v>0</v>
      </c>
      <c r="H110" s="84">
        <f>Wrzesień!H38</f>
        <v>3</v>
      </c>
      <c r="I110" s="84">
        <f>Wrzesień!I38</f>
        <v>6</v>
      </c>
      <c r="J110" s="84">
        <f>Wrzesień!J38</f>
        <v>0</v>
      </c>
      <c r="K110" s="84">
        <f>Wrzesień!T38</f>
        <v>10</v>
      </c>
      <c r="L110" s="84">
        <f>Wrzesień!L38</f>
        <v>5</v>
      </c>
      <c r="M110" s="84">
        <f>Wrzesień!M38</f>
        <v>0</v>
      </c>
      <c r="N110" s="84">
        <f>Wrzesień!N38</f>
        <v>0</v>
      </c>
      <c r="O110" s="84">
        <f>Wrzesień!O38</f>
        <v>0</v>
      </c>
      <c r="P110" s="84">
        <f>Wrzesień!P38</f>
        <v>5</v>
      </c>
      <c r="Q110" s="84">
        <f>Wrzesień!Q38</f>
        <v>10</v>
      </c>
      <c r="R110" s="84">
        <f>Wrzesień!R38</f>
        <v>0</v>
      </c>
      <c r="S110" s="84">
        <f>Wrzesień!S38</f>
        <v>5</v>
      </c>
      <c r="T110" s="84">
        <f>Wrzesień!K38</f>
        <v>2</v>
      </c>
      <c r="U110" s="84">
        <f>Wrzesień!U38</f>
        <v>0</v>
      </c>
      <c r="V110" s="84">
        <f>Wrzesień!V38</f>
        <v>0</v>
      </c>
      <c r="W110" s="84">
        <f>Wrzesień!W38</f>
        <v>0</v>
      </c>
      <c r="X110" s="84">
        <f>Wrzesień!T38</f>
        <v>10</v>
      </c>
      <c r="Y110" s="84">
        <f>Wrzesień!Y38</f>
        <v>0</v>
      </c>
      <c r="Z110" s="84">
        <f>Wrzesień!Z38</f>
        <v>0</v>
      </c>
      <c r="AA110" s="84">
        <f>Wrzesień!AA38</f>
        <v>0</v>
      </c>
    </row>
    <row r="111" spans="1:27" ht="15.75" thickBot="1" x14ac:dyDescent="0.3">
      <c r="A111" s="87" t="s">
        <v>92</v>
      </c>
      <c r="B111" s="88">
        <f>Październik!B38</f>
        <v>1</v>
      </c>
      <c r="C111" s="88">
        <f>Październik!C38</f>
        <v>0</v>
      </c>
      <c r="D111" s="88">
        <f>Październik!D38</f>
        <v>1</v>
      </c>
      <c r="E111" s="88">
        <f>Październik!E38</f>
        <v>0</v>
      </c>
      <c r="F111" s="88">
        <f>Październik!F38</f>
        <v>0</v>
      </c>
      <c r="G111" s="88">
        <f>Październik!G38</f>
        <v>0</v>
      </c>
      <c r="H111" s="88">
        <f>Październik!H38</f>
        <v>1</v>
      </c>
      <c r="I111" s="88">
        <f>Październik!I38</f>
        <v>0</v>
      </c>
      <c r="J111" s="88">
        <f>Październik!J38</f>
        <v>0</v>
      </c>
      <c r="K111" s="88">
        <f>Październik!T38</f>
        <v>0</v>
      </c>
      <c r="L111" s="88">
        <f>Październik!L38</f>
        <v>5</v>
      </c>
      <c r="M111" s="88">
        <f>Październik!M38</f>
        <v>0</v>
      </c>
      <c r="N111" s="88">
        <f>Październik!N38</f>
        <v>0</v>
      </c>
      <c r="O111" s="88">
        <f>Październik!O38</f>
        <v>0</v>
      </c>
      <c r="P111" s="88">
        <f>Październik!P38</f>
        <v>0</v>
      </c>
      <c r="Q111" s="88">
        <f>Październik!Q38</f>
        <v>0</v>
      </c>
      <c r="R111" s="88">
        <f>Październik!R38</f>
        <v>0</v>
      </c>
      <c r="S111" s="88">
        <f>Październik!S38</f>
        <v>0</v>
      </c>
      <c r="T111" s="88">
        <f>Październik!K38</f>
        <v>0</v>
      </c>
      <c r="U111" s="88">
        <f>Październik!U38</f>
        <v>6</v>
      </c>
      <c r="V111" s="88">
        <f>Październik!V38</f>
        <v>0</v>
      </c>
      <c r="W111" s="88">
        <f>Październik!W38</f>
        <v>0</v>
      </c>
      <c r="X111" s="88">
        <f>Październik!X38</f>
        <v>0</v>
      </c>
      <c r="Y111" s="88">
        <f>Październik!Y38</f>
        <v>0</v>
      </c>
      <c r="Z111" s="88">
        <f>Październik!Z38</f>
        <v>0</v>
      </c>
      <c r="AA111" s="88">
        <f>Październik!AA38</f>
        <v>0</v>
      </c>
    </row>
    <row r="112" spans="1:27" x14ac:dyDescent="0.25">
      <c r="A112" s="43" t="s">
        <v>93</v>
      </c>
      <c r="B112" s="28">
        <f>Listopad!B38</f>
        <v>1</v>
      </c>
      <c r="C112" s="28">
        <f>Listopad!C38</f>
        <v>0</v>
      </c>
      <c r="D112" s="28">
        <f>Listopad!D38</f>
        <v>1</v>
      </c>
      <c r="E112" s="28">
        <f>Listopad!E38</f>
        <v>0</v>
      </c>
      <c r="F112" s="28">
        <f>Listopad!F38</f>
        <v>0</v>
      </c>
      <c r="G112" s="28">
        <f>Listopad!G38</f>
        <v>0</v>
      </c>
      <c r="H112" s="28">
        <f>Listopad!H38</f>
        <v>0</v>
      </c>
      <c r="I112" s="28">
        <f>Listopad!I38</f>
        <v>1</v>
      </c>
      <c r="J112" s="28">
        <f>Listopad!J38</f>
        <v>0</v>
      </c>
      <c r="K112" s="28">
        <f>Listopad!K38</f>
        <v>0</v>
      </c>
      <c r="L112" s="28">
        <f>Listopad!L38</f>
        <v>0</v>
      </c>
      <c r="M112" s="28">
        <f>Listopad!M38</f>
        <v>0</v>
      </c>
      <c r="N112" s="28">
        <f>Listopad!N38</f>
        <v>0</v>
      </c>
      <c r="O112" s="28">
        <f>Listopad!O38</f>
        <v>0</v>
      </c>
      <c r="P112" s="28">
        <f>Listopad!P38</f>
        <v>0</v>
      </c>
      <c r="Q112" s="28">
        <f>Listopad!Q38</f>
        <v>0</v>
      </c>
      <c r="R112" s="28">
        <f>Listopad!R38</f>
        <v>0</v>
      </c>
      <c r="S112" s="28">
        <f>Listopad!S38</f>
        <v>0</v>
      </c>
      <c r="T112" s="28">
        <f>Listopad!T38</f>
        <v>0</v>
      </c>
      <c r="U112" s="28">
        <f>Listopad!U38</f>
        <v>0</v>
      </c>
      <c r="V112" s="28">
        <f>Listopad!V38</f>
        <v>0</v>
      </c>
      <c r="W112" s="28">
        <f>Listopad!W38</f>
        <v>0</v>
      </c>
      <c r="X112" s="28">
        <f>Listopad!X38</f>
        <v>0</v>
      </c>
      <c r="Y112" s="28">
        <f>Listopad!Y38</f>
        <v>0</v>
      </c>
      <c r="Z112" s="28">
        <f>Listopad!Z38</f>
        <v>0</v>
      </c>
      <c r="AA112" s="28">
        <f>Listopad!AA38</f>
        <v>0</v>
      </c>
    </row>
    <row r="113" spans="1:27" x14ac:dyDescent="0.25">
      <c r="A113" s="85" t="s">
        <v>94</v>
      </c>
      <c r="B113" s="84">
        <f>Grudzień!B38</f>
        <v>3</v>
      </c>
      <c r="C113" s="84">
        <f>Grudzień!C38</f>
        <v>4</v>
      </c>
      <c r="D113" s="84">
        <f>Grudzień!D38</f>
        <v>5</v>
      </c>
      <c r="E113" s="84">
        <f>Grudzień!E38</f>
        <v>0</v>
      </c>
      <c r="F113" s="84">
        <f>Grudzień!F38</f>
        <v>0</v>
      </c>
      <c r="G113" s="84">
        <f>Grudzień!G38</f>
        <v>0</v>
      </c>
      <c r="H113" s="84">
        <f>Grudzień!H38</f>
        <v>2</v>
      </c>
      <c r="I113" s="84">
        <f>Grudzień!I38</f>
        <v>0</v>
      </c>
      <c r="J113" s="84">
        <f>Grudzień!J38</f>
        <v>4</v>
      </c>
      <c r="K113" s="84">
        <f>Grudzień!K38</f>
        <v>0</v>
      </c>
      <c r="L113" s="84">
        <f>Grudzień!L38</f>
        <v>0</v>
      </c>
      <c r="M113" s="84">
        <f>Grudzień!M38</f>
        <v>4</v>
      </c>
      <c r="N113" s="84">
        <f>Grudzień!N38</f>
        <v>1</v>
      </c>
      <c r="O113" s="84">
        <f>Grudzień!O38</f>
        <v>0</v>
      </c>
      <c r="P113" s="84">
        <f>Grudzień!P38</f>
        <v>4</v>
      </c>
      <c r="Q113" s="84">
        <f>Grudzień!Q38</f>
        <v>0</v>
      </c>
      <c r="R113" s="84">
        <f>Grudzień!R38</f>
        <v>0</v>
      </c>
      <c r="S113" s="84">
        <f>Grudzień!S38</f>
        <v>1</v>
      </c>
      <c r="T113" s="84">
        <f>Grudzień!T38</f>
        <v>4</v>
      </c>
      <c r="U113" s="84">
        <f>Grudzień!U38</f>
        <v>0</v>
      </c>
      <c r="V113" s="84">
        <f>Grudzień!V38</f>
        <v>0</v>
      </c>
      <c r="W113" s="84">
        <f>Grudzień!W38</f>
        <v>0</v>
      </c>
      <c r="X113" s="84">
        <f>Grudzień!X38</f>
        <v>0</v>
      </c>
      <c r="Y113" s="84">
        <f>Grudzień!Y38</f>
        <v>0</v>
      </c>
      <c r="Z113" s="84">
        <f>Grudzień!Z38</f>
        <v>0</v>
      </c>
      <c r="AA113" s="84">
        <f>Grudzień!AA38</f>
        <v>0</v>
      </c>
    </row>
    <row r="114" spans="1:27" ht="15.75" thickBot="1" x14ac:dyDescent="0.3">
      <c r="A114" s="87" t="s">
        <v>95</v>
      </c>
      <c r="B114" s="88">
        <f>+S2tyczeń!B38</f>
        <v>0</v>
      </c>
      <c r="C114" s="88">
        <f>+S2tyczeń!C38</f>
        <v>0</v>
      </c>
      <c r="D114" s="88">
        <f>+S2tyczeń!D38</f>
        <v>0</v>
      </c>
      <c r="E114" s="88">
        <f>+S2tyczeń!E38</f>
        <v>0</v>
      </c>
      <c r="F114" s="88">
        <f>+S2tyczeń!F38</f>
        <v>0</v>
      </c>
      <c r="G114" s="88">
        <f>+S2tyczeń!G38</f>
        <v>0</v>
      </c>
      <c r="H114" s="88">
        <f>+S2tyczeń!H38</f>
        <v>0</v>
      </c>
      <c r="I114" s="88">
        <f>+S2tyczeń!I38</f>
        <v>0</v>
      </c>
      <c r="J114" s="88">
        <f>+S2tyczeń!J38</f>
        <v>0</v>
      </c>
      <c r="K114" s="88">
        <f>+S2tyczeń!K38</f>
        <v>0</v>
      </c>
      <c r="L114" s="88">
        <f>+S2tyczeń!L38</f>
        <v>0</v>
      </c>
      <c r="M114" s="88">
        <f>+S2tyczeń!M38</f>
        <v>0</v>
      </c>
      <c r="N114" s="88">
        <f>+S2tyczeń!N38</f>
        <v>0</v>
      </c>
      <c r="O114" s="88">
        <f>+S2tyczeń!O38</f>
        <v>0</v>
      </c>
      <c r="P114" s="88">
        <f>+S2tyczeń!P38</f>
        <v>0</v>
      </c>
      <c r="Q114" s="88">
        <f>+S2tyczeń!Q38</f>
        <v>0</v>
      </c>
      <c r="R114" s="88">
        <f>+S2tyczeń!R38</f>
        <v>0</v>
      </c>
      <c r="S114" s="88">
        <f>+S2tyczeń!S38</f>
        <v>0</v>
      </c>
      <c r="T114" s="88">
        <f>+S2tyczeń!T38</f>
        <v>0</v>
      </c>
      <c r="U114" s="88">
        <f>+S2tyczeń!U38</f>
        <v>0</v>
      </c>
      <c r="V114" s="88">
        <f>+S2tyczeń!V38</f>
        <v>0</v>
      </c>
      <c r="W114" s="88">
        <f>+S2tyczeń!W38</f>
        <v>0</v>
      </c>
      <c r="X114" s="88">
        <f>+S2tyczeń!X38</f>
        <v>0</v>
      </c>
      <c r="Y114" s="88">
        <f>+S2tyczeń!Y38</f>
        <v>0</v>
      </c>
      <c r="Z114" s="88">
        <f>+S2tyczeń!Z38</f>
        <v>0</v>
      </c>
      <c r="AA114" s="88">
        <f>+S2tyczeń!AA38</f>
        <v>0</v>
      </c>
    </row>
    <row r="115" spans="1:27" ht="15.75" thickBot="1" x14ac:dyDescent="0.3">
      <c r="A115" s="77" t="s">
        <v>118</v>
      </c>
      <c r="B115" s="196">
        <f t="shared" ref="B115:AA115" si="29">SUM(B103:B114)-B117</f>
        <v>25</v>
      </c>
      <c r="C115" s="196">
        <f t="shared" si="29"/>
        <v>27</v>
      </c>
      <c r="D115" s="196">
        <f t="shared" si="29"/>
        <v>26</v>
      </c>
      <c r="E115" s="196">
        <f t="shared" si="29"/>
        <v>12</v>
      </c>
      <c r="F115" s="196">
        <f t="shared" si="29"/>
        <v>17</v>
      </c>
      <c r="G115" s="196">
        <f t="shared" si="29"/>
        <v>21</v>
      </c>
      <c r="H115" s="196">
        <f t="shared" si="29"/>
        <v>23</v>
      </c>
      <c r="I115" s="196">
        <f t="shared" si="29"/>
        <v>25</v>
      </c>
      <c r="J115" s="196">
        <f t="shared" si="29"/>
        <v>25</v>
      </c>
      <c r="K115" s="196">
        <f t="shared" si="29"/>
        <v>20</v>
      </c>
      <c r="L115" s="196">
        <f t="shared" si="29"/>
        <v>22</v>
      </c>
      <c r="M115" s="196">
        <f t="shared" si="29"/>
        <v>9</v>
      </c>
      <c r="N115" s="196">
        <f t="shared" si="29"/>
        <v>20</v>
      </c>
      <c r="O115" s="196">
        <f t="shared" si="29"/>
        <v>16</v>
      </c>
      <c r="P115" s="196">
        <f t="shared" si="29"/>
        <v>23</v>
      </c>
      <c r="Q115" s="196">
        <f t="shared" si="29"/>
        <v>14</v>
      </c>
      <c r="R115" s="196">
        <f t="shared" si="29"/>
        <v>10</v>
      </c>
      <c r="S115" s="196">
        <f t="shared" si="29"/>
        <v>18</v>
      </c>
      <c r="T115" s="196">
        <f t="shared" si="29"/>
        <v>23</v>
      </c>
      <c r="U115" s="196">
        <f t="shared" si="29"/>
        <v>22</v>
      </c>
      <c r="V115" s="196">
        <f t="shared" si="29"/>
        <v>19</v>
      </c>
      <c r="W115" s="196">
        <f t="shared" si="29"/>
        <v>21</v>
      </c>
      <c r="X115" s="196">
        <f t="shared" si="29"/>
        <v>18</v>
      </c>
      <c r="Y115" s="196">
        <f t="shared" si="29"/>
        <v>4</v>
      </c>
      <c r="Z115" s="196">
        <f t="shared" si="29"/>
        <v>9</v>
      </c>
      <c r="AA115" s="196">
        <f t="shared" si="29"/>
        <v>3</v>
      </c>
    </row>
    <row r="116" spans="1:27" ht="15.75" thickBot="1" x14ac:dyDescent="0.3">
      <c r="A116" s="199"/>
      <c r="B116" s="198"/>
      <c r="C116" s="198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</row>
    <row r="117" spans="1:27" ht="15.75" thickBot="1" x14ac:dyDescent="0.3">
      <c r="A117" s="77" t="s">
        <v>153</v>
      </c>
      <c r="B117" s="197"/>
      <c r="C117" s="197"/>
      <c r="D117" s="197"/>
      <c r="E117" s="197"/>
      <c r="F117" s="197"/>
      <c r="G117" s="197"/>
      <c r="H117" s="197"/>
      <c r="I117" s="197"/>
      <c r="J117" s="197"/>
      <c r="K117" s="197"/>
      <c r="L117" s="197"/>
      <c r="M117" s="197"/>
      <c r="N117" s="197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  <c r="AA117" s="197"/>
    </row>
    <row r="118" spans="1:27" ht="15.75" thickBot="1" x14ac:dyDescent="0.3">
      <c r="A118" s="200" t="s">
        <v>154</v>
      </c>
      <c r="B118" s="201">
        <f>SUM(26-B115)</f>
        <v>1</v>
      </c>
      <c r="C118" s="201">
        <f>SUM(26-C115)</f>
        <v>-1</v>
      </c>
      <c r="D118" s="201">
        <f t="shared" ref="D118:AA118" si="30">SUM(26-D115)</f>
        <v>0</v>
      </c>
      <c r="E118" s="201">
        <f t="shared" si="30"/>
        <v>14</v>
      </c>
      <c r="F118" s="201">
        <f t="shared" si="30"/>
        <v>9</v>
      </c>
      <c r="G118" s="201">
        <f t="shared" si="30"/>
        <v>5</v>
      </c>
      <c r="H118" s="201">
        <f t="shared" si="30"/>
        <v>3</v>
      </c>
      <c r="I118" s="201">
        <f t="shared" si="30"/>
        <v>1</v>
      </c>
      <c r="J118" s="201">
        <f t="shared" si="30"/>
        <v>1</v>
      </c>
      <c r="K118" s="201">
        <f>SUM(26-K115)</f>
        <v>6</v>
      </c>
      <c r="L118" s="201">
        <f t="shared" si="30"/>
        <v>4</v>
      </c>
      <c r="M118" s="201">
        <f t="shared" si="30"/>
        <v>17</v>
      </c>
      <c r="N118" s="201">
        <f t="shared" si="30"/>
        <v>6</v>
      </c>
      <c r="O118" s="201">
        <f t="shared" si="30"/>
        <v>10</v>
      </c>
      <c r="P118" s="201">
        <f t="shared" si="30"/>
        <v>3</v>
      </c>
      <c r="Q118" s="201">
        <f t="shared" si="30"/>
        <v>12</v>
      </c>
      <c r="R118" s="201">
        <f t="shared" si="30"/>
        <v>16</v>
      </c>
      <c r="S118" s="201">
        <f t="shared" si="30"/>
        <v>8</v>
      </c>
      <c r="T118" s="201">
        <f t="shared" si="30"/>
        <v>3</v>
      </c>
      <c r="U118" s="201">
        <f t="shared" si="30"/>
        <v>4</v>
      </c>
      <c r="V118" s="201">
        <f t="shared" si="30"/>
        <v>7</v>
      </c>
      <c r="W118" s="201">
        <f t="shared" si="30"/>
        <v>5</v>
      </c>
      <c r="X118" s="201">
        <f t="shared" si="30"/>
        <v>8</v>
      </c>
      <c r="Y118" s="201">
        <f t="shared" si="30"/>
        <v>22</v>
      </c>
      <c r="Z118" s="201">
        <f t="shared" si="30"/>
        <v>17</v>
      </c>
      <c r="AA118" s="201">
        <f t="shared" si="30"/>
        <v>23</v>
      </c>
    </row>
  </sheetData>
  <mergeCells count="5">
    <mergeCell ref="V1:AA1"/>
    <mergeCell ref="N102:P102"/>
    <mergeCell ref="N23:P23"/>
    <mergeCell ref="N42:P42"/>
    <mergeCell ref="N61:P61"/>
  </mergeCells>
  <conditionalFormatting sqref="I2">
    <cfRule type="expression" dxfId="3" priority="3">
      <formula>$AH2=7</formula>
    </cfRule>
    <cfRule type="expression" dxfId="2" priority="4">
      <formula>$AH2=6</formula>
    </cfRule>
  </conditionalFormatting>
  <conditionalFormatting sqref="J2">
    <cfRule type="expression" dxfId="1" priority="1">
      <formula>$AH2=7</formula>
    </cfRule>
    <cfRule type="expression" dxfId="0" priority="2">
      <formula>$AH2=6</formula>
    </cfRule>
  </conditionalFormatting>
  <pageMargins left="0.7" right="0.7" top="0.75" bottom="0.75" header="0.3" footer="0.3"/>
  <pageSetup paperSize="9" scale="46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2">
    <pageSetUpPr fitToPage="1"/>
  </sheetPr>
  <dimension ref="A1:AL10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5" sqref="G25"/>
    </sheetView>
  </sheetViews>
  <sheetFormatPr defaultRowHeight="15" x14ac:dyDescent="0.25"/>
  <cols>
    <col min="2" max="2" width="5.7109375" customWidth="1"/>
    <col min="3" max="3" width="5.7109375" style="73" customWidth="1"/>
    <col min="4" max="33" width="5.7109375" customWidth="1"/>
    <col min="34" max="34" width="3.7109375" customWidth="1"/>
    <col min="35" max="35" width="3.28515625" customWidth="1"/>
    <col min="36" max="36" width="8.140625" customWidth="1"/>
    <col min="37" max="37" width="8" customWidth="1"/>
  </cols>
  <sheetData>
    <row r="1" spans="1:38" ht="15" customHeight="1" thickBot="1" x14ac:dyDescent="0.3">
      <c r="A1" s="4"/>
      <c r="B1" s="272"/>
      <c r="C1" s="283"/>
      <c r="D1" s="384" t="s">
        <v>134</v>
      </c>
      <c r="E1" s="384"/>
      <c r="F1" s="384"/>
      <c r="G1" s="384"/>
      <c r="H1" s="384"/>
      <c r="I1" s="385"/>
      <c r="J1" s="386" t="s">
        <v>135</v>
      </c>
      <c r="K1" s="384"/>
      <c r="L1" s="384"/>
      <c r="M1" s="384"/>
      <c r="N1" s="384"/>
      <c r="O1" s="384"/>
      <c r="P1" s="386" t="s">
        <v>137</v>
      </c>
      <c r="Q1" s="384"/>
      <c r="R1" s="384"/>
      <c r="S1" s="384"/>
      <c r="T1" s="384"/>
      <c r="U1" s="385"/>
      <c r="V1" s="386" t="s">
        <v>3</v>
      </c>
      <c r="W1" s="384"/>
      <c r="X1" s="384"/>
      <c r="Y1" s="384"/>
      <c r="Z1" s="384"/>
      <c r="AA1" s="385"/>
      <c r="AB1" s="380" t="s">
        <v>144</v>
      </c>
      <c r="AC1" s="381"/>
      <c r="AD1" s="383"/>
      <c r="AE1" s="380" t="s">
        <v>3</v>
      </c>
      <c r="AF1" s="381"/>
      <c r="AG1" s="382"/>
      <c r="AH1" s="20"/>
      <c r="AI1" s="19"/>
      <c r="AJ1" s="20"/>
      <c r="AK1" s="20" t="s">
        <v>57</v>
      </c>
      <c r="AL1" s="20"/>
    </row>
    <row r="2" spans="1:38" ht="15" customHeight="1" thickBot="1" x14ac:dyDescent="0.3">
      <c r="A2" s="4"/>
      <c r="B2" s="273" t="s">
        <v>0</v>
      </c>
      <c r="C2" s="301" t="s">
        <v>18</v>
      </c>
      <c r="D2" s="271" t="s">
        <v>1</v>
      </c>
      <c r="E2" s="205" t="s">
        <v>172</v>
      </c>
      <c r="F2" s="206" t="s">
        <v>141</v>
      </c>
      <c r="G2" s="206" t="s">
        <v>29</v>
      </c>
      <c r="H2" s="207" t="s">
        <v>146</v>
      </c>
      <c r="I2" s="216" t="s">
        <v>38</v>
      </c>
      <c r="J2" s="208" t="s">
        <v>37</v>
      </c>
      <c r="K2" s="209" t="s">
        <v>151</v>
      </c>
      <c r="L2" s="209" t="s">
        <v>143</v>
      </c>
      <c r="M2" s="209" t="s">
        <v>136</v>
      </c>
      <c r="N2" s="210" t="s">
        <v>31</v>
      </c>
      <c r="O2" s="211" t="s">
        <v>27</v>
      </c>
      <c r="P2" s="212" t="s">
        <v>33</v>
      </c>
      <c r="Q2" s="213" t="s">
        <v>149</v>
      </c>
      <c r="R2" s="213" t="s">
        <v>150</v>
      </c>
      <c r="S2" s="214" t="s">
        <v>145</v>
      </c>
      <c r="T2" s="213" t="s">
        <v>139</v>
      </c>
      <c r="U2" s="218" t="s">
        <v>25</v>
      </c>
      <c r="V2" s="106" t="s">
        <v>120</v>
      </c>
      <c r="W2" s="107" t="s">
        <v>34</v>
      </c>
      <c r="X2" s="106" t="s">
        <v>148</v>
      </c>
      <c r="Y2" s="108" t="s">
        <v>32</v>
      </c>
      <c r="Z2" s="107" t="s">
        <v>9</v>
      </c>
      <c r="AA2" s="109" t="s">
        <v>159</v>
      </c>
      <c r="AB2" s="5">
        <v>1</v>
      </c>
      <c r="AC2" s="6">
        <v>2</v>
      </c>
      <c r="AD2" s="7">
        <v>3</v>
      </c>
      <c r="AE2" s="110">
        <v>1</v>
      </c>
      <c r="AF2" s="113">
        <v>2</v>
      </c>
      <c r="AG2" s="112">
        <v>3</v>
      </c>
      <c r="AH2" s="20"/>
      <c r="AI2" s="19"/>
      <c r="AJ2" s="5">
        <v>1</v>
      </c>
      <c r="AK2" s="6">
        <v>2</v>
      </c>
      <c r="AL2" s="7">
        <v>3</v>
      </c>
    </row>
    <row r="3" spans="1:38" ht="15" customHeight="1" x14ac:dyDescent="0.25">
      <c r="A3" s="26">
        <v>43132</v>
      </c>
      <c r="B3" s="97" t="s">
        <v>70</v>
      </c>
      <c r="C3" s="139" t="s">
        <v>44</v>
      </c>
      <c r="D3" s="94">
        <v>3</v>
      </c>
      <c r="E3" s="128">
        <v>1</v>
      </c>
      <c r="F3" s="128" t="s">
        <v>156</v>
      </c>
      <c r="G3" s="128">
        <v>3</v>
      </c>
      <c r="H3" s="128">
        <v>3</v>
      </c>
      <c r="I3" s="99">
        <v>3</v>
      </c>
      <c r="J3" s="296">
        <v>1</v>
      </c>
      <c r="K3" s="104">
        <v>1</v>
      </c>
      <c r="L3" s="172" t="s">
        <v>70</v>
      </c>
      <c r="M3" s="104" t="s">
        <v>70</v>
      </c>
      <c r="N3" s="235">
        <v>1</v>
      </c>
      <c r="O3" s="254">
        <v>1</v>
      </c>
      <c r="P3" s="325"/>
      <c r="Q3" s="104">
        <v>2</v>
      </c>
      <c r="R3" s="128" t="s">
        <v>70</v>
      </c>
      <c r="S3" s="128">
        <v>2</v>
      </c>
      <c r="T3" s="128">
        <v>2</v>
      </c>
      <c r="U3" s="99">
        <v>2</v>
      </c>
      <c r="V3" s="172" t="s">
        <v>162</v>
      </c>
      <c r="W3" s="172" t="s">
        <v>164</v>
      </c>
      <c r="X3" s="244"/>
      <c r="Y3" s="244" t="s">
        <v>165</v>
      </c>
      <c r="Z3" s="172" t="s">
        <v>163</v>
      </c>
      <c r="AA3" s="173"/>
      <c r="AB3" s="136">
        <f>COUNTIF(B3:AA3,"1*")+COUNTIF(B3:AA3,"1")</f>
        <v>5</v>
      </c>
      <c r="AC3" s="166">
        <f>COUNTIF(B3:AA3,"2*")+COUNTIF(B3:AA3,"2")</f>
        <v>4</v>
      </c>
      <c r="AD3" s="132">
        <f>COUNTIF(B3:AA3,"3*")+COUNTIF(B3:AA3,"3")</f>
        <v>4</v>
      </c>
      <c r="AE3" s="97">
        <f>COUNTIF(B3:AA3,"M1*")+COUNTIF(B3:AA3,"KM1")</f>
        <v>2</v>
      </c>
      <c r="AF3" s="128">
        <f>COUNTIF(B3:AA3,"M2*")+COUNTIF(B3:AA3,"KM2")</f>
        <v>1</v>
      </c>
      <c r="AG3" s="139">
        <f>COUNTIF(B3:AA3,"M3*")+COUNTIF(B3:AA3,"KM3")</f>
        <v>1</v>
      </c>
      <c r="AH3" s="20"/>
      <c r="AI3" s="79">
        <f t="shared" ref="AI3:AI32" si="0">WEEKDAY(A3,2)</f>
        <v>4</v>
      </c>
      <c r="AJ3" s="142">
        <f>COUNTIF(B3:AA3,"*1")+COUNTIF(B3:AA3,"*1~*")+COUNTIF(B3:AA3,"*1#")+COUNTIF(B3:AA3,"1")+COUNTIF(B3:AA3,"S")</f>
        <v>7</v>
      </c>
      <c r="AK3" s="318">
        <f>COUNTIF(B3:AA3,"2")+COUNTIF(B3:AA3,"*2")</f>
        <v>5</v>
      </c>
      <c r="AL3" s="144">
        <f>COUNTIF(B3:AA3,"3")+COUNTIF(B3:AA3,"*3")</f>
        <v>5</v>
      </c>
    </row>
    <row r="4" spans="1:38" ht="15" customHeight="1" x14ac:dyDescent="0.25">
      <c r="A4" s="26">
        <v>43133</v>
      </c>
      <c r="B4" s="135" t="s">
        <v>70</v>
      </c>
      <c r="C4" s="133" t="s">
        <v>44</v>
      </c>
      <c r="D4" s="92">
        <v>3</v>
      </c>
      <c r="E4" s="167">
        <v>2</v>
      </c>
      <c r="F4" s="167" t="s">
        <v>156</v>
      </c>
      <c r="G4" s="167" t="s">
        <v>70</v>
      </c>
      <c r="H4" s="168">
        <v>3</v>
      </c>
      <c r="I4" s="221">
        <v>3</v>
      </c>
      <c r="J4" s="232">
        <v>1</v>
      </c>
      <c r="K4" s="169">
        <v>1</v>
      </c>
      <c r="L4" s="179" t="s">
        <v>70</v>
      </c>
      <c r="M4" s="169"/>
      <c r="N4" s="230">
        <v>1</v>
      </c>
      <c r="O4" s="141">
        <v>1</v>
      </c>
      <c r="P4" s="127"/>
      <c r="Q4" s="169" t="s">
        <v>161</v>
      </c>
      <c r="R4" s="169" t="s">
        <v>70</v>
      </c>
      <c r="S4" s="166">
        <v>2</v>
      </c>
      <c r="T4" s="166">
        <v>2</v>
      </c>
      <c r="U4" s="100">
        <v>2</v>
      </c>
      <c r="V4" s="187" t="s">
        <v>162</v>
      </c>
      <c r="W4" s="187" t="s">
        <v>164</v>
      </c>
      <c r="X4" s="240"/>
      <c r="Y4" s="240" t="s">
        <v>165</v>
      </c>
      <c r="Z4" s="187" t="s">
        <v>163</v>
      </c>
      <c r="AA4" s="188"/>
      <c r="AB4" s="135">
        <f t="shared" ref="AB4:AB30" si="1">COUNTIF(B4:AA4,"1*")+COUNTIF(B4:AA4,"1")</f>
        <v>5</v>
      </c>
      <c r="AC4" s="167">
        <f t="shared" ref="AC4:AC30" si="2">COUNTIF(B4:AA4,"2*")+COUNTIF(B4:AA4,"2")</f>
        <v>4</v>
      </c>
      <c r="AD4" s="133">
        <f t="shared" ref="AD4:AD30" si="3">COUNTIF(B4:AA4,"3*")+COUNTIF(B4:AA4,"3")</f>
        <v>3</v>
      </c>
      <c r="AE4" s="135">
        <f t="shared" ref="AE4:AE33" si="4">COUNTIF(B4:AA4,"M1*")+COUNTIF(B4:AA4,"KM1")</f>
        <v>2</v>
      </c>
      <c r="AF4" s="167">
        <f t="shared" ref="AF4:AF33" si="5">COUNTIF(B4:AA4,"M2*")+COUNTIF(B4:AA4,"KM2")</f>
        <v>1</v>
      </c>
      <c r="AG4" s="133">
        <f t="shared" ref="AG4:AG30" si="6">COUNTIF(B4:AA4,"M3*")+COUNTIF(B4:AA4,"KM3")</f>
        <v>1</v>
      </c>
      <c r="AH4" s="20"/>
      <c r="AI4" s="20">
        <f t="shared" si="0"/>
        <v>5</v>
      </c>
      <c r="AJ4" s="146">
        <f t="shared" ref="AJ4:AJ30" si="7">COUNTIF(B4:AA4,"*1")+COUNTIF(B4:AA4,"*1~*")+COUNTIF(B4:AA4,"*1#")+COUNTIF(B4:AA4,"1")+COUNTIF(B4:AA4,"S")</f>
        <v>7</v>
      </c>
      <c r="AK4" s="4">
        <f t="shared" ref="AK4:AK30" si="8">COUNTIF(B4:AA4,"2")+COUNTIF(B4:AA4,"*2")</f>
        <v>5</v>
      </c>
      <c r="AL4" s="147">
        <f t="shared" ref="AL4:AL33" si="9">COUNTIF(B4:AA4,"3")+COUNTIF(B4:AA4,"*3")</f>
        <v>4</v>
      </c>
    </row>
    <row r="5" spans="1:38" ht="15" customHeight="1" x14ac:dyDescent="0.25">
      <c r="A5" s="26">
        <v>43134</v>
      </c>
      <c r="B5" s="135"/>
      <c r="C5" s="133"/>
      <c r="D5" s="92"/>
      <c r="E5" s="167"/>
      <c r="F5" s="167"/>
      <c r="G5" s="167">
        <v>3</v>
      </c>
      <c r="H5" s="168">
        <v>3</v>
      </c>
      <c r="I5" s="221"/>
      <c r="J5" s="232">
        <v>1</v>
      </c>
      <c r="K5" s="169">
        <v>1</v>
      </c>
      <c r="L5" s="166">
        <v>1</v>
      </c>
      <c r="M5" s="169"/>
      <c r="N5" s="169"/>
      <c r="O5" s="141"/>
      <c r="P5" s="127"/>
      <c r="Q5" s="169"/>
      <c r="R5" s="169"/>
      <c r="S5" s="166"/>
      <c r="T5" s="166">
        <v>2</v>
      </c>
      <c r="U5" s="100">
        <v>2</v>
      </c>
      <c r="V5" s="187"/>
      <c r="W5" s="187"/>
      <c r="X5" s="187" t="s">
        <v>162</v>
      </c>
      <c r="Y5" s="187" t="s">
        <v>164</v>
      </c>
      <c r="Z5" s="187"/>
      <c r="AA5" s="188" t="s">
        <v>165</v>
      </c>
      <c r="AB5" s="135">
        <f t="shared" si="1"/>
        <v>3</v>
      </c>
      <c r="AC5" s="167">
        <f t="shared" si="2"/>
        <v>2</v>
      </c>
      <c r="AD5" s="133">
        <f t="shared" si="3"/>
        <v>2</v>
      </c>
      <c r="AE5" s="135">
        <f t="shared" si="4"/>
        <v>1</v>
      </c>
      <c r="AF5" s="167">
        <f t="shared" si="5"/>
        <v>1</v>
      </c>
      <c r="AG5" s="133">
        <f t="shared" si="6"/>
        <v>1</v>
      </c>
      <c r="AH5" s="20"/>
      <c r="AI5" s="79">
        <f t="shared" si="0"/>
        <v>6</v>
      </c>
      <c r="AJ5" s="146">
        <f t="shared" si="7"/>
        <v>4</v>
      </c>
      <c r="AK5" s="4">
        <f t="shared" si="8"/>
        <v>3</v>
      </c>
      <c r="AL5" s="147">
        <f t="shared" si="9"/>
        <v>3</v>
      </c>
    </row>
    <row r="6" spans="1:38" ht="15" customHeight="1" x14ac:dyDescent="0.25">
      <c r="A6" s="26">
        <v>43135</v>
      </c>
      <c r="B6" s="135"/>
      <c r="C6" s="133"/>
      <c r="D6" s="125"/>
      <c r="E6" s="167"/>
      <c r="F6" s="167"/>
      <c r="G6" s="166">
        <v>3</v>
      </c>
      <c r="H6" s="166">
        <v>3</v>
      </c>
      <c r="I6" s="100"/>
      <c r="J6" s="127">
        <v>1</v>
      </c>
      <c r="K6" s="169">
        <v>1</v>
      </c>
      <c r="L6" s="166">
        <v>1</v>
      </c>
      <c r="M6" s="169"/>
      <c r="N6" s="166"/>
      <c r="O6" s="141"/>
      <c r="P6" s="136"/>
      <c r="Q6" s="169"/>
      <c r="R6" s="166"/>
      <c r="S6" s="166"/>
      <c r="T6" s="166">
        <v>2</v>
      </c>
      <c r="U6" s="100">
        <v>2</v>
      </c>
      <c r="V6" s="187"/>
      <c r="W6" s="187"/>
      <c r="X6" s="267" t="s">
        <v>162</v>
      </c>
      <c r="Y6" s="187" t="s">
        <v>164</v>
      </c>
      <c r="Z6" s="187"/>
      <c r="AA6" s="188" t="s">
        <v>165</v>
      </c>
      <c r="AB6" s="135">
        <f t="shared" si="1"/>
        <v>3</v>
      </c>
      <c r="AC6" s="167">
        <f t="shared" si="2"/>
        <v>2</v>
      </c>
      <c r="AD6" s="133">
        <f t="shared" si="3"/>
        <v>2</v>
      </c>
      <c r="AE6" s="135">
        <f t="shared" si="4"/>
        <v>1</v>
      </c>
      <c r="AF6" s="167">
        <f t="shared" si="5"/>
        <v>1</v>
      </c>
      <c r="AG6" s="133">
        <f t="shared" si="6"/>
        <v>1</v>
      </c>
      <c r="AH6" s="20"/>
      <c r="AI6" s="79">
        <f t="shared" si="0"/>
        <v>7</v>
      </c>
      <c r="AJ6" s="146">
        <f t="shared" si="7"/>
        <v>4</v>
      </c>
      <c r="AK6" s="4">
        <f t="shared" si="8"/>
        <v>3</v>
      </c>
      <c r="AL6" s="147">
        <f t="shared" si="9"/>
        <v>3</v>
      </c>
    </row>
    <row r="7" spans="1:38" ht="15" customHeight="1" x14ac:dyDescent="0.25">
      <c r="A7" s="26">
        <v>43136</v>
      </c>
      <c r="B7" s="135" t="s">
        <v>155</v>
      </c>
      <c r="C7" s="133" t="s">
        <v>155</v>
      </c>
      <c r="D7" s="125">
        <v>1</v>
      </c>
      <c r="E7" s="167">
        <v>1</v>
      </c>
      <c r="F7" s="167" t="s">
        <v>156</v>
      </c>
      <c r="G7" s="166"/>
      <c r="H7" s="230"/>
      <c r="I7" s="297">
        <v>1</v>
      </c>
      <c r="J7" s="127" t="s">
        <v>70</v>
      </c>
      <c r="K7" s="169"/>
      <c r="L7" s="166">
        <v>2</v>
      </c>
      <c r="M7" s="169">
        <v>2</v>
      </c>
      <c r="N7" s="166" t="s">
        <v>70</v>
      </c>
      <c r="O7" s="141">
        <v>1</v>
      </c>
      <c r="P7" s="136">
        <v>3</v>
      </c>
      <c r="Q7" s="166">
        <v>3</v>
      </c>
      <c r="R7" s="230">
        <v>1</v>
      </c>
      <c r="S7" s="166">
        <v>2</v>
      </c>
      <c r="T7" s="166"/>
      <c r="U7" s="100">
        <v>2</v>
      </c>
      <c r="V7" s="187" t="s">
        <v>162</v>
      </c>
      <c r="W7" s="187" t="s">
        <v>70</v>
      </c>
      <c r="X7" s="187" t="s">
        <v>164</v>
      </c>
      <c r="Y7" s="187"/>
      <c r="Z7" s="187" t="s">
        <v>163</v>
      </c>
      <c r="AA7" s="241" t="s">
        <v>165</v>
      </c>
      <c r="AB7" s="135">
        <f t="shared" si="1"/>
        <v>5</v>
      </c>
      <c r="AC7" s="167">
        <f t="shared" si="2"/>
        <v>4</v>
      </c>
      <c r="AD7" s="133">
        <f t="shared" si="3"/>
        <v>2</v>
      </c>
      <c r="AE7" s="135">
        <f t="shared" si="4"/>
        <v>2</v>
      </c>
      <c r="AF7" s="167">
        <f t="shared" si="5"/>
        <v>1</v>
      </c>
      <c r="AG7" s="133">
        <f t="shared" si="6"/>
        <v>1</v>
      </c>
      <c r="AH7" s="20"/>
      <c r="AI7" s="79">
        <f t="shared" si="0"/>
        <v>1</v>
      </c>
      <c r="AJ7" s="146">
        <f t="shared" si="7"/>
        <v>9</v>
      </c>
      <c r="AK7" s="4">
        <f t="shared" si="8"/>
        <v>5</v>
      </c>
      <c r="AL7" s="147">
        <f t="shared" si="9"/>
        <v>3</v>
      </c>
    </row>
    <row r="8" spans="1:38" ht="15" customHeight="1" x14ac:dyDescent="0.25">
      <c r="A8" s="26">
        <v>43137</v>
      </c>
      <c r="B8" s="135" t="s">
        <v>155</v>
      </c>
      <c r="C8" s="133" t="s">
        <v>155</v>
      </c>
      <c r="D8" s="125">
        <v>1</v>
      </c>
      <c r="E8" s="167">
        <v>1</v>
      </c>
      <c r="F8" s="168" t="s">
        <v>156</v>
      </c>
      <c r="G8" s="92"/>
      <c r="H8" s="233"/>
      <c r="I8" s="237">
        <v>1</v>
      </c>
      <c r="J8" s="92" t="s">
        <v>70</v>
      </c>
      <c r="K8" s="125">
        <v>2</v>
      </c>
      <c r="L8" s="92"/>
      <c r="M8" s="92">
        <v>2</v>
      </c>
      <c r="N8" s="167" t="s">
        <v>70</v>
      </c>
      <c r="O8" s="133">
        <v>1</v>
      </c>
      <c r="P8" s="125">
        <v>3</v>
      </c>
      <c r="Q8" s="125">
        <v>3</v>
      </c>
      <c r="R8" s="233">
        <v>1</v>
      </c>
      <c r="S8" s="92">
        <v>2</v>
      </c>
      <c r="T8" s="167">
        <v>2</v>
      </c>
      <c r="U8" s="133"/>
      <c r="V8" s="354" t="s">
        <v>162</v>
      </c>
      <c r="W8" s="187" t="s">
        <v>70</v>
      </c>
      <c r="X8" s="187" t="s">
        <v>164</v>
      </c>
      <c r="Y8" s="187"/>
      <c r="Z8" s="187" t="s">
        <v>163</v>
      </c>
      <c r="AA8" s="241" t="s">
        <v>165</v>
      </c>
      <c r="AB8" s="135">
        <f t="shared" si="1"/>
        <v>5</v>
      </c>
      <c r="AC8" s="167">
        <f t="shared" si="2"/>
        <v>4</v>
      </c>
      <c r="AD8" s="133">
        <f t="shared" si="3"/>
        <v>2</v>
      </c>
      <c r="AE8" s="135">
        <f t="shared" si="4"/>
        <v>2</v>
      </c>
      <c r="AF8" s="167">
        <f t="shared" si="5"/>
        <v>1</v>
      </c>
      <c r="AG8" s="133">
        <f t="shared" si="6"/>
        <v>1</v>
      </c>
      <c r="AH8" s="20"/>
      <c r="AI8" s="79">
        <f t="shared" si="0"/>
        <v>2</v>
      </c>
      <c r="AJ8" s="146">
        <f t="shared" si="7"/>
        <v>9</v>
      </c>
      <c r="AK8" s="4">
        <f t="shared" si="8"/>
        <v>5</v>
      </c>
      <c r="AL8" s="147">
        <f t="shared" si="9"/>
        <v>3</v>
      </c>
    </row>
    <row r="9" spans="1:38" ht="15" customHeight="1" thickBot="1" x14ac:dyDescent="0.3">
      <c r="A9" s="26">
        <v>43138</v>
      </c>
      <c r="B9" s="151" t="s">
        <v>155</v>
      </c>
      <c r="C9" s="153" t="s">
        <v>155</v>
      </c>
      <c r="D9" s="263">
        <v>1</v>
      </c>
      <c r="E9" s="170">
        <v>1</v>
      </c>
      <c r="F9" s="170" t="s">
        <v>156</v>
      </c>
      <c r="G9" s="263">
        <v>1</v>
      </c>
      <c r="H9" s="263">
        <v>1</v>
      </c>
      <c r="I9" s="262">
        <v>1</v>
      </c>
      <c r="J9" s="158"/>
      <c r="K9" s="154">
        <v>2</v>
      </c>
      <c r="L9" s="154"/>
      <c r="M9" s="154">
        <v>2</v>
      </c>
      <c r="N9" s="170" t="s">
        <v>70</v>
      </c>
      <c r="O9" s="153">
        <v>2</v>
      </c>
      <c r="P9" s="158">
        <v>3</v>
      </c>
      <c r="Q9" s="158">
        <v>3</v>
      </c>
      <c r="R9" s="158">
        <v>3</v>
      </c>
      <c r="S9" s="154">
        <v>2</v>
      </c>
      <c r="T9" s="170">
        <v>3</v>
      </c>
      <c r="U9" s="153" t="s">
        <v>70</v>
      </c>
      <c r="V9" s="268" t="s">
        <v>162</v>
      </c>
      <c r="W9" s="182" t="s">
        <v>70</v>
      </c>
      <c r="X9" s="182" t="s">
        <v>164</v>
      </c>
      <c r="Y9" s="308" t="s">
        <v>165</v>
      </c>
      <c r="Z9" s="182" t="s">
        <v>163</v>
      </c>
      <c r="AA9" s="183"/>
      <c r="AB9" s="151">
        <f t="shared" si="1"/>
        <v>5</v>
      </c>
      <c r="AC9" s="170">
        <f t="shared" si="2"/>
        <v>4</v>
      </c>
      <c r="AD9" s="153">
        <f t="shared" si="3"/>
        <v>4</v>
      </c>
      <c r="AE9" s="151">
        <f t="shared" si="4"/>
        <v>2</v>
      </c>
      <c r="AF9" s="170">
        <f t="shared" si="5"/>
        <v>1</v>
      </c>
      <c r="AG9" s="153">
        <f t="shared" si="6"/>
        <v>1</v>
      </c>
      <c r="AH9" s="20"/>
      <c r="AI9" s="79">
        <f t="shared" si="0"/>
        <v>3</v>
      </c>
      <c r="AJ9" s="146">
        <f t="shared" si="7"/>
        <v>9</v>
      </c>
      <c r="AK9" s="4">
        <f t="shared" si="8"/>
        <v>5</v>
      </c>
      <c r="AL9" s="147">
        <f t="shared" si="9"/>
        <v>5</v>
      </c>
    </row>
    <row r="10" spans="1:38" ht="15" customHeight="1" thickTop="1" x14ac:dyDescent="0.25">
      <c r="A10" s="26">
        <v>43139</v>
      </c>
      <c r="B10" s="136" t="s">
        <v>155</v>
      </c>
      <c r="C10" s="132" t="s">
        <v>155</v>
      </c>
      <c r="D10" s="247">
        <v>1</v>
      </c>
      <c r="E10" s="166">
        <v>1</v>
      </c>
      <c r="F10" s="166" t="s">
        <v>156</v>
      </c>
      <c r="G10" s="247">
        <v>1</v>
      </c>
      <c r="H10" s="95">
        <v>1</v>
      </c>
      <c r="I10" s="278">
        <v>1</v>
      </c>
      <c r="J10" s="95" t="s">
        <v>70</v>
      </c>
      <c r="K10" s="95">
        <v>2</v>
      </c>
      <c r="L10" s="95">
        <v>2</v>
      </c>
      <c r="M10" s="166">
        <v>2</v>
      </c>
      <c r="N10" s="166" t="s">
        <v>70</v>
      </c>
      <c r="O10" s="294"/>
      <c r="P10" s="95" t="s">
        <v>44</v>
      </c>
      <c r="Q10" s="95">
        <v>3</v>
      </c>
      <c r="R10" s="95">
        <v>3</v>
      </c>
      <c r="S10" s="166">
        <v>2</v>
      </c>
      <c r="T10" s="166">
        <v>3</v>
      </c>
      <c r="U10" s="100" t="s">
        <v>70</v>
      </c>
      <c r="V10" s="186" t="s">
        <v>162</v>
      </c>
      <c r="W10" s="179"/>
      <c r="X10" s="179" t="s">
        <v>164</v>
      </c>
      <c r="Y10" s="239" t="s">
        <v>165</v>
      </c>
      <c r="Z10" s="179"/>
      <c r="AA10" s="180" t="s">
        <v>163</v>
      </c>
      <c r="AB10" s="136">
        <f t="shared" si="1"/>
        <v>5</v>
      </c>
      <c r="AC10" s="166">
        <f t="shared" si="2"/>
        <v>4</v>
      </c>
      <c r="AD10" s="132">
        <f t="shared" si="3"/>
        <v>3</v>
      </c>
      <c r="AE10" s="136">
        <f t="shared" si="4"/>
        <v>2</v>
      </c>
      <c r="AF10" s="166">
        <f t="shared" si="5"/>
        <v>1</v>
      </c>
      <c r="AG10" s="132">
        <f t="shared" si="6"/>
        <v>1</v>
      </c>
      <c r="AH10" s="20"/>
      <c r="AI10" s="79">
        <f t="shared" si="0"/>
        <v>4</v>
      </c>
      <c r="AJ10" s="146">
        <f t="shared" si="7"/>
        <v>9</v>
      </c>
      <c r="AK10" s="4">
        <f t="shared" si="8"/>
        <v>5</v>
      </c>
      <c r="AL10" s="147">
        <f t="shared" si="9"/>
        <v>4</v>
      </c>
    </row>
    <row r="11" spans="1:38" ht="15" customHeight="1" x14ac:dyDescent="0.25">
      <c r="A11" s="26">
        <v>43140</v>
      </c>
      <c r="B11" s="135" t="s">
        <v>155</v>
      </c>
      <c r="C11" s="133" t="s">
        <v>155</v>
      </c>
      <c r="D11" s="233">
        <v>1</v>
      </c>
      <c r="E11" s="167">
        <v>1</v>
      </c>
      <c r="F11" s="167" t="s">
        <v>156</v>
      </c>
      <c r="G11" s="233"/>
      <c r="H11" s="233">
        <v>1</v>
      </c>
      <c r="I11" s="237">
        <v>1</v>
      </c>
      <c r="J11" s="126" t="s">
        <v>70</v>
      </c>
      <c r="K11" s="126">
        <v>2</v>
      </c>
      <c r="L11" s="126">
        <v>2</v>
      </c>
      <c r="M11" s="166">
        <v>2</v>
      </c>
      <c r="N11" s="166"/>
      <c r="O11" s="100">
        <v>2</v>
      </c>
      <c r="P11" s="92" t="s">
        <v>44</v>
      </c>
      <c r="Q11" s="92">
        <v>3</v>
      </c>
      <c r="R11" s="92">
        <v>3</v>
      </c>
      <c r="S11" s="166" t="s">
        <v>161</v>
      </c>
      <c r="T11" s="166">
        <v>3</v>
      </c>
      <c r="U11" s="100" t="s">
        <v>70</v>
      </c>
      <c r="V11" s="184" t="s">
        <v>162</v>
      </c>
      <c r="W11" s="187"/>
      <c r="X11" s="187" t="s">
        <v>164</v>
      </c>
      <c r="Y11" s="240" t="s">
        <v>165</v>
      </c>
      <c r="Z11" s="187"/>
      <c r="AA11" s="188"/>
      <c r="AB11" s="135">
        <f t="shared" si="1"/>
        <v>5</v>
      </c>
      <c r="AC11" s="167">
        <f t="shared" si="2"/>
        <v>4</v>
      </c>
      <c r="AD11" s="133">
        <f t="shared" si="3"/>
        <v>3</v>
      </c>
      <c r="AE11" s="135">
        <f t="shared" si="4"/>
        <v>1</v>
      </c>
      <c r="AF11" s="167">
        <f t="shared" si="5"/>
        <v>1</v>
      </c>
      <c r="AG11" s="133">
        <f t="shared" si="6"/>
        <v>1</v>
      </c>
      <c r="AH11" s="20"/>
      <c r="AI11" s="79">
        <f t="shared" si="0"/>
        <v>5</v>
      </c>
      <c r="AJ11" s="146">
        <f t="shared" si="7"/>
        <v>8</v>
      </c>
      <c r="AK11" s="4">
        <f t="shared" si="8"/>
        <v>5</v>
      </c>
      <c r="AL11" s="147">
        <f t="shared" si="9"/>
        <v>4</v>
      </c>
    </row>
    <row r="12" spans="1:38" ht="15" customHeight="1" x14ac:dyDescent="0.25">
      <c r="A12" s="26">
        <v>43141</v>
      </c>
      <c r="B12" s="135"/>
      <c r="C12" s="133"/>
      <c r="D12" s="92">
        <v>1</v>
      </c>
      <c r="E12" s="167">
        <v>1</v>
      </c>
      <c r="F12" s="167"/>
      <c r="G12" s="92"/>
      <c r="H12" s="92"/>
      <c r="I12" s="133">
        <v>1</v>
      </c>
      <c r="J12" s="247"/>
      <c r="K12" s="126"/>
      <c r="L12" s="126">
        <v>2</v>
      </c>
      <c r="M12" s="166"/>
      <c r="N12" s="169"/>
      <c r="O12" s="100">
        <v>2</v>
      </c>
      <c r="P12" s="92" t="s">
        <v>44</v>
      </c>
      <c r="Q12" s="92"/>
      <c r="R12" s="92">
        <v>3</v>
      </c>
      <c r="S12" s="166"/>
      <c r="T12" s="179">
        <v>3</v>
      </c>
      <c r="U12" s="100"/>
      <c r="V12" s="184" t="s">
        <v>162</v>
      </c>
      <c r="W12" s="187"/>
      <c r="X12" s="187" t="s">
        <v>164</v>
      </c>
      <c r="Y12" s="187"/>
      <c r="Z12" s="187"/>
      <c r="AA12" s="188" t="s">
        <v>165</v>
      </c>
      <c r="AB12" s="135">
        <f t="shared" si="1"/>
        <v>3</v>
      </c>
      <c r="AC12" s="167">
        <f t="shared" si="2"/>
        <v>2</v>
      </c>
      <c r="AD12" s="133">
        <f t="shared" si="3"/>
        <v>2</v>
      </c>
      <c r="AE12" s="135">
        <f t="shared" si="4"/>
        <v>1</v>
      </c>
      <c r="AF12" s="167">
        <f t="shared" si="5"/>
        <v>1</v>
      </c>
      <c r="AG12" s="133">
        <f t="shared" si="6"/>
        <v>1</v>
      </c>
      <c r="AH12" s="20"/>
      <c r="AI12" s="79">
        <f t="shared" si="0"/>
        <v>6</v>
      </c>
      <c r="AJ12" s="146">
        <f t="shared" si="7"/>
        <v>4</v>
      </c>
      <c r="AK12" s="4">
        <f t="shared" si="8"/>
        <v>3</v>
      </c>
      <c r="AL12" s="147">
        <f t="shared" si="9"/>
        <v>3</v>
      </c>
    </row>
    <row r="13" spans="1:38" ht="15" customHeight="1" x14ac:dyDescent="0.25">
      <c r="A13" s="26">
        <v>43142</v>
      </c>
      <c r="B13" s="135"/>
      <c r="C13" s="133"/>
      <c r="D13" s="92">
        <v>1</v>
      </c>
      <c r="E13" s="167">
        <v>1</v>
      </c>
      <c r="F13" s="167"/>
      <c r="G13" s="92"/>
      <c r="H13" s="167"/>
      <c r="I13" s="133">
        <v>1</v>
      </c>
      <c r="J13" s="127"/>
      <c r="K13" s="169"/>
      <c r="L13" s="166">
        <v>2</v>
      </c>
      <c r="M13" s="166"/>
      <c r="N13" s="166"/>
      <c r="O13" s="141">
        <v>2</v>
      </c>
      <c r="P13" s="184" t="s">
        <v>44</v>
      </c>
      <c r="Q13" s="167"/>
      <c r="R13" s="167">
        <v>3</v>
      </c>
      <c r="S13" s="167"/>
      <c r="T13" s="189">
        <v>3</v>
      </c>
      <c r="U13" s="133"/>
      <c r="V13" s="184" t="s">
        <v>162</v>
      </c>
      <c r="W13" s="187"/>
      <c r="X13" s="187" t="s">
        <v>164</v>
      </c>
      <c r="Y13" s="187"/>
      <c r="Z13" s="187"/>
      <c r="AA13" s="188" t="s">
        <v>165</v>
      </c>
      <c r="AB13" s="135">
        <f t="shared" si="1"/>
        <v>3</v>
      </c>
      <c r="AC13" s="167">
        <f t="shared" si="2"/>
        <v>2</v>
      </c>
      <c r="AD13" s="133">
        <f t="shared" si="3"/>
        <v>2</v>
      </c>
      <c r="AE13" s="135">
        <f t="shared" si="4"/>
        <v>1</v>
      </c>
      <c r="AF13" s="167">
        <f t="shared" si="5"/>
        <v>1</v>
      </c>
      <c r="AG13" s="133">
        <f t="shared" si="6"/>
        <v>1</v>
      </c>
      <c r="AH13" s="20"/>
      <c r="AI13" s="79">
        <f t="shared" si="0"/>
        <v>7</v>
      </c>
      <c r="AJ13" s="146">
        <f t="shared" si="7"/>
        <v>4</v>
      </c>
      <c r="AK13" s="4">
        <f t="shared" si="8"/>
        <v>3</v>
      </c>
      <c r="AL13" s="147">
        <f t="shared" si="9"/>
        <v>3</v>
      </c>
    </row>
    <row r="14" spans="1:38" ht="15" customHeight="1" x14ac:dyDescent="0.25">
      <c r="A14" s="26">
        <v>43143</v>
      </c>
      <c r="B14" s="135" t="s">
        <v>155</v>
      </c>
      <c r="C14" s="133" t="s">
        <v>155</v>
      </c>
      <c r="D14" s="92">
        <v>2</v>
      </c>
      <c r="E14" s="167">
        <v>1</v>
      </c>
      <c r="F14" s="167" t="s">
        <v>156</v>
      </c>
      <c r="G14" s="92" t="s">
        <v>161</v>
      </c>
      <c r="H14" s="167">
        <v>2</v>
      </c>
      <c r="I14" s="133"/>
      <c r="J14" s="136">
        <v>1</v>
      </c>
      <c r="K14" s="166">
        <v>2</v>
      </c>
      <c r="L14" s="166"/>
      <c r="M14" s="166">
        <v>3</v>
      </c>
      <c r="N14" s="230">
        <v>1</v>
      </c>
      <c r="O14" s="141"/>
      <c r="P14" s="135" t="s">
        <v>44</v>
      </c>
      <c r="Q14" s="168" t="s">
        <v>70</v>
      </c>
      <c r="R14" s="125"/>
      <c r="S14" s="167">
        <v>3</v>
      </c>
      <c r="T14" s="92"/>
      <c r="U14" s="237">
        <v>1</v>
      </c>
      <c r="V14" s="184"/>
      <c r="W14" s="187" t="s">
        <v>164</v>
      </c>
      <c r="X14" s="187"/>
      <c r="Y14" s="240" t="s">
        <v>165</v>
      </c>
      <c r="Z14" s="187" t="s">
        <v>162</v>
      </c>
      <c r="AA14" s="188" t="s">
        <v>163</v>
      </c>
      <c r="AB14" s="135">
        <f t="shared" si="1"/>
        <v>5</v>
      </c>
      <c r="AC14" s="167">
        <f t="shared" si="2"/>
        <v>3</v>
      </c>
      <c r="AD14" s="133">
        <f t="shared" si="3"/>
        <v>2</v>
      </c>
      <c r="AE14" s="135">
        <f t="shared" si="4"/>
        <v>2</v>
      </c>
      <c r="AF14" s="167">
        <f t="shared" si="5"/>
        <v>1</v>
      </c>
      <c r="AG14" s="133">
        <f t="shared" si="6"/>
        <v>1</v>
      </c>
      <c r="AH14" s="20"/>
      <c r="AI14" s="79">
        <f t="shared" si="0"/>
        <v>1</v>
      </c>
      <c r="AJ14" s="146">
        <f t="shared" si="7"/>
        <v>9</v>
      </c>
      <c r="AK14" s="4">
        <f t="shared" si="8"/>
        <v>4</v>
      </c>
      <c r="AL14" s="147">
        <f t="shared" si="9"/>
        <v>3</v>
      </c>
    </row>
    <row r="15" spans="1:38" ht="15" customHeight="1" x14ac:dyDescent="0.25">
      <c r="A15" s="26">
        <v>43144</v>
      </c>
      <c r="B15" s="135" t="s">
        <v>155</v>
      </c>
      <c r="C15" s="133" t="s">
        <v>155</v>
      </c>
      <c r="D15" s="233"/>
      <c r="E15" s="92"/>
      <c r="F15" s="125" t="s">
        <v>156</v>
      </c>
      <c r="G15" s="92" t="s">
        <v>161</v>
      </c>
      <c r="H15" s="168">
        <v>2</v>
      </c>
      <c r="I15" s="133">
        <v>2</v>
      </c>
      <c r="J15" s="125">
        <v>1</v>
      </c>
      <c r="K15" s="125">
        <v>2</v>
      </c>
      <c r="L15" s="125">
        <v>1</v>
      </c>
      <c r="M15" s="92">
        <v>3</v>
      </c>
      <c r="N15" s="98">
        <v>1</v>
      </c>
      <c r="O15" s="133" t="s">
        <v>44</v>
      </c>
      <c r="P15" s="125" t="s">
        <v>44</v>
      </c>
      <c r="Q15" s="168" t="s">
        <v>70</v>
      </c>
      <c r="R15" s="167"/>
      <c r="S15" s="92">
        <v>3</v>
      </c>
      <c r="T15" s="92"/>
      <c r="U15" s="237">
        <v>1</v>
      </c>
      <c r="V15" s="184"/>
      <c r="W15" s="187" t="s">
        <v>164</v>
      </c>
      <c r="X15" s="187"/>
      <c r="Y15" s="240" t="s">
        <v>165</v>
      </c>
      <c r="Z15" s="187" t="s">
        <v>162</v>
      </c>
      <c r="AA15" s="188" t="s">
        <v>163</v>
      </c>
      <c r="AB15" s="135">
        <f t="shared" si="1"/>
        <v>5</v>
      </c>
      <c r="AC15" s="167">
        <f t="shared" si="2"/>
        <v>3</v>
      </c>
      <c r="AD15" s="133">
        <f t="shared" si="3"/>
        <v>2</v>
      </c>
      <c r="AE15" s="135">
        <f t="shared" si="4"/>
        <v>2</v>
      </c>
      <c r="AF15" s="167">
        <f t="shared" si="5"/>
        <v>1</v>
      </c>
      <c r="AG15" s="133">
        <f t="shared" si="6"/>
        <v>1</v>
      </c>
      <c r="AH15" s="20"/>
      <c r="AI15" s="79">
        <f t="shared" si="0"/>
        <v>2</v>
      </c>
      <c r="AJ15" s="146">
        <f t="shared" si="7"/>
        <v>9</v>
      </c>
      <c r="AK15" s="4">
        <f t="shared" si="8"/>
        <v>4</v>
      </c>
      <c r="AL15" s="147">
        <f t="shared" si="9"/>
        <v>3</v>
      </c>
    </row>
    <row r="16" spans="1:38" ht="15" customHeight="1" thickBot="1" x14ac:dyDescent="0.3">
      <c r="A16" s="26">
        <v>43145</v>
      </c>
      <c r="B16" s="151" t="s">
        <v>155</v>
      </c>
      <c r="C16" s="153" t="s">
        <v>155</v>
      </c>
      <c r="D16" s="263"/>
      <c r="E16" s="154"/>
      <c r="F16" s="154" t="s">
        <v>156</v>
      </c>
      <c r="G16" s="154">
        <v>2</v>
      </c>
      <c r="H16" s="155">
        <v>2</v>
      </c>
      <c r="I16" s="153">
        <v>2</v>
      </c>
      <c r="J16" s="158">
        <v>1</v>
      </c>
      <c r="K16" s="158">
        <v>2</v>
      </c>
      <c r="L16" s="158">
        <v>1</v>
      </c>
      <c r="M16" s="154">
        <v>3</v>
      </c>
      <c r="N16" s="257">
        <v>1</v>
      </c>
      <c r="O16" s="224" t="s">
        <v>44</v>
      </c>
      <c r="P16" s="158" t="s">
        <v>44</v>
      </c>
      <c r="Q16" s="170"/>
      <c r="R16" s="155">
        <v>1</v>
      </c>
      <c r="S16" s="154">
        <v>3</v>
      </c>
      <c r="T16" s="154"/>
      <c r="U16" s="262">
        <v>1</v>
      </c>
      <c r="V16" s="307"/>
      <c r="W16" s="182" t="s">
        <v>164</v>
      </c>
      <c r="X16" s="182" t="s">
        <v>163</v>
      </c>
      <c r="Y16" s="308" t="s">
        <v>165</v>
      </c>
      <c r="Z16" s="182" t="s">
        <v>162</v>
      </c>
      <c r="AA16" s="183" t="s">
        <v>163</v>
      </c>
      <c r="AB16" s="151">
        <f t="shared" si="1"/>
        <v>5</v>
      </c>
      <c r="AC16" s="170">
        <f t="shared" si="2"/>
        <v>4</v>
      </c>
      <c r="AD16" s="153">
        <f t="shared" si="3"/>
        <v>2</v>
      </c>
      <c r="AE16" s="151">
        <f t="shared" si="4"/>
        <v>3</v>
      </c>
      <c r="AF16" s="170">
        <f t="shared" si="5"/>
        <v>1</v>
      </c>
      <c r="AG16" s="153">
        <f t="shared" si="6"/>
        <v>1</v>
      </c>
      <c r="AH16" s="20"/>
      <c r="AI16" s="79">
        <f t="shared" si="0"/>
        <v>3</v>
      </c>
      <c r="AJ16" s="146">
        <f t="shared" si="7"/>
        <v>10</v>
      </c>
      <c r="AK16" s="4">
        <f t="shared" si="8"/>
        <v>5</v>
      </c>
      <c r="AL16" s="147">
        <f t="shared" si="9"/>
        <v>3</v>
      </c>
    </row>
    <row r="17" spans="1:38" ht="15" customHeight="1" thickTop="1" x14ac:dyDescent="0.25">
      <c r="A17" s="26">
        <v>43146</v>
      </c>
      <c r="B17" s="136" t="s">
        <v>155</v>
      </c>
      <c r="C17" s="132" t="s">
        <v>155</v>
      </c>
      <c r="D17" s="247">
        <v>1</v>
      </c>
      <c r="E17" s="126">
        <v>1</v>
      </c>
      <c r="F17" s="126" t="s">
        <v>156</v>
      </c>
      <c r="G17" s="166">
        <v>2</v>
      </c>
      <c r="H17" s="169">
        <v>2</v>
      </c>
      <c r="I17" s="100">
        <v>2</v>
      </c>
      <c r="J17" s="95"/>
      <c r="K17" s="95">
        <v>2</v>
      </c>
      <c r="L17" s="126">
        <v>1</v>
      </c>
      <c r="M17" s="166">
        <v>3</v>
      </c>
      <c r="N17" s="166">
        <v>3</v>
      </c>
      <c r="O17" s="100" t="s">
        <v>44</v>
      </c>
      <c r="P17" s="95" t="s">
        <v>44</v>
      </c>
      <c r="Q17" s="166" t="s">
        <v>70</v>
      </c>
      <c r="R17" s="166">
        <v>1</v>
      </c>
      <c r="S17" s="95">
        <v>3</v>
      </c>
      <c r="T17" s="178" t="s">
        <v>70</v>
      </c>
      <c r="U17" s="247">
        <v>1</v>
      </c>
      <c r="V17" s="186" t="s">
        <v>70</v>
      </c>
      <c r="W17" s="179" t="s">
        <v>164</v>
      </c>
      <c r="X17" s="179" t="s">
        <v>163</v>
      </c>
      <c r="Y17" s="239" t="s">
        <v>165</v>
      </c>
      <c r="Z17" s="179" t="s">
        <v>162</v>
      </c>
      <c r="AA17" s="180" t="s">
        <v>163</v>
      </c>
      <c r="AB17" s="136">
        <f t="shared" si="1"/>
        <v>5</v>
      </c>
      <c r="AC17" s="166">
        <f t="shared" si="2"/>
        <v>4</v>
      </c>
      <c r="AD17" s="132">
        <f t="shared" si="3"/>
        <v>3</v>
      </c>
      <c r="AE17" s="136">
        <f t="shared" si="4"/>
        <v>3</v>
      </c>
      <c r="AF17" s="166">
        <f t="shared" si="5"/>
        <v>1</v>
      </c>
      <c r="AG17" s="132">
        <f t="shared" si="6"/>
        <v>1</v>
      </c>
      <c r="AH17" s="20"/>
      <c r="AI17" s="79">
        <f t="shared" si="0"/>
        <v>4</v>
      </c>
      <c r="AJ17" s="146">
        <f t="shared" si="7"/>
        <v>10</v>
      </c>
      <c r="AK17" s="4">
        <f t="shared" si="8"/>
        <v>5</v>
      </c>
      <c r="AL17" s="147">
        <f t="shared" si="9"/>
        <v>4</v>
      </c>
    </row>
    <row r="18" spans="1:38" ht="15" customHeight="1" x14ac:dyDescent="0.25">
      <c r="A18" s="26">
        <v>43147</v>
      </c>
      <c r="B18" s="135" t="s">
        <v>155</v>
      </c>
      <c r="C18" s="132" t="s">
        <v>155</v>
      </c>
      <c r="D18" s="247">
        <v>1</v>
      </c>
      <c r="E18" s="126">
        <v>1</v>
      </c>
      <c r="F18" s="126" t="s">
        <v>156</v>
      </c>
      <c r="G18" s="169">
        <v>2</v>
      </c>
      <c r="H18" s="169">
        <v>2</v>
      </c>
      <c r="I18" s="100">
        <v>2</v>
      </c>
      <c r="J18" s="92">
        <v>1</v>
      </c>
      <c r="K18" s="92">
        <v>2</v>
      </c>
      <c r="L18" s="92"/>
      <c r="M18" s="166">
        <v>3</v>
      </c>
      <c r="N18" s="166">
        <v>3</v>
      </c>
      <c r="O18" s="100" t="s">
        <v>44</v>
      </c>
      <c r="P18" s="92" t="s">
        <v>44</v>
      </c>
      <c r="Q18" s="167" t="s">
        <v>70</v>
      </c>
      <c r="R18" s="98"/>
      <c r="S18" s="92">
        <v>3</v>
      </c>
      <c r="T18" s="92">
        <v>1</v>
      </c>
      <c r="U18" s="233">
        <v>1</v>
      </c>
      <c r="V18" s="184" t="s">
        <v>70</v>
      </c>
      <c r="W18" s="187" t="s">
        <v>164</v>
      </c>
      <c r="X18" s="187" t="s">
        <v>163</v>
      </c>
      <c r="Y18" s="240" t="s">
        <v>165</v>
      </c>
      <c r="Z18" s="187" t="s">
        <v>162</v>
      </c>
      <c r="AA18" s="188" t="s">
        <v>163</v>
      </c>
      <c r="AB18" s="135">
        <f t="shared" si="1"/>
        <v>5</v>
      </c>
      <c r="AC18" s="167">
        <f t="shared" si="2"/>
        <v>4</v>
      </c>
      <c r="AD18" s="133">
        <f t="shared" si="3"/>
        <v>3</v>
      </c>
      <c r="AE18" s="135">
        <f t="shared" si="4"/>
        <v>3</v>
      </c>
      <c r="AF18" s="167">
        <f t="shared" si="5"/>
        <v>1</v>
      </c>
      <c r="AG18" s="133">
        <f t="shared" si="6"/>
        <v>1</v>
      </c>
      <c r="AH18" s="20"/>
      <c r="AI18" s="79">
        <f t="shared" si="0"/>
        <v>5</v>
      </c>
      <c r="AJ18" s="146">
        <f t="shared" si="7"/>
        <v>10</v>
      </c>
      <c r="AK18" s="4">
        <f t="shared" si="8"/>
        <v>5</v>
      </c>
      <c r="AL18" s="147">
        <f t="shared" si="9"/>
        <v>4</v>
      </c>
    </row>
    <row r="19" spans="1:38" ht="15" customHeight="1" x14ac:dyDescent="0.25">
      <c r="A19" s="26">
        <v>43148</v>
      </c>
      <c r="B19" s="138"/>
      <c r="C19" s="225"/>
      <c r="D19" s="126"/>
      <c r="E19" s="126"/>
      <c r="F19" s="323"/>
      <c r="G19" s="166">
        <v>2</v>
      </c>
      <c r="H19" s="166">
        <v>2</v>
      </c>
      <c r="I19" s="100">
        <v>3</v>
      </c>
      <c r="J19" s="92">
        <v>1</v>
      </c>
      <c r="K19" s="125"/>
      <c r="L19" s="92"/>
      <c r="M19" s="166"/>
      <c r="N19" s="166">
        <v>3</v>
      </c>
      <c r="O19" s="100"/>
      <c r="P19" s="92" t="s">
        <v>44</v>
      </c>
      <c r="Q19" s="168">
        <v>1</v>
      </c>
      <c r="R19" s="98"/>
      <c r="S19" s="92">
        <v>3</v>
      </c>
      <c r="T19" s="92">
        <v>1</v>
      </c>
      <c r="U19" s="92"/>
      <c r="V19" s="184"/>
      <c r="W19" s="187" t="s">
        <v>164</v>
      </c>
      <c r="X19" s="187"/>
      <c r="Y19" s="187" t="s">
        <v>165</v>
      </c>
      <c r="Z19" s="187" t="s">
        <v>162</v>
      </c>
      <c r="AA19" s="188"/>
      <c r="AB19" s="135">
        <f t="shared" si="1"/>
        <v>3</v>
      </c>
      <c r="AC19" s="167">
        <f t="shared" si="2"/>
        <v>2</v>
      </c>
      <c r="AD19" s="133">
        <f t="shared" si="3"/>
        <v>3</v>
      </c>
      <c r="AE19" s="135">
        <f t="shared" si="4"/>
        <v>1</v>
      </c>
      <c r="AF19" s="167">
        <f t="shared" si="5"/>
        <v>1</v>
      </c>
      <c r="AG19" s="133">
        <f t="shared" si="6"/>
        <v>1</v>
      </c>
      <c r="AH19" s="20" t="s">
        <v>157</v>
      </c>
      <c r="AI19" s="79">
        <f t="shared" si="0"/>
        <v>6</v>
      </c>
      <c r="AJ19" s="146">
        <f t="shared" si="7"/>
        <v>4</v>
      </c>
      <c r="AK19" s="4">
        <f t="shared" si="8"/>
        <v>3</v>
      </c>
      <c r="AL19" s="147">
        <f t="shared" si="9"/>
        <v>4</v>
      </c>
    </row>
    <row r="20" spans="1:38" ht="15" customHeight="1" x14ac:dyDescent="0.25">
      <c r="A20" s="26">
        <v>43149</v>
      </c>
      <c r="B20" s="231"/>
      <c r="C20" s="236"/>
      <c r="D20" s="126"/>
      <c r="E20" s="166"/>
      <c r="F20" s="166"/>
      <c r="G20" s="166">
        <v>2</v>
      </c>
      <c r="H20" s="166">
        <v>2</v>
      </c>
      <c r="I20" s="100">
        <v>3</v>
      </c>
      <c r="J20" s="135">
        <v>1</v>
      </c>
      <c r="K20" s="168"/>
      <c r="L20" s="167"/>
      <c r="M20" s="166"/>
      <c r="N20" s="166">
        <v>3</v>
      </c>
      <c r="O20" s="141"/>
      <c r="P20" s="138" t="s">
        <v>44</v>
      </c>
      <c r="Q20" s="167">
        <v>1</v>
      </c>
      <c r="R20" s="168"/>
      <c r="S20" s="167">
        <v>3</v>
      </c>
      <c r="T20" s="92">
        <v>1</v>
      </c>
      <c r="U20" s="133"/>
      <c r="V20" s="184" t="s">
        <v>165</v>
      </c>
      <c r="W20" s="187" t="s">
        <v>164</v>
      </c>
      <c r="X20" s="187"/>
      <c r="Y20" s="187"/>
      <c r="Z20" s="187" t="s">
        <v>162</v>
      </c>
      <c r="AA20" s="188"/>
      <c r="AB20" s="135">
        <f t="shared" si="1"/>
        <v>3</v>
      </c>
      <c r="AC20" s="167">
        <f t="shared" si="2"/>
        <v>2</v>
      </c>
      <c r="AD20" s="133">
        <f t="shared" si="3"/>
        <v>3</v>
      </c>
      <c r="AE20" s="135">
        <f t="shared" si="4"/>
        <v>1</v>
      </c>
      <c r="AF20" s="167">
        <f t="shared" si="5"/>
        <v>1</v>
      </c>
      <c r="AG20" s="133">
        <f t="shared" si="6"/>
        <v>1</v>
      </c>
      <c r="AH20" s="20" t="s">
        <v>157</v>
      </c>
      <c r="AI20" s="79">
        <f t="shared" si="0"/>
        <v>7</v>
      </c>
      <c r="AJ20" s="146">
        <f t="shared" si="7"/>
        <v>4</v>
      </c>
      <c r="AK20" s="4">
        <f t="shared" si="8"/>
        <v>3</v>
      </c>
      <c r="AL20" s="147">
        <f t="shared" si="9"/>
        <v>4</v>
      </c>
    </row>
    <row r="21" spans="1:38" ht="15" customHeight="1" x14ac:dyDescent="0.25">
      <c r="A21" s="26">
        <v>43150</v>
      </c>
      <c r="B21" s="138" t="s">
        <v>155</v>
      </c>
      <c r="C21" s="225" t="s">
        <v>155</v>
      </c>
      <c r="D21" s="126">
        <v>2</v>
      </c>
      <c r="E21" s="166">
        <v>3</v>
      </c>
      <c r="F21" s="166" t="s">
        <v>156</v>
      </c>
      <c r="G21" s="166"/>
      <c r="H21" s="166"/>
      <c r="I21" s="100">
        <v>3</v>
      </c>
      <c r="J21" s="231"/>
      <c r="K21" s="168" t="s">
        <v>161</v>
      </c>
      <c r="L21" s="167">
        <v>1</v>
      </c>
      <c r="M21" s="230">
        <v>1</v>
      </c>
      <c r="N21" s="166"/>
      <c r="O21" s="358" t="s">
        <v>44</v>
      </c>
      <c r="P21" s="138" t="s">
        <v>44</v>
      </c>
      <c r="Q21" s="167">
        <v>1</v>
      </c>
      <c r="R21" s="168">
        <v>2</v>
      </c>
      <c r="S21" s="167"/>
      <c r="T21" s="92">
        <v>2</v>
      </c>
      <c r="U21" s="237">
        <v>1</v>
      </c>
      <c r="V21" s="184" t="s">
        <v>162</v>
      </c>
      <c r="W21" s="187"/>
      <c r="X21" s="240" t="s">
        <v>165</v>
      </c>
      <c r="Y21" s="179" t="s">
        <v>164</v>
      </c>
      <c r="Z21" s="187"/>
      <c r="AA21" s="188" t="s">
        <v>163</v>
      </c>
      <c r="AB21" s="135">
        <f t="shared" si="1"/>
        <v>5</v>
      </c>
      <c r="AC21" s="167">
        <f t="shared" si="2"/>
        <v>3</v>
      </c>
      <c r="AD21" s="133">
        <f t="shared" si="3"/>
        <v>2</v>
      </c>
      <c r="AE21" s="135">
        <f t="shared" si="4"/>
        <v>2</v>
      </c>
      <c r="AF21" s="167">
        <f t="shared" si="5"/>
        <v>1</v>
      </c>
      <c r="AG21" s="133">
        <f t="shared" si="6"/>
        <v>1</v>
      </c>
      <c r="AH21" s="20"/>
      <c r="AI21" s="79">
        <f t="shared" si="0"/>
        <v>1</v>
      </c>
      <c r="AJ21" s="146">
        <f t="shared" si="7"/>
        <v>9</v>
      </c>
      <c r="AK21" s="4">
        <f t="shared" si="8"/>
        <v>4</v>
      </c>
      <c r="AL21" s="147">
        <f t="shared" si="9"/>
        <v>3</v>
      </c>
    </row>
    <row r="22" spans="1:38" ht="15" customHeight="1" x14ac:dyDescent="0.25">
      <c r="A22" s="26">
        <v>43151</v>
      </c>
      <c r="B22" s="138" t="s">
        <v>155</v>
      </c>
      <c r="C22" s="228" t="s">
        <v>155</v>
      </c>
      <c r="D22" s="125">
        <v>3</v>
      </c>
      <c r="E22" s="125">
        <v>3</v>
      </c>
      <c r="F22" s="125" t="s">
        <v>156</v>
      </c>
      <c r="G22" s="92">
        <v>2</v>
      </c>
      <c r="H22" s="167">
        <v>2</v>
      </c>
      <c r="I22" s="133"/>
      <c r="J22" s="125" t="s">
        <v>161</v>
      </c>
      <c r="K22" s="167" t="s">
        <v>70</v>
      </c>
      <c r="L22" s="167">
        <v>1</v>
      </c>
      <c r="M22" s="233">
        <v>1</v>
      </c>
      <c r="N22" s="92"/>
      <c r="O22" s="228" t="s">
        <v>44</v>
      </c>
      <c r="P22" s="92" t="s">
        <v>44</v>
      </c>
      <c r="Q22" s="125">
        <v>1</v>
      </c>
      <c r="R22" s="92">
        <v>2</v>
      </c>
      <c r="S22" s="92"/>
      <c r="T22" s="167"/>
      <c r="U22" s="237">
        <v>1</v>
      </c>
      <c r="V22" s="184" t="s">
        <v>162</v>
      </c>
      <c r="W22" s="187"/>
      <c r="X22" s="240" t="s">
        <v>165</v>
      </c>
      <c r="Y22" s="187" t="s">
        <v>164</v>
      </c>
      <c r="Z22" s="187" t="s">
        <v>163</v>
      </c>
      <c r="AA22" s="188" t="s">
        <v>164</v>
      </c>
      <c r="AB22" s="135">
        <f t="shared" si="1"/>
        <v>5</v>
      </c>
      <c r="AC22" s="167">
        <f t="shared" si="2"/>
        <v>3</v>
      </c>
      <c r="AD22" s="133">
        <f t="shared" si="3"/>
        <v>2</v>
      </c>
      <c r="AE22" s="135">
        <f t="shared" si="4"/>
        <v>2</v>
      </c>
      <c r="AF22" s="167">
        <f t="shared" si="5"/>
        <v>1</v>
      </c>
      <c r="AG22" s="133">
        <f t="shared" si="6"/>
        <v>2</v>
      </c>
      <c r="AH22" s="20"/>
      <c r="AI22" s="79">
        <f t="shared" si="0"/>
        <v>2</v>
      </c>
      <c r="AJ22" s="146">
        <f t="shared" si="7"/>
        <v>9</v>
      </c>
      <c r="AK22" s="4">
        <f t="shared" si="8"/>
        <v>4</v>
      </c>
      <c r="AL22" s="147">
        <f t="shared" si="9"/>
        <v>4</v>
      </c>
    </row>
    <row r="23" spans="1:38" ht="15" customHeight="1" thickBot="1" x14ac:dyDescent="0.3">
      <c r="A23" s="26">
        <v>43152</v>
      </c>
      <c r="B23" s="157" t="s">
        <v>155</v>
      </c>
      <c r="C23" s="224" t="s">
        <v>155</v>
      </c>
      <c r="D23" s="158">
        <v>3</v>
      </c>
      <c r="E23" s="158">
        <v>3</v>
      </c>
      <c r="F23" s="158" t="s">
        <v>156</v>
      </c>
      <c r="G23" s="154">
        <v>2</v>
      </c>
      <c r="H23" s="170">
        <v>3</v>
      </c>
      <c r="I23" s="153"/>
      <c r="J23" s="181" t="s">
        <v>44</v>
      </c>
      <c r="K23" s="170" t="s">
        <v>70</v>
      </c>
      <c r="L23" s="170">
        <v>1</v>
      </c>
      <c r="M23" s="263">
        <v>1</v>
      </c>
      <c r="N23" s="263">
        <v>1</v>
      </c>
      <c r="O23" s="153" t="s">
        <v>44</v>
      </c>
      <c r="P23" s="154" t="s">
        <v>44</v>
      </c>
      <c r="Q23" s="154">
        <v>2</v>
      </c>
      <c r="R23" s="154">
        <v>2</v>
      </c>
      <c r="S23" s="154"/>
      <c r="T23" s="170"/>
      <c r="U23" s="224">
        <v>1</v>
      </c>
      <c r="V23" s="268" t="s">
        <v>162</v>
      </c>
      <c r="W23" s="364" t="s">
        <v>72</v>
      </c>
      <c r="X23" s="182" t="s">
        <v>70</v>
      </c>
      <c r="Y23" s="182" t="s">
        <v>164</v>
      </c>
      <c r="Z23" s="308" t="s">
        <v>165</v>
      </c>
      <c r="AA23" s="183" t="s">
        <v>164</v>
      </c>
      <c r="AB23" s="151">
        <f t="shared" si="1"/>
        <v>4</v>
      </c>
      <c r="AC23" s="170">
        <f t="shared" si="2"/>
        <v>3</v>
      </c>
      <c r="AD23" s="153">
        <f t="shared" si="3"/>
        <v>3</v>
      </c>
      <c r="AE23" s="151">
        <f t="shared" si="4"/>
        <v>1</v>
      </c>
      <c r="AF23" s="170">
        <f t="shared" si="5"/>
        <v>1</v>
      </c>
      <c r="AG23" s="153">
        <f t="shared" si="6"/>
        <v>2</v>
      </c>
      <c r="AH23" s="20"/>
      <c r="AI23" s="79">
        <f t="shared" si="0"/>
        <v>3</v>
      </c>
      <c r="AJ23" s="146">
        <f t="shared" si="7"/>
        <v>7</v>
      </c>
      <c r="AK23" s="4">
        <f t="shared" si="8"/>
        <v>4</v>
      </c>
      <c r="AL23" s="147">
        <f t="shared" si="9"/>
        <v>5</v>
      </c>
    </row>
    <row r="24" spans="1:38" ht="15" customHeight="1" thickTop="1" x14ac:dyDescent="0.25">
      <c r="A24" s="26">
        <v>43153</v>
      </c>
      <c r="B24" s="136" t="s">
        <v>155</v>
      </c>
      <c r="C24" s="132" t="s">
        <v>155</v>
      </c>
      <c r="D24" s="126">
        <v>3</v>
      </c>
      <c r="E24" s="95">
        <v>3</v>
      </c>
      <c r="F24" s="95" t="s">
        <v>156</v>
      </c>
      <c r="G24" s="166">
        <v>2</v>
      </c>
      <c r="H24" s="166">
        <v>3</v>
      </c>
      <c r="I24" s="100"/>
      <c r="J24" s="178" t="s">
        <v>44</v>
      </c>
      <c r="K24" s="169" t="s">
        <v>70</v>
      </c>
      <c r="L24" s="166">
        <v>1</v>
      </c>
      <c r="M24" s="247">
        <v>1</v>
      </c>
      <c r="N24" s="247">
        <v>1</v>
      </c>
      <c r="O24" s="278">
        <v>1</v>
      </c>
      <c r="P24" s="126" t="s">
        <v>44</v>
      </c>
      <c r="Q24" s="95">
        <v>2</v>
      </c>
      <c r="R24" s="95">
        <v>2</v>
      </c>
      <c r="S24" s="166"/>
      <c r="T24" s="179" t="s">
        <v>70</v>
      </c>
      <c r="U24" s="100">
        <v>2</v>
      </c>
      <c r="V24" s="186" t="s">
        <v>162</v>
      </c>
      <c r="W24" s="365" t="s">
        <v>72</v>
      </c>
      <c r="X24" s="179" t="s">
        <v>70</v>
      </c>
      <c r="Y24" s="179" t="s">
        <v>164</v>
      </c>
      <c r="Z24" s="239" t="s">
        <v>165</v>
      </c>
      <c r="AA24" s="180" t="s">
        <v>164</v>
      </c>
      <c r="AB24" s="136">
        <f t="shared" si="1"/>
        <v>4</v>
      </c>
      <c r="AC24" s="166">
        <f t="shared" si="2"/>
        <v>4</v>
      </c>
      <c r="AD24" s="132">
        <f t="shared" si="3"/>
        <v>3</v>
      </c>
      <c r="AE24" s="136">
        <f t="shared" si="4"/>
        <v>1</v>
      </c>
      <c r="AF24" s="166">
        <f t="shared" si="5"/>
        <v>1</v>
      </c>
      <c r="AG24" s="132">
        <f t="shared" si="6"/>
        <v>2</v>
      </c>
      <c r="AH24" s="20"/>
      <c r="AI24" s="79">
        <f t="shared" si="0"/>
        <v>4</v>
      </c>
      <c r="AJ24" s="146">
        <f t="shared" si="7"/>
        <v>7</v>
      </c>
      <c r="AK24" s="4">
        <f t="shared" si="8"/>
        <v>5</v>
      </c>
      <c r="AL24" s="147">
        <f t="shared" si="9"/>
        <v>5</v>
      </c>
    </row>
    <row r="25" spans="1:38" ht="15" customHeight="1" x14ac:dyDescent="0.25">
      <c r="A25" s="26">
        <v>43154</v>
      </c>
      <c r="B25" s="135" t="s">
        <v>155</v>
      </c>
      <c r="C25" s="133" t="s">
        <v>155</v>
      </c>
      <c r="D25" s="92">
        <v>3</v>
      </c>
      <c r="E25" s="92">
        <v>3</v>
      </c>
      <c r="F25" s="92" t="s">
        <v>156</v>
      </c>
      <c r="G25" s="166">
        <v>2</v>
      </c>
      <c r="H25" s="166"/>
      <c r="I25" s="294">
        <v>1</v>
      </c>
      <c r="J25" s="357"/>
      <c r="K25" s="168" t="s">
        <v>70</v>
      </c>
      <c r="L25" s="167">
        <v>1</v>
      </c>
      <c r="M25" s="233">
        <v>1</v>
      </c>
      <c r="N25" s="233">
        <v>1</v>
      </c>
      <c r="O25" s="133">
        <v>1</v>
      </c>
      <c r="P25" s="126" t="s">
        <v>44</v>
      </c>
      <c r="Q25" s="126">
        <v>2</v>
      </c>
      <c r="R25" s="126">
        <v>2</v>
      </c>
      <c r="S25" s="166">
        <v>2</v>
      </c>
      <c r="T25" s="179" t="s">
        <v>70</v>
      </c>
      <c r="U25" s="294"/>
      <c r="V25" s="184" t="s">
        <v>162</v>
      </c>
      <c r="W25" s="240" t="s">
        <v>165</v>
      </c>
      <c r="X25" s="187" t="s">
        <v>70</v>
      </c>
      <c r="Y25" s="187" t="s">
        <v>164</v>
      </c>
      <c r="Z25" s="187" t="s">
        <v>163</v>
      </c>
      <c r="AA25" s="188" t="s">
        <v>164</v>
      </c>
      <c r="AB25" s="135">
        <f t="shared" si="1"/>
        <v>5</v>
      </c>
      <c r="AC25" s="167">
        <f t="shared" si="2"/>
        <v>4</v>
      </c>
      <c r="AD25" s="133">
        <f t="shared" si="3"/>
        <v>2</v>
      </c>
      <c r="AE25" s="135">
        <f t="shared" si="4"/>
        <v>2</v>
      </c>
      <c r="AF25" s="167">
        <f t="shared" si="5"/>
        <v>1</v>
      </c>
      <c r="AG25" s="133">
        <f t="shared" si="6"/>
        <v>2</v>
      </c>
      <c r="AH25" s="20"/>
      <c r="AI25" s="79">
        <f t="shared" si="0"/>
        <v>5</v>
      </c>
      <c r="AJ25" s="146">
        <f t="shared" si="7"/>
        <v>9</v>
      </c>
      <c r="AK25" s="4">
        <f t="shared" si="8"/>
        <v>5</v>
      </c>
      <c r="AL25" s="147">
        <f t="shared" si="9"/>
        <v>4</v>
      </c>
    </row>
    <row r="26" spans="1:38" ht="15" customHeight="1" x14ac:dyDescent="0.25">
      <c r="A26" s="26">
        <v>43155</v>
      </c>
      <c r="B26" s="138"/>
      <c r="C26" s="228"/>
      <c r="D26" s="92">
        <v>3</v>
      </c>
      <c r="E26" s="92"/>
      <c r="F26" s="92"/>
      <c r="G26" s="166"/>
      <c r="H26" s="166"/>
      <c r="I26" s="100">
        <v>3</v>
      </c>
      <c r="J26" s="357"/>
      <c r="K26" s="168"/>
      <c r="L26" s="167"/>
      <c r="M26" s="92">
        <v>1</v>
      </c>
      <c r="N26" s="92">
        <v>1</v>
      </c>
      <c r="O26" s="133">
        <v>1</v>
      </c>
      <c r="P26" s="126" t="s">
        <v>44</v>
      </c>
      <c r="Q26" s="126"/>
      <c r="R26" s="126">
        <v>2</v>
      </c>
      <c r="S26" s="169">
        <v>2</v>
      </c>
      <c r="T26" s="166"/>
      <c r="U26" s="297"/>
      <c r="V26" s="184" t="s">
        <v>162</v>
      </c>
      <c r="W26" s="187" t="s">
        <v>165</v>
      </c>
      <c r="X26" s="187"/>
      <c r="Y26" s="187" t="s">
        <v>164</v>
      </c>
      <c r="Z26" s="187"/>
      <c r="AA26" s="188" t="s">
        <v>164</v>
      </c>
      <c r="AB26" s="135">
        <f t="shared" si="1"/>
        <v>3</v>
      </c>
      <c r="AC26" s="167">
        <f t="shared" si="2"/>
        <v>2</v>
      </c>
      <c r="AD26" s="133">
        <f t="shared" si="3"/>
        <v>2</v>
      </c>
      <c r="AE26" s="135">
        <f t="shared" si="4"/>
        <v>1</v>
      </c>
      <c r="AF26" s="167">
        <f t="shared" si="5"/>
        <v>1</v>
      </c>
      <c r="AG26" s="133">
        <f t="shared" si="6"/>
        <v>2</v>
      </c>
      <c r="AH26" s="20"/>
      <c r="AI26" s="79">
        <f t="shared" si="0"/>
        <v>6</v>
      </c>
      <c r="AJ26" s="146">
        <f t="shared" si="7"/>
        <v>4</v>
      </c>
      <c r="AK26" s="4">
        <f t="shared" si="8"/>
        <v>3</v>
      </c>
      <c r="AL26" s="147">
        <f t="shared" si="9"/>
        <v>4</v>
      </c>
    </row>
    <row r="27" spans="1:38" ht="15" customHeight="1" x14ac:dyDescent="0.25">
      <c r="A27" s="26">
        <v>43156</v>
      </c>
      <c r="B27" s="138"/>
      <c r="C27" s="228"/>
      <c r="D27" s="92">
        <v>3</v>
      </c>
      <c r="E27" s="167"/>
      <c r="F27" s="167"/>
      <c r="G27" s="166">
        <v>2</v>
      </c>
      <c r="H27" s="166"/>
      <c r="I27" s="100">
        <v>3</v>
      </c>
      <c r="J27" s="357"/>
      <c r="K27" s="168"/>
      <c r="L27" s="92"/>
      <c r="M27" s="168">
        <v>1</v>
      </c>
      <c r="N27" s="92">
        <v>1</v>
      </c>
      <c r="O27" s="8">
        <v>1</v>
      </c>
      <c r="P27" s="138" t="s">
        <v>44</v>
      </c>
      <c r="Q27" s="355"/>
      <c r="R27" s="168">
        <v>2</v>
      </c>
      <c r="S27" s="187">
        <v>3</v>
      </c>
      <c r="T27" s="92"/>
      <c r="U27" s="133"/>
      <c r="V27" s="269"/>
      <c r="W27" s="187" t="s">
        <v>162</v>
      </c>
      <c r="X27" s="187"/>
      <c r="Y27" s="187" t="s">
        <v>164</v>
      </c>
      <c r="Z27" s="187" t="s">
        <v>165</v>
      </c>
      <c r="AA27" s="188" t="s">
        <v>164</v>
      </c>
      <c r="AB27" s="135">
        <f t="shared" si="1"/>
        <v>3</v>
      </c>
      <c r="AC27" s="167">
        <f t="shared" si="2"/>
        <v>2</v>
      </c>
      <c r="AD27" s="133">
        <f t="shared" si="3"/>
        <v>3</v>
      </c>
      <c r="AE27" s="135">
        <f t="shared" si="4"/>
        <v>1</v>
      </c>
      <c r="AF27" s="167">
        <f t="shared" si="5"/>
        <v>1</v>
      </c>
      <c r="AG27" s="133">
        <f t="shared" si="6"/>
        <v>2</v>
      </c>
      <c r="AH27" s="20"/>
      <c r="AI27" s="79">
        <f t="shared" si="0"/>
        <v>7</v>
      </c>
      <c r="AJ27" s="146">
        <f t="shared" si="7"/>
        <v>4</v>
      </c>
      <c r="AK27" s="4">
        <f t="shared" si="8"/>
        <v>3</v>
      </c>
      <c r="AL27" s="147">
        <f t="shared" si="9"/>
        <v>5</v>
      </c>
    </row>
    <row r="28" spans="1:38" ht="15" customHeight="1" x14ac:dyDescent="0.25">
      <c r="A28" s="26">
        <v>43157</v>
      </c>
      <c r="B28" s="138" t="s">
        <v>155</v>
      </c>
      <c r="C28" s="228" t="s">
        <v>155</v>
      </c>
      <c r="D28" s="92"/>
      <c r="E28" s="98">
        <v>1</v>
      </c>
      <c r="F28" s="167" t="s">
        <v>156</v>
      </c>
      <c r="G28" s="169">
        <v>2</v>
      </c>
      <c r="H28" s="169">
        <v>2</v>
      </c>
      <c r="I28" s="100"/>
      <c r="J28" s="125">
        <v>1</v>
      </c>
      <c r="K28" s="168"/>
      <c r="L28" s="125">
        <v>1</v>
      </c>
      <c r="M28" s="168"/>
      <c r="N28" s="92"/>
      <c r="O28" s="360">
        <v>1</v>
      </c>
      <c r="P28" s="138" t="s">
        <v>44</v>
      </c>
      <c r="Q28" s="168">
        <v>2</v>
      </c>
      <c r="R28" s="168">
        <v>2</v>
      </c>
      <c r="S28" s="167">
        <v>3</v>
      </c>
      <c r="T28" s="92">
        <v>1</v>
      </c>
      <c r="U28" s="133">
        <v>3</v>
      </c>
      <c r="V28" s="184" t="s">
        <v>163</v>
      </c>
      <c r="W28" s="187" t="s">
        <v>162</v>
      </c>
      <c r="X28" s="187" t="s">
        <v>164</v>
      </c>
      <c r="Y28" s="240"/>
      <c r="Z28" s="240" t="s">
        <v>165</v>
      </c>
      <c r="AA28" s="188"/>
      <c r="AB28" s="135">
        <f t="shared" si="1"/>
        <v>5</v>
      </c>
      <c r="AC28" s="167">
        <f t="shared" si="2"/>
        <v>4</v>
      </c>
      <c r="AD28" s="133">
        <f t="shared" si="3"/>
        <v>2</v>
      </c>
      <c r="AE28" s="135">
        <f t="shared" si="4"/>
        <v>2</v>
      </c>
      <c r="AF28" s="167">
        <f t="shared" si="5"/>
        <v>1</v>
      </c>
      <c r="AG28" s="133">
        <f t="shared" si="6"/>
        <v>1</v>
      </c>
      <c r="AH28" s="20"/>
      <c r="AI28" s="79">
        <f t="shared" si="0"/>
        <v>1</v>
      </c>
      <c r="AJ28" s="146">
        <f t="shared" si="7"/>
        <v>9</v>
      </c>
      <c r="AK28" s="4">
        <f t="shared" si="8"/>
        <v>5</v>
      </c>
      <c r="AL28" s="147">
        <f t="shared" si="9"/>
        <v>3</v>
      </c>
    </row>
    <row r="29" spans="1:38" ht="15" customHeight="1" x14ac:dyDescent="0.25">
      <c r="A29" s="26">
        <v>43158</v>
      </c>
      <c r="B29" s="138" t="s">
        <v>155</v>
      </c>
      <c r="C29" s="228" t="s">
        <v>155</v>
      </c>
      <c r="D29" s="233"/>
      <c r="E29" s="98">
        <v>1</v>
      </c>
      <c r="F29" s="167" t="s">
        <v>156</v>
      </c>
      <c r="G29" s="125">
        <v>2</v>
      </c>
      <c r="H29" s="168">
        <v>2</v>
      </c>
      <c r="I29" s="133"/>
      <c r="J29" s="125">
        <v>1</v>
      </c>
      <c r="K29" s="168" t="s">
        <v>70</v>
      </c>
      <c r="L29" s="233">
        <v>1</v>
      </c>
      <c r="M29" s="168" t="s">
        <v>161</v>
      </c>
      <c r="N29" s="125">
        <v>2</v>
      </c>
      <c r="O29" s="8"/>
      <c r="P29" s="138" t="s">
        <v>44</v>
      </c>
      <c r="Q29" s="167"/>
      <c r="R29" s="168"/>
      <c r="S29" s="167">
        <v>3</v>
      </c>
      <c r="T29" s="92" t="s">
        <v>41</v>
      </c>
      <c r="U29" s="133">
        <v>3</v>
      </c>
      <c r="V29" s="269" t="s">
        <v>165</v>
      </c>
      <c r="W29" s="187" t="s">
        <v>162</v>
      </c>
      <c r="X29" s="187" t="s">
        <v>164</v>
      </c>
      <c r="Y29" s="187"/>
      <c r="Z29" s="187" t="s">
        <v>70</v>
      </c>
      <c r="AA29" s="188"/>
      <c r="AB29" s="135">
        <f t="shared" si="1"/>
        <v>4</v>
      </c>
      <c r="AC29" s="167">
        <f t="shared" si="2"/>
        <v>3</v>
      </c>
      <c r="AD29" s="133">
        <f t="shared" si="3"/>
        <v>2</v>
      </c>
      <c r="AE29" s="135">
        <f t="shared" si="4"/>
        <v>1</v>
      </c>
      <c r="AF29" s="167">
        <f t="shared" si="5"/>
        <v>1</v>
      </c>
      <c r="AG29" s="133">
        <f t="shared" si="6"/>
        <v>1</v>
      </c>
      <c r="AH29" s="20"/>
      <c r="AI29" s="79">
        <f t="shared" si="0"/>
        <v>2</v>
      </c>
      <c r="AJ29" s="146">
        <f t="shared" si="7"/>
        <v>7</v>
      </c>
      <c r="AK29" s="4">
        <f t="shared" si="8"/>
        <v>4</v>
      </c>
      <c r="AL29" s="147">
        <f t="shared" si="9"/>
        <v>3</v>
      </c>
    </row>
    <row r="30" spans="1:38" ht="15" customHeight="1" thickBot="1" x14ac:dyDescent="0.3">
      <c r="A30" s="26">
        <v>43159</v>
      </c>
      <c r="B30" s="151" t="s">
        <v>155</v>
      </c>
      <c r="C30" s="153" t="s">
        <v>155</v>
      </c>
      <c r="D30" s="263">
        <v>1</v>
      </c>
      <c r="E30" s="257">
        <v>1</v>
      </c>
      <c r="F30" s="170" t="s">
        <v>156</v>
      </c>
      <c r="G30" s="158"/>
      <c r="H30" s="155">
        <v>2</v>
      </c>
      <c r="I30" s="262">
        <v>1</v>
      </c>
      <c r="J30" s="158">
        <v>1</v>
      </c>
      <c r="K30" s="257">
        <v>1</v>
      </c>
      <c r="L30" s="158" t="s">
        <v>174</v>
      </c>
      <c r="M30" s="155">
        <v>2</v>
      </c>
      <c r="N30" s="158">
        <v>2</v>
      </c>
      <c r="O30" s="152">
        <v>2</v>
      </c>
      <c r="P30" s="157" t="s">
        <v>44</v>
      </c>
      <c r="Q30" s="155">
        <v>3</v>
      </c>
      <c r="R30" s="155">
        <v>3</v>
      </c>
      <c r="S30" s="170">
        <v>3</v>
      </c>
      <c r="T30" s="154" t="s">
        <v>41</v>
      </c>
      <c r="U30" s="153">
        <v>3</v>
      </c>
      <c r="V30" s="268"/>
      <c r="W30" s="182" t="s">
        <v>162</v>
      </c>
      <c r="X30" s="182" t="s">
        <v>164</v>
      </c>
      <c r="Y30" s="182"/>
      <c r="Z30" s="308" t="s">
        <v>165</v>
      </c>
      <c r="AA30" s="183" t="s">
        <v>163</v>
      </c>
      <c r="AB30" s="137">
        <f t="shared" si="1"/>
        <v>5</v>
      </c>
      <c r="AC30" s="129">
        <f t="shared" si="2"/>
        <v>4</v>
      </c>
      <c r="AD30" s="153">
        <f t="shared" si="3"/>
        <v>4</v>
      </c>
      <c r="AE30" s="151">
        <f t="shared" si="4"/>
        <v>2</v>
      </c>
      <c r="AF30" s="170">
        <f t="shared" si="5"/>
        <v>1</v>
      </c>
      <c r="AG30" s="153">
        <f t="shared" si="6"/>
        <v>1</v>
      </c>
      <c r="AH30" s="20"/>
      <c r="AI30" s="79">
        <f t="shared" si="0"/>
        <v>3</v>
      </c>
      <c r="AJ30" s="289">
        <f t="shared" si="7"/>
        <v>9</v>
      </c>
      <c r="AK30" s="319">
        <f t="shared" si="8"/>
        <v>5</v>
      </c>
      <c r="AL30" s="290">
        <f t="shared" si="9"/>
        <v>5</v>
      </c>
    </row>
    <row r="31" spans="1:38" ht="15" hidden="1" customHeight="1" thickTop="1" thickBot="1" x14ac:dyDescent="0.3">
      <c r="A31" s="256">
        <v>42429</v>
      </c>
      <c r="B31" s="215"/>
      <c r="C31" s="215"/>
      <c r="D31" s="27"/>
      <c r="E31" s="165"/>
      <c r="F31" s="165"/>
      <c r="G31" s="47"/>
      <c r="H31" s="165"/>
      <c r="I31" s="24"/>
      <c r="J31" s="47"/>
      <c r="K31" s="165"/>
      <c r="L31" s="234"/>
      <c r="M31" s="165"/>
      <c r="N31" s="47"/>
      <c r="O31" s="23"/>
      <c r="P31" s="27"/>
      <c r="Q31" s="165"/>
      <c r="R31" s="165"/>
      <c r="S31" s="165"/>
      <c r="T31" s="47"/>
      <c r="U31" s="24"/>
      <c r="V31" s="27"/>
      <c r="W31" s="165"/>
      <c r="X31" s="165"/>
      <c r="Y31" s="238"/>
      <c r="Z31" s="165"/>
      <c r="AA31" s="24"/>
      <c r="AB31" s="27">
        <f t="shared" ref="AB31:AB32" si="10">COUNTIF(B31:AA31,"O1*")+COUNTIF(B31:AA31,"KO1")</f>
        <v>0</v>
      </c>
      <c r="AC31" s="165">
        <f t="shared" ref="AC31:AC32" si="11">COUNTIF(B31:AA31,"O2*")+COUNTIF(B31:AA31,"KO2")</f>
        <v>0</v>
      </c>
      <c r="AD31" s="24">
        <f t="shared" ref="AD31:AD32" si="12">COUNTIF(B31:AA31,"O3*")+COUNTIF(B31:AA31,"KO3")</f>
        <v>0</v>
      </c>
      <c r="AE31" s="136">
        <f t="shared" si="4"/>
        <v>0</v>
      </c>
      <c r="AF31" s="166">
        <f t="shared" si="5"/>
        <v>0</v>
      </c>
      <c r="AG31" s="24">
        <f t="shared" ref="AG31:AG32" si="13">COUNTIF(B31:AA31,"M3*")+COUNTIF(B31:AA31,"KM3")</f>
        <v>0</v>
      </c>
      <c r="AH31" s="20"/>
      <c r="AI31" s="20">
        <f t="shared" si="0"/>
        <v>1</v>
      </c>
      <c r="AJ31" s="36">
        <f t="shared" ref="AJ31:AJ33" si="14">COUNTIF(B31:AA31,"1")+COUNTIF(B31:AA31,"*1~*")+COUNTIF(B31:AA31,"*1#")</f>
        <v>0</v>
      </c>
      <c r="AK31" s="320">
        <f t="shared" ref="AK31:AK33" si="15">COUNTIF(B31:AA31,"*2")</f>
        <v>0</v>
      </c>
      <c r="AL31" s="322">
        <f t="shared" si="9"/>
        <v>0</v>
      </c>
    </row>
    <row r="32" spans="1:38" ht="15" hidden="1" customHeight="1" thickBot="1" x14ac:dyDescent="0.3">
      <c r="A32" s="26">
        <v>42065</v>
      </c>
      <c r="B32" s="27"/>
      <c r="C32" s="47"/>
      <c r="D32" s="165"/>
      <c r="E32" s="165"/>
      <c r="F32" s="165"/>
      <c r="G32" s="165"/>
      <c r="H32" s="165"/>
      <c r="I32" s="165"/>
      <c r="J32" s="165"/>
      <c r="K32" s="165"/>
      <c r="L32" s="24"/>
      <c r="M32" s="165"/>
      <c r="N32" s="27"/>
      <c r="O32" s="165"/>
      <c r="P32" s="165"/>
      <c r="Q32" s="165"/>
      <c r="R32" s="165"/>
      <c r="S32" s="165"/>
      <c r="T32" s="24"/>
      <c r="U32" s="27"/>
      <c r="V32" s="165"/>
      <c r="W32" s="165"/>
      <c r="X32" s="165"/>
      <c r="Y32" s="165"/>
      <c r="Z32" s="165"/>
      <c r="AA32" s="24"/>
      <c r="AB32" s="56">
        <f t="shared" si="10"/>
        <v>0</v>
      </c>
      <c r="AC32" s="80">
        <f t="shared" si="11"/>
        <v>0</v>
      </c>
      <c r="AD32" s="81">
        <f t="shared" si="12"/>
        <v>0</v>
      </c>
      <c r="AE32" s="97">
        <f t="shared" si="4"/>
        <v>0</v>
      </c>
      <c r="AF32" s="128">
        <f t="shared" si="5"/>
        <v>0</v>
      </c>
      <c r="AG32" s="81">
        <f t="shared" si="13"/>
        <v>0</v>
      </c>
      <c r="AH32" s="20"/>
      <c r="AI32" s="20">
        <f t="shared" si="0"/>
        <v>1</v>
      </c>
      <c r="AJ32" s="34">
        <f t="shared" si="14"/>
        <v>0</v>
      </c>
      <c r="AK32" s="321">
        <f t="shared" si="15"/>
        <v>0</v>
      </c>
      <c r="AL32" s="147">
        <f t="shared" si="9"/>
        <v>0</v>
      </c>
    </row>
    <row r="33" spans="1:38" ht="15" hidden="1" customHeight="1" thickBot="1" x14ac:dyDescent="0.3">
      <c r="A33" s="8">
        <v>31</v>
      </c>
      <c r="B33" s="27"/>
      <c r="C33" s="47"/>
      <c r="D33" s="22"/>
      <c r="E33" s="22"/>
      <c r="F33" s="27"/>
      <c r="G33" s="47"/>
      <c r="H33" s="22"/>
      <c r="I33" s="24"/>
      <c r="J33" s="22"/>
      <c r="K33" s="22"/>
      <c r="L33" s="22"/>
      <c r="M33" s="22"/>
      <c r="N33" s="22"/>
      <c r="O33" s="22"/>
      <c r="P33" s="22"/>
      <c r="Q33" s="24"/>
      <c r="R33" s="27"/>
      <c r="S33" s="22"/>
      <c r="T33" s="22"/>
      <c r="U33" s="22"/>
      <c r="V33" s="24"/>
      <c r="W33" s="22"/>
      <c r="X33" s="30"/>
      <c r="Y33" s="29"/>
      <c r="Z33" s="22"/>
      <c r="AA33" s="30"/>
      <c r="AB33" s="285"/>
      <c r="AC33" s="286">
        <f>COUNTIF(B33:AA33,$AH$4)+COUNTIF(B33:AA33,"O2R")</f>
        <v>0</v>
      </c>
      <c r="AD33" s="287">
        <f>COUNTIF(B33:AA33,$AH$5)+COUNTIF(B33:AA33,"O3R")</f>
        <v>0</v>
      </c>
      <c r="AE33" s="97">
        <f t="shared" si="4"/>
        <v>0</v>
      </c>
      <c r="AF33" s="128">
        <f t="shared" si="5"/>
        <v>0</v>
      </c>
      <c r="AG33" s="9">
        <f>COUNTIF(B33:AA33,$AH$11)</f>
        <v>0</v>
      </c>
      <c r="AH33" s="1"/>
      <c r="AJ33" s="34">
        <f t="shared" si="14"/>
        <v>0</v>
      </c>
      <c r="AK33" s="38">
        <f t="shared" si="15"/>
        <v>0</v>
      </c>
      <c r="AL33" s="290">
        <f t="shared" si="9"/>
        <v>0</v>
      </c>
    </row>
    <row r="34" spans="1:38" ht="15" customHeight="1" thickTop="1" x14ac:dyDescent="0.25">
      <c r="A34" s="1"/>
      <c r="B34" s="79">
        <f t="shared" ref="B34:AA34" si="16">29-(COUNTBLANK(B3:B31)+COUNTIF(B3:B31,"X")+COUNTIFS(B3:B31,"C",$AI$3:$AI$31,"&gt;5"))</f>
        <v>20</v>
      </c>
      <c r="C34" s="79">
        <f t="shared" si="16"/>
        <v>20</v>
      </c>
      <c r="D34" s="79">
        <f t="shared" si="16"/>
        <v>20</v>
      </c>
      <c r="E34" s="79">
        <f t="shared" si="16"/>
        <v>20</v>
      </c>
      <c r="F34" s="79">
        <f t="shared" si="16"/>
        <v>20</v>
      </c>
      <c r="G34" s="79">
        <f t="shared" si="16"/>
        <v>20</v>
      </c>
      <c r="H34" s="79">
        <f t="shared" si="16"/>
        <v>20</v>
      </c>
      <c r="I34" s="79">
        <f t="shared" si="16"/>
        <v>20</v>
      </c>
      <c r="J34" s="79">
        <f t="shared" si="16"/>
        <v>20</v>
      </c>
      <c r="K34" s="79">
        <f t="shared" si="16"/>
        <v>20</v>
      </c>
      <c r="L34" s="79">
        <f t="shared" si="16"/>
        <v>20</v>
      </c>
      <c r="M34" s="79">
        <f t="shared" si="16"/>
        <v>20</v>
      </c>
      <c r="N34" s="79">
        <f t="shared" si="16"/>
        <v>20</v>
      </c>
      <c r="O34" s="79">
        <f t="shared" si="16"/>
        <v>21</v>
      </c>
      <c r="P34" s="79">
        <f t="shared" si="16"/>
        <v>18</v>
      </c>
      <c r="Q34" s="79">
        <f t="shared" si="16"/>
        <v>20</v>
      </c>
      <c r="R34" s="79">
        <f t="shared" si="16"/>
        <v>20</v>
      </c>
      <c r="S34" s="79">
        <f t="shared" si="16"/>
        <v>20</v>
      </c>
      <c r="T34" s="79">
        <f t="shared" si="16"/>
        <v>20</v>
      </c>
      <c r="U34" s="79">
        <f t="shared" si="16"/>
        <v>20</v>
      </c>
      <c r="V34" s="79">
        <f t="shared" si="16"/>
        <v>20</v>
      </c>
      <c r="W34" s="79">
        <f t="shared" si="16"/>
        <v>20</v>
      </c>
      <c r="X34" s="79">
        <f t="shared" si="16"/>
        <v>20</v>
      </c>
      <c r="Y34" s="79">
        <f t="shared" si="16"/>
        <v>20</v>
      </c>
      <c r="Z34" s="79">
        <f t="shared" si="16"/>
        <v>20</v>
      </c>
      <c r="AA34" s="79">
        <f t="shared" si="16"/>
        <v>20</v>
      </c>
      <c r="AB34" s="288"/>
      <c r="AC34" s="288"/>
      <c r="AD34" s="288"/>
      <c r="AE34" s="1"/>
      <c r="AF34" s="1"/>
      <c r="AG34" s="1"/>
      <c r="AH34" s="1"/>
    </row>
    <row r="35" spans="1:38" ht="15" customHeight="1" x14ac:dyDescent="0.25">
      <c r="A35" s="1"/>
      <c r="B35" s="79">
        <f>SUM(62-(B34+Marzec!B34+Kwiecień!B34))</f>
        <v>0</v>
      </c>
      <c r="C35" s="79">
        <f>SUM(62-(C34+Marzec!C34+Kwiecień!C34))</f>
        <v>0</v>
      </c>
      <c r="D35" s="79">
        <f>SUM(62-(D34+Marzec!D34+Kwiecień!D34))</f>
        <v>0</v>
      </c>
      <c r="E35" s="79">
        <f>SUM(62-(E34+Marzec!E34+Kwiecień!E34))</f>
        <v>0</v>
      </c>
      <c r="F35" s="79">
        <f>SUM(62-(F34+Marzec!F34+Kwiecień!F34))</f>
        <v>0</v>
      </c>
      <c r="G35" s="79">
        <f>SUM(62-(G34+Marzec!G34+Kwiecień!G34))</f>
        <v>0</v>
      </c>
      <c r="H35" s="79">
        <f>SUM(62-(H34+Marzec!H34+Kwiecień!H34))</f>
        <v>0</v>
      </c>
      <c r="I35" s="79">
        <f>SUM(62-(I34+Marzec!I34+Kwiecień!I34))</f>
        <v>0</v>
      </c>
      <c r="J35" s="79">
        <f>SUM(62-(J34+Marzec!J34+Kwiecień!J34))</f>
        <v>0</v>
      </c>
      <c r="K35" s="79">
        <f>SUM(62-(K34+Marzec!K34+Kwiecień!K34))</f>
        <v>0</v>
      </c>
      <c r="L35" s="79">
        <f>SUM(62-(L34+Marzec!L34+Kwiecień!L34))</f>
        <v>0</v>
      </c>
      <c r="M35" s="79">
        <f>SUM(62-(M34+Marzec!M34+Kwiecień!M34))</f>
        <v>0</v>
      </c>
      <c r="N35" s="79">
        <f>SUM(62-(N34+Marzec!N34+Kwiecień!O34))</f>
        <v>0</v>
      </c>
      <c r="O35" s="79">
        <f>SUM(62-(O34+Marzec!O34+Kwiecień!P34))</f>
        <v>-1</v>
      </c>
      <c r="P35" s="79">
        <f>SUM(62-(P34+Marzec!P34+Kwiecień!Q34))</f>
        <v>1</v>
      </c>
      <c r="Q35" s="79">
        <f>SUM(62-(Q34+Marzec!Q34+Kwiecień!R34))</f>
        <v>0</v>
      </c>
      <c r="R35" s="79">
        <f>SUM(62-(R34+Marzec!R34+Kwiecień!S34))</f>
        <v>0</v>
      </c>
      <c r="S35" s="79">
        <f>SUM(62-(S34+Marzec!S34+Kwiecień!T34))</f>
        <v>0</v>
      </c>
      <c r="T35" s="79">
        <f>SUM(62-(T34+Marzec!T34+Kwiecień!U34))</f>
        <v>0</v>
      </c>
      <c r="U35" s="79">
        <f>SUM(62-(U34+Marzec!U34+Kwiecień!V34))</f>
        <v>0</v>
      </c>
      <c r="V35" s="79">
        <f>SUM(62-(V34+Marzec!V34+Kwiecień!W34))</f>
        <v>0</v>
      </c>
      <c r="W35" s="79">
        <f>SUM(62-(W34+Marzec!W34+Kwiecień!X34))</f>
        <v>0</v>
      </c>
      <c r="X35" s="79">
        <f>SUM(62-(X34+Marzec!X34+Kwiecień!Y34))</f>
        <v>0</v>
      </c>
      <c r="Y35" s="79">
        <f>SUM(62-(Y34+Marzec!Y34+Kwiecień!Z34))</f>
        <v>0</v>
      </c>
      <c r="Z35" s="79">
        <f>SUM(62-(Z34+Marzec!Z34+Kwiecień!AA34))</f>
        <v>0</v>
      </c>
      <c r="AA35" s="79">
        <f>SUM(62-(AA34+Marzec!AA34+Kwiecień!AB34))</f>
        <v>0</v>
      </c>
      <c r="AB35" s="1"/>
      <c r="AC35" s="1"/>
      <c r="AD35" s="1"/>
      <c r="AE35" s="1"/>
      <c r="AF35" s="1"/>
      <c r="AG35" s="1"/>
      <c r="AH35" s="1"/>
    </row>
    <row r="36" spans="1:38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79"/>
      <c r="W36" s="1"/>
      <c r="X36" s="1"/>
      <c r="Y36" s="1"/>
      <c r="Z36" s="1"/>
      <c r="AA36" s="1"/>
      <c r="AB36" s="1"/>
    </row>
    <row r="37" spans="1:38" ht="15" customHeight="1" x14ac:dyDescent="0.25">
      <c r="A37" s="1"/>
      <c r="B37" s="1"/>
      <c r="C37" s="7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8" ht="15" customHeight="1" x14ac:dyDescent="0.25">
      <c r="A38" s="21" t="s">
        <v>40</v>
      </c>
      <c r="B38" s="21">
        <f>COUNTIF(B3:B32,"Uw")+COUNTIF(B3:B32,"Uz")</f>
        <v>2</v>
      </c>
      <c r="C38" s="21">
        <f>COUNTIF(C3:C32,"Uw")+COUNTIF(C3:C32,"Uz")</f>
        <v>0</v>
      </c>
      <c r="D38" s="21">
        <f t="shared" ref="D38:AA38" si="17">COUNTIF(D3:D32,"Uw")+COUNTIF(D3:D32,"Uz")</f>
        <v>0</v>
      </c>
      <c r="E38" s="21">
        <f t="shared" si="17"/>
        <v>0</v>
      </c>
      <c r="F38" s="21">
        <f t="shared" si="17"/>
        <v>0</v>
      </c>
      <c r="G38" s="21">
        <f t="shared" si="17"/>
        <v>1</v>
      </c>
      <c r="H38" s="21">
        <f t="shared" si="17"/>
        <v>0</v>
      </c>
      <c r="I38" s="21">
        <f t="shared" si="17"/>
        <v>0</v>
      </c>
      <c r="J38" s="21">
        <f t="shared" si="17"/>
        <v>4</v>
      </c>
      <c r="K38" s="21">
        <f>COUNTIF(K3:K32,"Uw")+COUNTIF(K3:K32,"Uz")</f>
        <v>5</v>
      </c>
      <c r="L38" s="21">
        <f t="shared" si="17"/>
        <v>2</v>
      </c>
      <c r="M38" s="21">
        <f>COUNTIF(M3:M32,"Uw")+COUNTIF(M3:M32,"Uz")</f>
        <v>1</v>
      </c>
      <c r="N38" s="21">
        <f t="shared" si="17"/>
        <v>4</v>
      </c>
      <c r="O38" s="21">
        <f t="shared" si="17"/>
        <v>0</v>
      </c>
      <c r="P38" s="21">
        <f t="shared" si="17"/>
        <v>0</v>
      </c>
      <c r="Q38" s="21">
        <f t="shared" si="17"/>
        <v>4</v>
      </c>
      <c r="R38" s="21">
        <f t="shared" si="17"/>
        <v>2</v>
      </c>
      <c r="S38" s="21">
        <f t="shared" si="17"/>
        <v>0</v>
      </c>
      <c r="T38" s="21">
        <f t="shared" si="17"/>
        <v>3</v>
      </c>
      <c r="U38" s="21">
        <f t="shared" si="17"/>
        <v>3</v>
      </c>
      <c r="V38" s="21">
        <f t="shared" si="17"/>
        <v>2</v>
      </c>
      <c r="W38" s="21">
        <f t="shared" si="17"/>
        <v>5</v>
      </c>
      <c r="X38" s="21">
        <f t="shared" si="17"/>
        <v>3</v>
      </c>
      <c r="Y38" s="21">
        <f t="shared" si="17"/>
        <v>0</v>
      </c>
      <c r="Z38" s="21">
        <f t="shared" si="17"/>
        <v>1</v>
      </c>
      <c r="AA38" s="21">
        <f t="shared" si="17"/>
        <v>0</v>
      </c>
      <c r="AB38" s="1"/>
      <c r="AC38" s="1"/>
      <c r="AD38" s="32" t="s">
        <v>54</v>
      </c>
      <c r="AE38" s="19"/>
      <c r="AF38" s="19"/>
      <c r="AG38" s="19"/>
      <c r="AH38" s="1"/>
    </row>
    <row r="39" spans="1:38" ht="15" customHeight="1" x14ac:dyDescent="0.25">
      <c r="A39" s="21" t="s">
        <v>41</v>
      </c>
      <c r="B39" s="21">
        <f>COUNTIF(B3:B32,"C")</f>
        <v>0</v>
      </c>
      <c r="C39" s="21">
        <f>COUNTIF(C3:C32,"C")</f>
        <v>2</v>
      </c>
      <c r="D39" s="21">
        <f t="shared" ref="D39:AA39" si="18">COUNTIF(D3:D32,"C")</f>
        <v>0</v>
      </c>
      <c r="E39" s="21">
        <f t="shared" si="18"/>
        <v>0</v>
      </c>
      <c r="F39" s="21">
        <f t="shared" si="18"/>
        <v>0</v>
      </c>
      <c r="G39" s="21">
        <f t="shared" si="18"/>
        <v>0</v>
      </c>
      <c r="H39" s="21">
        <f t="shared" si="18"/>
        <v>0</v>
      </c>
      <c r="I39" s="21">
        <f t="shared" si="18"/>
        <v>0</v>
      </c>
      <c r="J39" s="21">
        <f t="shared" si="18"/>
        <v>2</v>
      </c>
      <c r="K39" s="21">
        <f>COUNTIF(K3:K32,"C")</f>
        <v>0</v>
      </c>
      <c r="L39" s="21">
        <f t="shared" si="18"/>
        <v>0</v>
      </c>
      <c r="M39" s="21">
        <f>COUNTIF(M3:M32,"C")</f>
        <v>0</v>
      </c>
      <c r="N39" s="21">
        <f t="shared" si="18"/>
        <v>0</v>
      </c>
      <c r="O39" s="21">
        <f t="shared" si="18"/>
        <v>7</v>
      </c>
      <c r="P39" s="21">
        <f t="shared" si="18"/>
        <v>21</v>
      </c>
      <c r="Q39" s="21">
        <f t="shared" si="18"/>
        <v>0</v>
      </c>
      <c r="R39" s="21">
        <f t="shared" si="18"/>
        <v>0</v>
      </c>
      <c r="S39" s="21">
        <f t="shared" si="18"/>
        <v>0</v>
      </c>
      <c r="T39" s="21">
        <f t="shared" si="18"/>
        <v>0</v>
      </c>
      <c r="U39" s="21">
        <f t="shared" si="18"/>
        <v>0</v>
      </c>
      <c r="V39" s="21">
        <f t="shared" si="18"/>
        <v>0</v>
      </c>
      <c r="W39" s="21">
        <f t="shared" si="18"/>
        <v>0</v>
      </c>
      <c r="X39" s="21">
        <f t="shared" si="18"/>
        <v>0</v>
      </c>
      <c r="Y39" s="21">
        <f t="shared" si="18"/>
        <v>0</v>
      </c>
      <c r="Z39" s="21">
        <f t="shared" si="18"/>
        <v>0</v>
      </c>
      <c r="AA39" s="21">
        <f t="shared" si="18"/>
        <v>0</v>
      </c>
      <c r="AB39" s="1"/>
      <c r="AC39" s="1"/>
      <c r="AD39" s="45"/>
      <c r="AE39" s="19"/>
      <c r="AF39" s="19"/>
      <c r="AG39" s="19"/>
      <c r="AH39" s="1"/>
    </row>
    <row r="40" spans="1:38" ht="15" customHeight="1" x14ac:dyDescent="0.25">
      <c r="A40" s="21" t="s">
        <v>42</v>
      </c>
      <c r="B40" s="21">
        <f>COUNTIF(B3:B32,"O")</f>
        <v>0</v>
      </c>
      <c r="C40" s="21">
        <f>COUNTIF(C3:C32,"O")</f>
        <v>0</v>
      </c>
      <c r="D40" s="21">
        <f t="shared" ref="D40:AA40" si="19">COUNTIF(D3:D32,"O")</f>
        <v>0</v>
      </c>
      <c r="E40" s="21">
        <f t="shared" si="19"/>
        <v>0</v>
      </c>
      <c r="F40" s="21">
        <f t="shared" si="19"/>
        <v>0</v>
      </c>
      <c r="G40" s="21">
        <f t="shared" si="19"/>
        <v>0</v>
      </c>
      <c r="H40" s="21">
        <f t="shared" si="19"/>
        <v>0</v>
      </c>
      <c r="I40" s="21">
        <f t="shared" si="19"/>
        <v>0</v>
      </c>
      <c r="J40" s="21">
        <f t="shared" si="19"/>
        <v>0</v>
      </c>
      <c r="K40" s="21">
        <f>COUNTIF(K3:K32,"O")</f>
        <v>0</v>
      </c>
      <c r="L40" s="21">
        <f t="shared" si="19"/>
        <v>0</v>
      </c>
      <c r="M40" s="21">
        <f>COUNTIF(M3:M32,"O")</f>
        <v>0</v>
      </c>
      <c r="N40" s="21">
        <f t="shared" si="19"/>
        <v>0</v>
      </c>
      <c r="O40" s="21">
        <f t="shared" si="19"/>
        <v>0</v>
      </c>
      <c r="P40" s="21">
        <f t="shared" si="19"/>
        <v>0</v>
      </c>
      <c r="Q40" s="21">
        <f t="shared" si="19"/>
        <v>0</v>
      </c>
      <c r="R40" s="21">
        <f t="shared" si="19"/>
        <v>0</v>
      </c>
      <c r="S40" s="21">
        <f t="shared" si="19"/>
        <v>0</v>
      </c>
      <c r="T40" s="21">
        <f t="shared" si="19"/>
        <v>0</v>
      </c>
      <c r="U40" s="21">
        <f t="shared" si="19"/>
        <v>0</v>
      </c>
      <c r="V40" s="21">
        <f t="shared" si="19"/>
        <v>0</v>
      </c>
      <c r="W40" s="21">
        <f t="shared" si="19"/>
        <v>0</v>
      </c>
      <c r="X40" s="21">
        <f t="shared" si="19"/>
        <v>0</v>
      </c>
      <c r="Y40" s="21">
        <f t="shared" si="19"/>
        <v>0</v>
      </c>
      <c r="Z40" s="21">
        <f t="shared" si="19"/>
        <v>0</v>
      </c>
      <c r="AA40" s="21">
        <f t="shared" si="19"/>
        <v>0</v>
      </c>
      <c r="AB40" s="1"/>
      <c r="AC40" s="1"/>
      <c r="AD40" s="73" t="s">
        <v>50</v>
      </c>
      <c r="AE40" s="73" t="s">
        <v>51</v>
      </c>
      <c r="AF40" s="73"/>
      <c r="AG40" s="73"/>
      <c r="AH40" s="73"/>
      <c r="AI40" s="79"/>
    </row>
    <row r="41" spans="1:38" ht="15" customHeight="1" x14ac:dyDescent="0.25">
      <c r="A41" s="21" t="s">
        <v>43</v>
      </c>
      <c r="B41" s="21">
        <f>COUNTIF(B3:B32,"Uo")</f>
        <v>0</v>
      </c>
      <c r="C41" s="21">
        <f>COUNTIF(C3:C32,"Uo")</f>
        <v>0</v>
      </c>
      <c r="D41" s="21">
        <f t="shared" ref="D41:AA41" si="20">COUNTIF(D3:D32,"Uo")</f>
        <v>0</v>
      </c>
      <c r="E41" s="21">
        <f t="shared" si="20"/>
        <v>0</v>
      </c>
      <c r="F41" s="21">
        <f t="shared" si="20"/>
        <v>0</v>
      </c>
      <c r="G41" s="21">
        <f t="shared" si="20"/>
        <v>0</v>
      </c>
      <c r="H41" s="21">
        <f t="shared" si="20"/>
        <v>0</v>
      </c>
      <c r="I41" s="21">
        <f t="shared" si="20"/>
        <v>0</v>
      </c>
      <c r="J41" s="21">
        <f t="shared" si="20"/>
        <v>0</v>
      </c>
      <c r="K41" s="21">
        <f>COUNTIF(K3:K32,"Uo")</f>
        <v>0</v>
      </c>
      <c r="L41" s="21">
        <f t="shared" si="20"/>
        <v>0</v>
      </c>
      <c r="M41" s="21">
        <f>COUNTIF(M3:M32,"Uo")</f>
        <v>0</v>
      </c>
      <c r="N41" s="21">
        <f t="shared" si="20"/>
        <v>0</v>
      </c>
      <c r="O41" s="21">
        <f t="shared" si="20"/>
        <v>0</v>
      </c>
      <c r="P41" s="21">
        <f t="shared" si="20"/>
        <v>0</v>
      </c>
      <c r="Q41" s="21">
        <f t="shared" si="20"/>
        <v>0</v>
      </c>
      <c r="R41" s="21">
        <f t="shared" si="20"/>
        <v>0</v>
      </c>
      <c r="S41" s="21">
        <f t="shared" si="20"/>
        <v>0</v>
      </c>
      <c r="T41" s="21">
        <f t="shared" si="20"/>
        <v>0</v>
      </c>
      <c r="U41" s="21">
        <f t="shared" si="20"/>
        <v>0</v>
      </c>
      <c r="V41" s="21">
        <f t="shared" si="20"/>
        <v>0</v>
      </c>
      <c r="W41" s="21">
        <f t="shared" si="20"/>
        <v>0</v>
      </c>
      <c r="X41" s="21">
        <f t="shared" si="20"/>
        <v>0</v>
      </c>
      <c r="Y41" s="21">
        <f t="shared" si="20"/>
        <v>0</v>
      </c>
      <c r="Z41" s="21">
        <f t="shared" si="20"/>
        <v>0</v>
      </c>
      <c r="AA41" s="21">
        <f t="shared" si="20"/>
        <v>0</v>
      </c>
      <c r="AB41" s="1"/>
      <c r="AC41" s="1"/>
      <c r="AD41" s="33" t="s">
        <v>55</v>
      </c>
      <c r="AE41" s="73" t="s">
        <v>56</v>
      </c>
      <c r="AF41" s="73"/>
      <c r="AG41" s="73"/>
      <c r="AH41" s="73"/>
      <c r="AI41" s="73"/>
    </row>
    <row r="42" spans="1:38" ht="15" customHeight="1" x14ac:dyDescent="0.25">
      <c r="A42" s="21" t="s">
        <v>76</v>
      </c>
      <c r="B42" s="21">
        <f t="shared" ref="B42:AA42" si="21">COUNTIF(B4:B33,"Uj")</f>
        <v>0</v>
      </c>
      <c r="C42" s="21">
        <f t="shared" si="21"/>
        <v>0</v>
      </c>
      <c r="D42" s="21">
        <f t="shared" si="21"/>
        <v>0</v>
      </c>
      <c r="E42" s="21">
        <f t="shared" si="21"/>
        <v>0</v>
      </c>
      <c r="F42" s="21">
        <f t="shared" si="21"/>
        <v>0</v>
      </c>
      <c r="G42" s="21">
        <f t="shared" si="21"/>
        <v>0</v>
      </c>
      <c r="H42" s="21">
        <f t="shared" si="21"/>
        <v>0</v>
      </c>
      <c r="I42" s="21">
        <f t="shared" si="21"/>
        <v>0</v>
      </c>
      <c r="J42" s="21">
        <f t="shared" si="21"/>
        <v>0</v>
      </c>
      <c r="K42" s="21">
        <f>COUNTIF(K4:K33,"Uj")</f>
        <v>0</v>
      </c>
      <c r="L42" s="21">
        <f t="shared" si="21"/>
        <v>0</v>
      </c>
      <c r="M42" s="21">
        <f>COUNTIF(M4:M33,"Uj")</f>
        <v>0</v>
      </c>
      <c r="N42" s="21">
        <f t="shared" si="21"/>
        <v>0</v>
      </c>
      <c r="O42" s="21">
        <f t="shared" si="21"/>
        <v>0</v>
      </c>
      <c r="P42" s="21">
        <f t="shared" si="21"/>
        <v>0</v>
      </c>
      <c r="Q42" s="21">
        <f t="shared" si="21"/>
        <v>0</v>
      </c>
      <c r="R42" s="21">
        <f t="shared" si="21"/>
        <v>0</v>
      </c>
      <c r="S42" s="21">
        <f t="shared" si="21"/>
        <v>0</v>
      </c>
      <c r="T42" s="21">
        <f t="shared" si="21"/>
        <v>0</v>
      </c>
      <c r="U42" s="21">
        <f t="shared" si="21"/>
        <v>0</v>
      </c>
      <c r="V42" s="21">
        <f t="shared" si="21"/>
        <v>0</v>
      </c>
      <c r="W42" s="21">
        <f t="shared" si="21"/>
        <v>0</v>
      </c>
      <c r="X42" s="21">
        <f t="shared" si="21"/>
        <v>0</v>
      </c>
      <c r="Y42" s="21">
        <f t="shared" si="21"/>
        <v>0</v>
      </c>
      <c r="Z42" s="21">
        <f t="shared" si="21"/>
        <v>0</v>
      </c>
      <c r="AA42" s="21">
        <f t="shared" si="21"/>
        <v>0</v>
      </c>
      <c r="AB42" s="1"/>
      <c r="AC42" s="1"/>
      <c r="AD42" s="31"/>
      <c r="AE42" s="73" t="s">
        <v>52</v>
      </c>
      <c r="AF42" s="73"/>
      <c r="AG42" s="73"/>
      <c r="AH42" s="73"/>
      <c r="AI42" s="73"/>
    </row>
    <row r="43" spans="1:38" ht="15" customHeight="1" x14ac:dyDescent="0.25">
      <c r="A43" s="14" t="s">
        <v>45</v>
      </c>
      <c r="B43" s="378" t="s">
        <v>48</v>
      </c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379"/>
      <c r="Z43" s="379"/>
      <c r="AA43" s="379"/>
      <c r="AD43" s="45" t="s">
        <v>70</v>
      </c>
      <c r="AE43" s="45" t="s">
        <v>71</v>
      </c>
      <c r="AF43" s="45"/>
      <c r="AG43" s="45"/>
      <c r="AH43" s="45"/>
      <c r="AI43" s="73"/>
    </row>
    <row r="44" spans="1:38" x14ac:dyDescent="0.25">
      <c r="A44" s="2" t="s">
        <v>121</v>
      </c>
      <c r="B44" s="2">
        <v>130</v>
      </c>
      <c r="C44" s="21">
        <v>0</v>
      </c>
      <c r="D44" s="2">
        <v>1465</v>
      </c>
      <c r="E44" s="2">
        <v>0</v>
      </c>
      <c r="F44" s="2">
        <v>445</v>
      </c>
      <c r="G44" s="2">
        <v>165</v>
      </c>
      <c r="H44" s="2">
        <v>1185</v>
      </c>
      <c r="I44" s="2">
        <v>295</v>
      </c>
      <c r="J44" s="2">
        <v>195</v>
      </c>
      <c r="K44" s="2">
        <v>60</v>
      </c>
      <c r="L44" s="2">
        <v>1040</v>
      </c>
      <c r="M44" s="2">
        <v>250</v>
      </c>
      <c r="N44" s="2">
        <v>90</v>
      </c>
      <c r="O44" s="2">
        <v>390</v>
      </c>
      <c r="P44" s="2">
        <v>180</v>
      </c>
      <c r="Q44" s="2">
        <v>480</v>
      </c>
      <c r="R44" s="2">
        <v>930</v>
      </c>
      <c r="S44" s="2">
        <v>1395</v>
      </c>
      <c r="T44" s="2">
        <v>20</v>
      </c>
      <c r="U44" s="2">
        <v>10</v>
      </c>
      <c r="V44" s="2">
        <v>240</v>
      </c>
      <c r="W44" s="2">
        <v>205</v>
      </c>
      <c r="X44" s="2">
        <v>0</v>
      </c>
      <c r="Y44" s="2">
        <v>135</v>
      </c>
      <c r="Z44" s="2">
        <v>650</v>
      </c>
      <c r="AA44" s="2">
        <v>0</v>
      </c>
      <c r="AD44" s="45" t="s">
        <v>72</v>
      </c>
      <c r="AE44" s="45" t="s">
        <v>53</v>
      </c>
      <c r="AF44" s="45"/>
      <c r="AG44" s="45"/>
      <c r="AH44" s="45"/>
      <c r="AI44" s="73"/>
    </row>
    <row r="45" spans="1:38" x14ac:dyDescent="0.25">
      <c r="A45" s="2" t="s">
        <v>166</v>
      </c>
      <c r="B45" s="2"/>
      <c r="C45" s="21"/>
      <c r="D45" s="2">
        <v>60</v>
      </c>
      <c r="E45" s="2"/>
      <c r="F45" s="2"/>
      <c r="G45" s="2"/>
      <c r="H45" s="2">
        <v>60</v>
      </c>
      <c r="I45" s="2"/>
      <c r="J45" s="2">
        <v>60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D45" s="45" t="s">
        <v>74</v>
      </c>
      <c r="AE45" s="45" t="s">
        <v>68</v>
      </c>
      <c r="AF45" s="45"/>
      <c r="AG45" s="45"/>
      <c r="AH45" s="45"/>
      <c r="AI45" s="73"/>
    </row>
    <row r="46" spans="1:38" s="19" customFormat="1" x14ac:dyDescent="0.25">
      <c r="A46" s="21" t="s">
        <v>168</v>
      </c>
      <c r="B46" s="21">
        <v>35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D46" s="45" t="s">
        <v>75</v>
      </c>
      <c r="AE46" s="45" t="s">
        <v>67</v>
      </c>
      <c r="AF46" s="45"/>
      <c r="AG46" s="45"/>
      <c r="AH46" s="45"/>
      <c r="AI46" s="73"/>
    </row>
    <row r="47" spans="1:38" s="19" customFormat="1" x14ac:dyDescent="0.25">
      <c r="A47" s="21" t="s">
        <v>169</v>
      </c>
      <c r="B47" s="21"/>
      <c r="C47" s="21"/>
      <c r="D47" s="21"/>
      <c r="E47" s="21"/>
      <c r="F47" s="21">
        <v>45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D47" s="45" t="s">
        <v>44</v>
      </c>
      <c r="AE47" s="45" t="s">
        <v>73</v>
      </c>
      <c r="AF47" s="45"/>
      <c r="AG47" s="45"/>
      <c r="AH47" s="45"/>
      <c r="AI47" s="73"/>
    </row>
    <row r="48" spans="1:38" s="19" customFormat="1" x14ac:dyDescent="0.25">
      <c r="A48" s="21" t="s">
        <v>171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>
        <v>120</v>
      </c>
      <c r="Y48" s="21"/>
      <c r="Z48" s="21"/>
      <c r="AA48" s="21"/>
      <c r="AD48" s="140"/>
      <c r="AE48" s="45" t="s">
        <v>87</v>
      </c>
      <c r="AF48" s="73"/>
      <c r="AG48" s="73"/>
      <c r="AH48" s="73"/>
      <c r="AI48" s="73"/>
    </row>
    <row r="49" spans="1:35" s="19" customFormat="1" x14ac:dyDescent="0.25">
      <c r="A49" s="21" t="s">
        <v>176</v>
      </c>
      <c r="B49" s="21"/>
      <c r="C49" s="21"/>
      <c r="D49" s="21"/>
      <c r="E49" s="21"/>
      <c r="F49" s="21">
        <v>120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>
        <v>180</v>
      </c>
      <c r="S49" s="21"/>
      <c r="T49" s="21"/>
      <c r="U49" s="21"/>
      <c r="V49" s="21"/>
      <c r="W49" s="21"/>
      <c r="X49" s="21"/>
      <c r="Y49" s="21"/>
      <c r="Z49" s="21"/>
      <c r="AA49" s="21"/>
      <c r="AD49" s="58"/>
      <c r="AE49" s="45" t="s">
        <v>88</v>
      </c>
      <c r="AF49" s="73"/>
      <c r="AG49" s="73"/>
      <c r="AH49" s="73"/>
      <c r="AI49" s="73"/>
    </row>
    <row r="50" spans="1:35" s="19" customFormat="1" x14ac:dyDescent="0.25">
      <c r="A50" s="21" t="s">
        <v>178</v>
      </c>
      <c r="B50" s="21"/>
      <c r="C50" s="21"/>
      <c r="D50" s="21"/>
      <c r="E50" s="21"/>
      <c r="F50" s="21">
        <v>150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D50" s="59"/>
      <c r="AE50" s="45" t="s">
        <v>89</v>
      </c>
      <c r="AF50" s="73"/>
      <c r="AG50" s="73"/>
      <c r="AH50" s="73"/>
      <c r="AI50" s="73"/>
    </row>
    <row r="51" spans="1:35" s="19" customFormat="1" x14ac:dyDescent="0.25">
      <c r="A51" s="21" t="s">
        <v>180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>
        <v>30</v>
      </c>
      <c r="U51" s="21"/>
      <c r="V51" s="21"/>
      <c r="W51" s="21"/>
      <c r="X51" s="21"/>
      <c r="Y51" s="21"/>
      <c r="Z51" s="21"/>
      <c r="AA51" s="21"/>
      <c r="AD51" s="54" t="s">
        <v>100</v>
      </c>
      <c r="AE51" s="45" t="s">
        <v>101</v>
      </c>
      <c r="AF51" s="45"/>
      <c r="AG51" s="45"/>
      <c r="AH51" s="45"/>
      <c r="AI51" s="73"/>
    </row>
    <row r="52" spans="1:35" s="19" customFormat="1" x14ac:dyDescent="0.25">
      <c r="A52" s="21" t="s">
        <v>181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>
        <v>240</v>
      </c>
      <c r="Z52" s="21"/>
      <c r="AA52" s="21"/>
      <c r="AD52" s="19" t="s">
        <v>156</v>
      </c>
      <c r="AE52" s="45" t="s">
        <v>173</v>
      </c>
      <c r="AF52"/>
      <c r="AG52"/>
    </row>
    <row r="53" spans="1:35" s="19" customFormat="1" x14ac:dyDescent="0.25">
      <c r="A53" s="21" t="s">
        <v>182</v>
      </c>
      <c r="B53" s="21"/>
      <c r="C53" s="21"/>
      <c r="D53" s="21"/>
      <c r="E53" s="21"/>
      <c r="F53" s="21">
        <v>60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D53" s="19" t="s">
        <v>174</v>
      </c>
      <c r="AE53" s="45" t="s">
        <v>175</v>
      </c>
      <c r="AF53"/>
      <c r="AG53"/>
    </row>
    <row r="54" spans="1:35" s="19" customFormat="1" x14ac:dyDescent="0.25">
      <c r="A54" s="21" t="s">
        <v>184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>
        <v>360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E54"/>
      <c r="AF54"/>
      <c r="AG54"/>
    </row>
    <row r="55" spans="1:35" s="19" customForma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35" s="19" customForma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35" s="19" customForma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H57" s="73"/>
    </row>
    <row r="58" spans="1:35" s="19" customForma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H58" s="73"/>
    </row>
    <row r="59" spans="1:35" x14ac:dyDescent="0.25">
      <c r="A59" s="2"/>
      <c r="B59" s="2"/>
      <c r="C59" s="2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35" x14ac:dyDescent="0.25">
      <c r="A60" s="2"/>
      <c r="B60" s="2"/>
      <c r="C60" s="2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35" x14ac:dyDescent="0.25">
      <c r="A61" s="2"/>
      <c r="B61" s="2"/>
      <c r="C61" s="2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35" x14ac:dyDescent="0.25">
      <c r="A62" s="2"/>
      <c r="B62" s="2"/>
      <c r="C62" s="2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35" ht="15.75" thickBot="1" x14ac:dyDescent="0.3">
      <c r="A63" s="2"/>
      <c r="B63" s="2"/>
      <c r="C63" s="2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35" ht="15.75" thickBot="1" x14ac:dyDescent="0.3">
      <c r="A64" s="16" t="s">
        <v>46</v>
      </c>
      <c r="B64" s="13">
        <f t="shared" ref="B64:AA64" si="22">SUM(B44:B63)</f>
        <v>165</v>
      </c>
      <c r="C64" s="13">
        <f t="shared" si="22"/>
        <v>0</v>
      </c>
      <c r="D64" s="2">
        <f t="shared" si="22"/>
        <v>1525</v>
      </c>
      <c r="E64" s="2">
        <f t="shared" si="22"/>
        <v>0</v>
      </c>
      <c r="F64" s="2">
        <f t="shared" si="22"/>
        <v>820</v>
      </c>
      <c r="G64" s="2">
        <f t="shared" si="22"/>
        <v>165</v>
      </c>
      <c r="H64" s="2">
        <f t="shared" si="22"/>
        <v>1245</v>
      </c>
      <c r="I64" s="2">
        <f t="shared" si="22"/>
        <v>295</v>
      </c>
      <c r="J64" s="2">
        <f t="shared" si="22"/>
        <v>255</v>
      </c>
      <c r="K64" s="2">
        <f t="shared" si="22"/>
        <v>60</v>
      </c>
      <c r="L64" s="2">
        <f t="shared" si="22"/>
        <v>1400</v>
      </c>
      <c r="M64" s="2">
        <f t="shared" si="22"/>
        <v>250</v>
      </c>
      <c r="N64" s="2">
        <f t="shared" si="22"/>
        <v>90</v>
      </c>
      <c r="O64" s="2">
        <f t="shared" si="22"/>
        <v>390</v>
      </c>
      <c r="P64" s="2">
        <f t="shared" si="22"/>
        <v>180</v>
      </c>
      <c r="Q64" s="2">
        <f t="shared" si="22"/>
        <v>480</v>
      </c>
      <c r="R64" s="2">
        <f t="shared" si="22"/>
        <v>1110</v>
      </c>
      <c r="S64" s="2">
        <f t="shared" si="22"/>
        <v>1395</v>
      </c>
      <c r="T64" s="2">
        <f t="shared" si="22"/>
        <v>50</v>
      </c>
      <c r="U64" s="2">
        <f t="shared" si="22"/>
        <v>10</v>
      </c>
      <c r="V64" s="2">
        <f t="shared" si="22"/>
        <v>240</v>
      </c>
      <c r="W64" s="2">
        <f t="shared" si="22"/>
        <v>205</v>
      </c>
      <c r="X64" s="2">
        <f t="shared" si="22"/>
        <v>120</v>
      </c>
      <c r="Y64" s="2">
        <f t="shared" si="22"/>
        <v>375</v>
      </c>
      <c r="Z64" s="2">
        <f t="shared" si="22"/>
        <v>650</v>
      </c>
      <c r="AA64" s="2">
        <f t="shared" si="22"/>
        <v>0</v>
      </c>
    </row>
    <row r="65" spans="1:33" x14ac:dyDescent="0.25">
      <c r="A65" s="14" t="s">
        <v>45</v>
      </c>
      <c r="B65" s="378" t="s">
        <v>49</v>
      </c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  <c r="Y65" s="379"/>
      <c r="Z65" s="379"/>
      <c r="AA65" s="379"/>
    </row>
    <row r="66" spans="1:33" x14ac:dyDescent="0.25">
      <c r="A66" s="2" t="s">
        <v>167</v>
      </c>
      <c r="B66" s="2"/>
      <c r="C66" s="21"/>
      <c r="D66" s="2"/>
      <c r="E66" s="2"/>
      <c r="F66" s="2"/>
      <c r="G66" s="2"/>
      <c r="H66" s="2"/>
      <c r="I66" s="2"/>
      <c r="J66" s="2"/>
      <c r="K66" s="2"/>
      <c r="L66" s="2"/>
      <c r="M66" s="2"/>
      <c r="N66" s="2">
        <v>60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E66" s="19"/>
      <c r="AF66" s="19"/>
      <c r="AG66" s="19"/>
    </row>
    <row r="67" spans="1:33" s="19" customFormat="1" x14ac:dyDescent="0.25">
      <c r="A67" s="21" t="s">
        <v>169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>
        <v>60</v>
      </c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33" s="19" customFormat="1" x14ac:dyDescent="0.25">
      <c r="A68" s="21" t="s">
        <v>170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>
        <v>60</v>
      </c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33" s="19" customFormat="1" x14ac:dyDescent="0.25">
      <c r="A69" s="21" t="s">
        <v>171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>
        <v>120</v>
      </c>
      <c r="W69" s="21"/>
      <c r="X69" s="21"/>
      <c r="Y69" s="21"/>
      <c r="Z69" s="21"/>
      <c r="AA69" s="21"/>
    </row>
    <row r="70" spans="1:33" s="19" customFormat="1" x14ac:dyDescent="0.25">
      <c r="A70" s="21" t="s">
        <v>176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>
        <v>135</v>
      </c>
      <c r="Z70" s="21"/>
      <c r="AA70" s="21"/>
    </row>
    <row r="71" spans="1:33" s="19" customFormat="1" x14ac:dyDescent="0.25">
      <c r="A71" s="21" t="s">
        <v>177</v>
      </c>
      <c r="B71" s="21"/>
      <c r="C71" s="21"/>
      <c r="D71" s="21"/>
      <c r="E71" s="21"/>
      <c r="F71" s="21">
        <v>120</v>
      </c>
      <c r="G71" s="21"/>
      <c r="H71" s="21"/>
      <c r="I71" s="21"/>
      <c r="J71" s="21">
        <v>60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33" s="19" customFormat="1" x14ac:dyDescent="0.25">
      <c r="A72" s="21" t="s">
        <v>179</v>
      </c>
      <c r="B72" s="21"/>
      <c r="C72" s="21"/>
      <c r="D72" s="21"/>
      <c r="E72" s="21"/>
      <c r="F72" s="21">
        <v>135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E72"/>
      <c r="AF72"/>
      <c r="AG72"/>
    </row>
    <row r="73" spans="1:33" s="19" customFormat="1" x14ac:dyDescent="0.25">
      <c r="A73" s="21" t="s">
        <v>180</v>
      </c>
      <c r="B73" s="21">
        <v>60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E73"/>
      <c r="AF73"/>
      <c r="AG73"/>
    </row>
    <row r="74" spans="1:33" s="19" customFormat="1" x14ac:dyDescent="0.25">
      <c r="A74" s="21" t="s">
        <v>182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>
        <v>60</v>
      </c>
      <c r="X74" s="21"/>
      <c r="Y74" s="21"/>
      <c r="Z74" s="21"/>
      <c r="AA74" s="21"/>
      <c r="AE74"/>
      <c r="AF74"/>
      <c r="AG74"/>
    </row>
    <row r="75" spans="1:33" s="19" customFormat="1" x14ac:dyDescent="0.25">
      <c r="A75" s="21" t="s">
        <v>183</v>
      </c>
      <c r="B75" s="21"/>
      <c r="C75" s="21"/>
      <c r="D75" s="21"/>
      <c r="E75" s="21"/>
      <c r="F75" s="21">
        <v>120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E75"/>
      <c r="AF75"/>
      <c r="AG75"/>
    </row>
    <row r="76" spans="1:33" s="19" customFormat="1" x14ac:dyDescent="0.25">
      <c r="A76" s="21" t="s">
        <v>184</v>
      </c>
      <c r="B76" s="21"/>
      <c r="C76" s="21"/>
      <c r="D76" s="21">
        <v>60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E76"/>
      <c r="AF76"/>
      <c r="AG76"/>
    </row>
    <row r="77" spans="1:33" s="19" customForma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E77"/>
      <c r="AF77"/>
      <c r="AG77"/>
    </row>
    <row r="78" spans="1:33" s="19" customForma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E78"/>
      <c r="AF78"/>
      <c r="AG78"/>
    </row>
    <row r="79" spans="1:33" s="19" customForma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E79"/>
      <c r="AF79"/>
      <c r="AG79"/>
    </row>
    <row r="80" spans="1:33" x14ac:dyDescent="0.25">
      <c r="A80" s="2"/>
      <c r="B80" s="2"/>
      <c r="C80" s="2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E80" s="19"/>
      <c r="AF80" s="19"/>
      <c r="AG80" s="19"/>
    </row>
    <row r="81" spans="1:33" x14ac:dyDescent="0.25">
      <c r="A81" s="2"/>
      <c r="B81" s="2"/>
      <c r="C81" s="2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E81" s="19"/>
      <c r="AF81" s="19"/>
      <c r="AG81" s="19"/>
    </row>
    <row r="82" spans="1:33" x14ac:dyDescent="0.25">
      <c r="A82" s="2"/>
      <c r="B82" s="2"/>
      <c r="C82" s="2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E82" s="19"/>
      <c r="AF82" s="19"/>
      <c r="AG82" s="19"/>
    </row>
    <row r="83" spans="1:33" x14ac:dyDescent="0.25">
      <c r="A83" s="2"/>
      <c r="B83" s="2"/>
      <c r="C83" s="2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E83" s="19"/>
      <c r="AF83" s="19"/>
      <c r="AG83" s="19"/>
    </row>
    <row r="84" spans="1:33" x14ac:dyDescent="0.25">
      <c r="A84" s="2"/>
      <c r="B84" s="2"/>
      <c r="C84" s="2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E84" s="19"/>
      <c r="AF84" s="19"/>
      <c r="AG84" s="19"/>
    </row>
    <row r="85" spans="1:33" ht="15.75" thickBot="1" x14ac:dyDescent="0.3">
      <c r="A85" s="15"/>
      <c r="B85" s="2"/>
      <c r="C85" s="2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E85" s="19"/>
      <c r="AF85" s="19"/>
      <c r="AG85" s="19"/>
    </row>
    <row r="86" spans="1:33" ht="15.75" thickBot="1" x14ac:dyDescent="0.3">
      <c r="A86" s="17" t="s">
        <v>46</v>
      </c>
      <c r="B86" s="18">
        <f>SUM(B66:B85)</f>
        <v>60</v>
      </c>
      <c r="C86" s="18">
        <f>SUM(C66:C85)</f>
        <v>0</v>
      </c>
      <c r="D86" s="15">
        <f t="shared" ref="D86:AA86" si="23">SUM(D66:D85)</f>
        <v>60</v>
      </c>
      <c r="E86" s="15">
        <f t="shared" si="23"/>
        <v>0</v>
      </c>
      <c r="F86" s="15">
        <f>SUM(F66:F85)</f>
        <v>375</v>
      </c>
      <c r="G86" s="15">
        <f>SUM(G66:G85)</f>
        <v>0</v>
      </c>
      <c r="H86" s="15">
        <f t="shared" ref="H86:N86" si="24">SUM(H66:H85)</f>
        <v>0</v>
      </c>
      <c r="I86" s="15">
        <f t="shared" si="24"/>
        <v>0</v>
      </c>
      <c r="J86" s="15">
        <f t="shared" si="24"/>
        <v>60</v>
      </c>
      <c r="K86" s="15">
        <f>SUM(K66:K85)</f>
        <v>0</v>
      </c>
      <c r="L86" s="15">
        <f t="shared" si="24"/>
        <v>0</v>
      </c>
      <c r="M86" s="15">
        <f>SUM(M66:M85)</f>
        <v>0</v>
      </c>
      <c r="N86" s="15">
        <f t="shared" si="24"/>
        <v>60</v>
      </c>
      <c r="O86" s="15">
        <f t="shared" si="23"/>
        <v>60</v>
      </c>
      <c r="P86" s="15">
        <f t="shared" si="23"/>
        <v>60</v>
      </c>
      <c r="Q86" s="15">
        <f>SUM(Q66:Q85)</f>
        <v>0</v>
      </c>
      <c r="R86" s="15">
        <f>SUM(R66:R85)</f>
        <v>0</v>
      </c>
      <c r="S86" s="15">
        <f>SUM(S66:S85)</f>
        <v>0</v>
      </c>
      <c r="T86" s="15">
        <f t="shared" si="23"/>
        <v>0</v>
      </c>
      <c r="U86" s="15">
        <f t="shared" si="23"/>
        <v>0</v>
      </c>
      <c r="V86" s="15">
        <f>SUM(V66:V85)</f>
        <v>120</v>
      </c>
      <c r="W86" s="15">
        <f t="shared" si="23"/>
        <v>60</v>
      </c>
      <c r="X86" s="15">
        <f t="shared" si="23"/>
        <v>0</v>
      </c>
      <c r="Y86" s="15">
        <f t="shared" si="23"/>
        <v>135</v>
      </c>
      <c r="Z86" s="15">
        <f t="shared" si="23"/>
        <v>0</v>
      </c>
      <c r="AA86" s="15">
        <f t="shared" si="23"/>
        <v>0</v>
      </c>
      <c r="AE86" s="19"/>
      <c r="AF86" s="19"/>
      <c r="AG86" s="19"/>
    </row>
    <row r="87" spans="1:33" ht="15.75" thickBot="1" x14ac:dyDescent="0.3">
      <c r="A87" s="5" t="s">
        <v>47</v>
      </c>
      <c r="B87" s="6">
        <f t="shared" ref="B87:AA87" si="25">SUM(B64-B86)</f>
        <v>105</v>
      </c>
      <c r="C87" s="6">
        <f t="shared" si="25"/>
        <v>0</v>
      </c>
      <c r="D87" s="6">
        <f t="shared" si="25"/>
        <v>1465</v>
      </c>
      <c r="E87" s="6">
        <f t="shared" si="25"/>
        <v>0</v>
      </c>
      <c r="F87" s="6">
        <f t="shared" si="25"/>
        <v>445</v>
      </c>
      <c r="G87" s="6">
        <f t="shared" si="25"/>
        <v>165</v>
      </c>
      <c r="H87" s="6">
        <f t="shared" si="25"/>
        <v>1245</v>
      </c>
      <c r="I87" s="6">
        <f t="shared" si="25"/>
        <v>295</v>
      </c>
      <c r="J87" s="6">
        <f t="shared" si="25"/>
        <v>195</v>
      </c>
      <c r="K87" s="6">
        <f>SUM(K64-K86)</f>
        <v>60</v>
      </c>
      <c r="L87" s="6">
        <f t="shared" si="25"/>
        <v>1400</v>
      </c>
      <c r="M87" s="6">
        <f>SUM(M64-M86)</f>
        <v>250</v>
      </c>
      <c r="N87" s="6">
        <f t="shared" si="25"/>
        <v>30</v>
      </c>
      <c r="O87" s="6">
        <f t="shared" si="25"/>
        <v>330</v>
      </c>
      <c r="P87" s="6">
        <f t="shared" si="25"/>
        <v>120</v>
      </c>
      <c r="Q87" s="6">
        <f t="shared" si="25"/>
        <v>480</v>
      </c>
      <c r="R87" s="6">
        <f t="shared" si="25"/>
        <v>1110</v>
      </c>
      <c r="S87" s="6">
        <f t="shared" si="25"/>
        <v>1395</v>
      </c>
      <c r="T87" s="6">
        <f t="shared" si="25"/>
        <v>50</v>
      </c>
      <c r="U87" s="6">
        <f t="shared" si="25"/>
        <v>10</v>
      </c>
      <c r="V87" s="6">
        <f t="shared" si="25"/>
        <v>120</v>
      </c>
      <c r="W87" s="6">
        <f t="shared" si="25"/>
        <v>145</v>
      </c>
      <c r="X87" s="6">
        <f t="shared" si="25"/>
        <v>120</v>
      </c>
      <c r="Y87" s="6">
        <f t="shared" si="25"/>
        <v>240</v>
      </c>
      <c r="Z87" s="6">
        <f t="shared" si="25"/>
        <v>650</v>
      </c>
      <c r="AA87" s="6">
        <f t="shared" si="25"/>
        <v>0</v>
      </c>
      <c r="AE87" s="19"/>
      <c r="AF87" s="19"/>
      <c r="AG87" s="19"/>
    </row>
    <row r="88" spans="1:33" x14ac:dyDescent="0.25">
      <c r="AE88" s="19"/>
      <c r="AF88" s="19"/>
      <c r="AG88" s="19"/>
    </row>
    <row r="89" spans="1:33" ht="15.75" thickBot="1" x14ac:dyDescent="0.3">
      <c r="AE89" s="19"/>
      <c r="AF89" s="19"/>
      <c r="AG89" s="19"/>
    </row>
    <row r="90" spans="1:33" x14ac:dyDescent="0.25">
      <c r="A90" s="10" t="s">
        <v>65</v>
      </c>
      <c r="B90" s="25">
        <f t="shared" ref="B90:AA90" si="26">COUNTIF(B3:B32,"*1")+COUNTIF(B3:B32,"*1~*")+COUNTIF(B3:B32,"*1#")+COUNTIF(B3:B32,"1")</f>
        <v>0</v>
      </c>
      <c r="C90" s="83">
        <f t="shared" si="26"/>
        <v>0</v>
      </c>
      <c r="D90" s="83">
        <f t="shared" si="26"/>
        <v>10</v>
      </c>
      <c r="E90" s="83">
        <f t="shared" si="26"/>
        <v>14</v>
      </c>
      <c r="F90" s="83">
        <f t="shared" si="26"/>
        <v>0</v>
      </c>
      <c r="G90" s="83">
        <f t="shared" si="26"/>
        <v>4</v>
      </c>
      <c r="H90" s="83">
        <f t="shared" si="26"/>
        <v>3</v>
      </c>
      <c r="I90" s="83">
        <f t="shared" si="26"/>
        <v>9</v>
      </c>
      <c r="J90" s="83">
        <f t="shared" si="26"/>
        <v>14</v>
      </c>
      <c r="K90" s="83">
        <f t="shared" si="26"/>
        <v>6</v>
      </c>
      <c r="L90" s="83">
        <f t="shared" si="26"/>
        <v>12</v>
      </c>
      <c r="M90" s="83">
        <f t="shared" si="26"/>
        <v>8</v>
      </c>
      <c r="N90" s="83">
        <f t="shared" si="26"/>
        <v>10</v>
      </c>
      <c r="O90" s="83">
        <f t="shared" si="26"/>
        <v>9</v>
      </c>
      <c r="P90" s="83">
        <f t="shared" si="26"/>
        <v>0</v>
      </c>
      <c r="Q90" s="83">
        <f t="shared" si="26"/>
        <v>5</v>
      </c>
      <c r="R90" s="83">
        <f t="shared" si="26"/>
        <v>4</v>
      </c>
      <c r="S90" s="83">
        <f t="shared" si="26"/>
        <v>1</v>
      </c>
      <c r="T90" s="83">
        <f t="shared" si="26"/>
        <v>4</v>
      </c>
      <c r="U90" s="83">
        <f t="shared" si="26"/>
        <v>8</v>
      </c>
      <c r="V90" s="83">
        <f t="shared" si="26"/>
        <v>3</v>
      </c>
      <c r="W90" s="83">
        <f t="shared" si="26"/>
        <v>2</v>
      </c>
      <c r="X90" s="83">
        <f t="shared" si="26"/>
        <v>5</v>
      </c>
      <c r="Y90" s="83">
        <f t="shared" si="26"/>
        <v>11</v>
      </c>
      <c r="Z90" s="83">
        <f t="shared" si="26"/>
        <v>12</v>
      </c>
      <c r="AA90" s="83">
        <f t="shared" si="26"/>
        <v>14</v>
      </c>
      <c r="AE90" s="19"/>
      <c r="AF90" s="19"/>
      <c r="AG90" s="19"/>
    </row>
    <row r="91" spans="1:33" ht="15.75" thickBot="1" x14ac:dyDescent="0.3">
      <c r="A91" s="40" t="s">
        <v>62</v>
      </c>
      <c r="B91" s="12">
        <f t="shared" ref="B91:AA91" si="27">COUNTIF(B2:B29,"O1R")</f>
        <v>0</v>
      </c>
      <c r="C91" s="88">
        <f t="shared" si="27"/>
        <v>0</v>
      </c>
      <c r="D91" s="12">
        <f t="shared" si="27"/>
        <v>0</v>
      </c>
      <c r="E91" s="12">
        <f t="shared" si="27"/>
        <v>0</v>
      </c>
      <c r="F91" s="12">
        <f t="shared" si="27"/>
        <v>0</v>
      </c>
      <c r="G91" s="12">
        <f t="shared" si="27"/>
        <v>0</v>
      </c>
      <c r="H91" s="12">
        <f t="shared" si="27"/>
        <v>0</v>
      </c>
      <c r="I91" s="12">
        <f t="shared" si="27"/>
        <v>0</v>
      </c>
      <c r="J91" s="12">
        <f t="shared" si="27"/>
        <v>0</v>
      </c>
      <c r="K91" s="12">
        <f t="shared" si="27"/>
        <v>0</v>
      </c>
      <c r="L91" s="12">
        <f t="shared" si="27"/>
        <v>0</v>
      </c>
      <c r="M91" s="12">
        <f t="shared" si="27"/>
        <v>0</v>
      </c>
      <c r="N91" s="12">
        <f t="shared" si="27"/>
        <v>0</v>
      </c>
      <c r="O91" s="12">
        <f t="shared" si="27"/>
        <v>0</v>
      </c>
      <c r="P91" s="12">
        <f t="shared" si="27"/>
        <v>0</v>
      </c>
      <c r="Q91" s="12">
        <f t="shared" si="27"/>
        <v>0</v>
      </c>
      <c r="R91" s="12">
        <f t="shared" si="27"/>
        <v>0</v>
      </c>
      <c r="S91" s="12">
        <f t="shared" si="27"/>
        <v>0</v>
      </c>
      <c r="T91" s="12">
        <f t="shared" si="27"/>
        <v>0</v>
      </c>
      <c r="U91" s="12">
        <f t="shared" si="27"/>
        <v>0</v>
      </c>
      <c r="V91" s="12">
        <f t="shared" si="27"/>
        <v>0</v>
      </c>
      <c r="W91" s="12">
        <f t="shared" si="27"/>
        <v>0</v>
      </c>
      <c r="X91" s="12">
        <f t="shared" si="27"/>
        <v>0</v>
      </c>
      <c r="Y91" s="12">
        <f t="shared" si="27"/>
        <v>0</v>
      </c>
      <c r="Z91" s="12">
        <f t="shared" si="27"/>
        <v>0</v>
      </c>
      <c r="AA91" s="12">
        <f t="shared" si="27"/>
        <v>0</v>
      </c>
      <c r="AE91" s="19"/>
      <c r="AF91" s="19"/>
      <c r="AG91" s="19"/>
    </row>
    <row r="92" spans="1:33" ht="15.75" thickBot="1" x14ac:dyDescent="0.3">
      <c r="A92" s="50" t="s">
        <v>64</v>
      </c>
      <c r="B92" s="51">
        <f>SUM(B90:B91)</f>
        <v>0</v>
      </c>
      <c r="C92" s="63">
        <f>SUM(C90:C91)</f>
        <v>0</v>
      </c>
      <c r="D92" s="51">
        <f t="shared" ref="D92:AA92" si="28">SUM(D90:D91)</f>
        <v>10</v>
      </c>
      <c r="E92" s="51">
        <f t="shared" si="28"/>
        <v>14</v>
      </c>
      <c r="F92" s="51">
        <f>SUM(F90:F91)</f>
        <v>0</v>
      </c>
      <c r="G92" s="51">
        <f>SUM(G90:G91)</f>
        <v>4</v>
      </c>
      <c r="H92" s="51">
        <f t="shared" ref="H92:N92" si="29">SUM(H90:H91)</f>
        <v>3</v>
      </c>
      <c r="I92" s="51">
        <f t="shared" si="29"/>
        <v>9</v>
      </c>
      <c r="J92" s="51">
        <f t="shared" si="29"/>
        <v>14</v>
      </c>
      <c r="K92" s="51">
        <f>SUM(K90:K91)</f>
        <v>6</v>
      </c>
      <c r="L92" s="51">
        <f t="shared" si="29"/>
        <v>12</v>
      </c>
      <c r="M92" s="51">
        <f>SUM(M90:M91)</f>
        <v>8</v>
      </c>
      <c r="N92" s="51">
        <f t="shared" si="29"/>
        <v>10</v>
      </c>
      <c r="O92" s="51">
        <f t="shared" si="28"/>
        <v>9</v>
      </c>
      <c r="P92" s="51">
        <f t="shared" si="28"/>
        <v>0</v>
      </c>
      <c r="Q92" s="51">
        <f>SUM(Q90:Q91)</f>
        <v>5</v>
      </c>
      <c r="R92" s="51">
        <f>SUM(R90:R91)</f>
        <v>4</v>
      </c>
      <c r="S92" s="51">
        <f>SUM(S90:S91)</f>
        <v>1</v>
      </c>
      <c r="T92" s="51">
        <f t="shared" si="28"/>
        <v>4</v>
      </c>
      <c r="U92" s="51">
        <f>SUM(U90:U91)</f>
        <v>8</v>
      </c>
      <c r="V92" s="51">
        <f>SUM(V90:V91)</f>
        <v>3</v>
      </c>
      <c r="W92" s="51">
        <f t="shared" si="28"/>
        <v>2</v>
      </c>
      <c r="X92" s="51">
        <f>SUM(X90:X91)</f>
        <v>5</v>
      </c>
      <c r="Y92" s="51">
        <f>SUM(Y90:Y91)</f>
        <v>11</v>
      </c>
      <c r="Z92" s="51">
        <f t="shared" si="28"/>
        <v>12</v>
      </c>
      <c r="AA92" s="51">
        <f t="shared" si="28"/>
        <v>14</v>
      </c>
      <c r="AE92" s="19"/>
      <c r="AF92" s="19"/>
      <c r="AG92" s="19"/>
    </row>
    <row r="93" spans="1:33" x14ac:dyDescent="0.25">
      <c r="A93" s="43" t="s">
        <v>63</v>
      </c>
      <c r="B93" s="28">
        <f>COUNTIF(B3:B32,"*2")+COUNTIF(B3:B32,"2")</f>
        <v>0</v>
      </c>
      <c r="C93" s="28">
        <f t="shared" ref="C93:AA93" si="30">COUNTIF(C3:C32,"*2")+COUNTIF(C3:C32,"2")</f>
        <v>0</v>
      </c>
      <c r="D93" s="28">
        <f t="shared" si="30"/>
        <v>2</v>
      </c>
      <c r="E93" s="28">
        <f t="shared" si="30"/>
        <v>1</v>
      </c>
      <c r="F93" s="28">
        <f t="shared" si="30"/>
        <v>0</v>
      </c>
      <c r="G93" s="28">
        <f t="shared" si="30"/>
        <v>12</v>
      </c>
      <c r="H93" s="28">
        <f t="shared" si="30"/>
        <v>11</v>
      </c>
      <c r="I93" s="28">
        <f t="shared" si="30"/>
        <v>4</v>
      </c>
      <c r="J93" s="28">
        <f t="shared" si="30"/>
        <v>0</v>
      </c>
      <c r="K93" s="28">
        <f t="shared" si="30"/>
        <v>9</v>
      </c>
      <c r="L93" s="28">
        <f t="shared" si="30"/>
        <v>5</v>
      </c>
      <c r="M93" s="28">
        <f t="shared" si="30"/>
        <v>6</v>
      </c>
      <c r="N93" s="28">
        <f t="shared" si="30"/>
        <v>2</v>
      </c>
      <c r="O93" s="28">
        <f t="shared" si="30"/>
        <v>5</v>
      </c>
      <c r="P93" s="28">
        <f t="shared" si="30"/>
        <v>0</v>
      </c>
      <c r="Q93" s="28">
        <f t="shared" si="30"/>
        <v>5</v>
      </c>
      <c r="R93" s="28">
        <f t="shared" si="30"/>
        <v>8</v>
      </c>
      <c r="S93" s="28">
        <f t="shared" si="30"/>
        <v>8</v>
      </c>
      <c r="T93" s="28">
        <f t="shared" si="30"/>
        <v>6</v>
      </c>
      <c r="U93" s="28">
        <f t="shared" si="30"/>
        <v>6</v>
      </c>
      <c r="V93" s="28">
        <f t="shared" si="30"/>
        <v>15</v>
      </c>
      <c r="W93" s="28">
        <f t="shared" si="30"/>
        <v>4</v>
      </c>
      <c r="X93" s="28">
        <f t="shared" si="30"/>
        <v>2</v>
      </c>
      <c r="Y93" s="28">
        <f t="shared" si="30"/>
        <v>0</v>
      </c>
      <c r="Z93" s="28">
        <f t="shared" si="30"/>
        <v>7</v>
      </c>
      <c r="AA93" s="28">
        <f t="shared" si="30"/>
        <v>0</v>
      </c>
    </row>
    <row r="94" spans="1:33" ht="15.75" thickBot="1" x14ac:dyDescent="0.3">
      <c r="A94" s="40" t="s">
        <v>62</v>
      </c>
      <c r="B94" s="12">
        <f t="shared" ref="B94:AA94" si="31">COUNTIF(B2:B29,"*2R")</f>
        <v>0</v>
      </c>
      <c r="C94" s="88">
        <f t="shared" ref="C94" si="32">COUNTIF(C2:C29,"*2R")</f>
        <v>0</v>
      </c>
      <c r="D94" s="12">
        <f t="shared" si="31"/>
        <v>0</v>
      </c>
      <c r="E94" s="12">
        <f t="shared" si="31"/>
        <v>0</v>
      </c>
      <c r="F94" s="12">
        <f t="shared" si="31"/>
        <v>0</v>
      </c>
      <c r="G94" s="12">
        <f t="shared" si="31"/>
        <v>0</v>
      </c>
      <c r="H94" s="12">
        <f t="shared" si="31"/>
        <v>0</v>
      </c>
      <c r="I94" s="12">
        <f t="shared" si="31"/>
        <v>0</v>
      </c>
      <c r="J94" s="12">
        <f t="shared" si="31"/>
        <v>0</v>
      </c>
      <c r="K94" s="12">
        <f t="shared" si="31"/>
        <v>0</v>
      </c>
      <c r="L94" s="12">
        <f t="shared" si="31"/>
        <v>0</v>
      </c>
      <c r="M94" s="12">
        <f t="shared" si="31"/>
        <v>0</v>
      </c>
      <c r="N94" s="12">
        <f t="shared" si="31"/>
        <v>0</v>
      </c>
      <c r="O94" s="12">
        <f t="shared" si="31"/>
        <v>0</v>
      </c>
      <c r="P94" s="12">
        <f t="shared" si="31"/>
        <v>0</v>
      </c>
      <c r="Q94" s="12">
        <f t="shared" si="31"/>
        <v>0</v>
      </c>
      <c r="R94" s="12">
        <f t="shared" si="31"/>
        <v>0</v>
      </c>
      <c r="S94" s="12">
        <f t="shared" si="31"/>
        <v>0</v>
      </c>
      <c r="T94" s="12">
        <f t="shared" si="31"/>
        <v>0</v>
      </c>
      <c r="U94" s="12">
        <f t="shared" si="31"/>
        <v>0</v>
      </c>
      <c r="V94" s="12">
        <f t="shared" si="31"/>
        <v>0</v>
      </c>
      <c r="W94" s="12">
        <f t="shared" si="31"/>
        <v>0</v>
      </c>
      <c r="X94" s="12">
        <f t="shared" si="31"/>
        <v>0</v>
      </c>
      <c r="Y94" s="12">
        <f t="shared" si="31"/>
        <v>0</v>
      </c>
      <c r="Z94" s="12">
        <f t="shared" si="31"/>
        <v>0</v>
      </c>
      <c r="AA94" s="12">
        <f t="shared" si="31"/>
        <v>0</v>
      </c>
    </row>
    <row r="95" spans="1:33" ht="15.75" thickBot="1" x14ac:dyDescent="0.3">
      <c r="A95" s="50" t="s">
        <v>64</v>
      </c>
      <c r="B95" s="51">
        <f>SUM(B93:B94)</f>
        <v>0</v>
      </c>
      <c r="C95" s="63">
        <f>SUM(C93:C94)</f>
        <v>0</v>
      </c>
      <c r="D95" s="51">
        <f t="shared" ref="D95:AA95" si="33">SUM(D93:D94)</f>
        <v>2</v>
      </c>
      <c r="E95" s="51">
        <f t="shared" si="33"/>
        <v>1</v>
      </c>
      <c r="F95" s="51">
        <f>SUM(F93:F94)</f>
        <v>0</v>
      </c>
      <c r="G95" s="51">
        <f>SUM(G93:G94)</f>
        <v>12</v>
      </c>
      <c r="H95" s="51">
        <f t="shared" ref="H95:N95" si="34">SUM(H93:H94)</f>
        <v>11</v>
      </c>
      <c r="I95" s="51">
        <f t="shared" si="34"/>
        <v>4</v>
      </c>
      <c r="J95" s="51">
        <f t="shared" si="34"/>
        <v>0</v>
      </c>
      <c r="K95" s="51">
        <f>SUM(K93:K94)</f>
        <v>9</v>
      </c>
      <c r="L95" s="51">
        <f t="shared" si="34"/>
        <v>5</v>
      </c>
      <c r="M95" s="51">
        <f>SUM(M93:M94)</f>
        <v>6</v>
      </c>
      <c r="N95" s="51">
        <f t="shared" si="34"/>
        <v>2</v>
      </c>
      <c r="O95" s="51">
        <f t="shared" si="33"/>
        <v>5</v>
      </c>
      <c r="P95" s="51">
        <f t="shared" si="33"/>
        <v>0</v>
      </c>
      <c r="Q95" s="51">
        <f>SUM(Q93:Q94)</f>
        <v>5</v>
      </c>
      <c r="R95" s="51">
        <f>SUM(R93:R94)</f>
        <v>8</v>
      </c>
      <c r="S95" s="51">
        <f>SUM(S93:S94)</f>
        <v>8</v>
      </c>
      <c r="T95" s="51">
        <f t="shared" si="33"/>
        <v>6</v>
      </c>
      <c r="U95" s="51">
        <f>SUM(U93:U94)</f>
        <v>6</v>
      </c>
      <c r="V95" s="51">
        <f>SUM(V93:V94)</f>
        <v>15</v>
      </c>
      <c r="W95" s="51">
        <f t="shared" si="33"/>
        <v>4</v>
      </c>
      <c r="X95" s="51">
        <f>SUM(X93:X94)</f>
        <v>2</v>
      </c>
      <c r="Y95" s="51">
        <f>SUM(Y93:Y94)</f>
        <v>0</v>
      </c>
      <c r="Z95" s="51">
        <f t="shared" si="33"/>
        <v>7</v>
      </c>
      <c r="AA95" s="51">
        <f t="shared" si="33"/>
        <v>0</v>
      </c>
    </row>
    <row r="96" spans="1:33" x14ac:dyDescent="0.25">
      <c r="A96" s="43" t="s">
        <v>66</v>
      </c>
      <c r="B96" s="28">
        <f>COUNTIF(B3:B32,"*3")+COUNTIF(B3:B32,"3")</f>
        <v>0</v>
      </c>
      <c r="C96" s="28">
        <f t="shared" ref="C96:AA96" si="35">COUNTIF(C3:C32,"*3")+COUNTIF(C3:C32,"3")</f>
        <v>0</v>
      </c>
      <c r="D96" s="28">
        <f t="shared" si="35"/>
        <v>8</v>
      </c>
      <c r="E96" s="28">
        <f t="shared" si="35"/>
        <v>5</v>
      </c>
      <c r="F96" s="28">
        <f t="shared" si="35"/>
        <v>0</v>
      </c>
      <c r="G96" s="28">
        <f t="shared" si="35"/>
        <v>3</v>
      </c>
      <c r="H96" s="28">
        <f t="shared" si="35"/>
        <v>6</v>
      </c>
      <c r="I96" s="28">
        <f t="shared" si="35"/>
        <v>7</v>
      </c>
      <c r="J96" s="28">
        <f t="shared" si="35"/>
        <v>0</v>
      </c>
      <c r="K96" s="28">
        <f t="shared" si="35"/>
        <v>0</v>
      </c>
      <c r="L96" s="28">
        <f t="shared" si="35"/>
        <v>0</v>
      </c>
      <c r="M96" s="28">
        <f t="shared" si="35"/>
        <v>5</v>
      </c>
      <c r="N96" s="28">
        <f t="shared" si="35"/>
        <v>4</v>
      </c>
      <c r="O96" s="28">
        <f t="shared" si="35"/>
        <v>0</v>
      </c>
      <c r="P96" s="28">
        <f t="shared" si="35"/>
        <v>3</v>
      </c>
      <c r="Q96" s="28">
        <f t="shared" si="35"/>
        <v>6</v>
      </c>
      <c r="R96" s="28">
        <f t="shared" si="35"/>
        <v>6</v>
      </c>
      <c r="S96" s="28">
        <f t="shared" si="35"/>
        <v>11</v>
      </c>
      <c r="T96" s="28">
        <f t="shared" si="35"/>
        <v>5</v>
      </c>
      <c r="U96" s="28">
        <f t="shared" si="35"/>
        <v>3</v>
      </c>
      <c r="V96" s="28">
        <f t="shared" si="35"/>
        <v>0</v>
      </c>
      <c r="W96" s="28">
        <f t="shared" si="35"/>
        <v>9</v>
      </c>
      <c r="X96" s="28">
        <f t="shared" si="35"/>
        <v>10</v>
      </c>
      <c r="Y96" s="28">
        <f t="shared" si="35"/>
        <v>9</v>
      </c>
      <c r="Z96" s="28">
        <f t="shared" si="35"/>
        <v>0</v>
      </c>
      <c r="AA96" s="28">
        <f t="shared" si="35"/>
        <v>6</v>
      </c>
    </row>
    <row r="97" spans="1:27" ht="15.75" thickBot="1" x14ac:dyDescent="0.3">
      <c r="A97" s="44" t="s">
        <v>62</v>
      </c>
      <c r="B97" s="42">
        <f t="shared" ref="B97:AA97" si="36">COUNTIF(B2:B29,"*3R")</f>
        <v>0</v>
      </c>
      <c r="C97" s="42">
        <f t="shared" ref="C97" si="37">COUNTIF(C2:C29,"*3R")</f>
        <v>0</v>
      </c>
      <c r="D97" s="42">
        <f t="shared" si="36"/>
        <v>0</v>
      </c>
      <c r="E97" s="42">
        <f t="shared" si="36"/>
        <v>0</v>
      </c>
      <c r="F97" s="42">
        <f t="shared" si="36"/>
        <v>0</v>
      </c>
      <c r="G97" s="42">
        <f t="shared" si="36"/>
        <v>0</v>
      </c>
      <c r="H97" s="42">
        <f t="shared" si="36"/>
        <v>0</v>
      </c>
      <c r="I97" s="42">
        <f t="shared" si="36"/>
        <v>0</v>
      </c>
      <c r="J97" s="42">
        <f t="shared" si="36"/>
        <v>0</v>
      </c>
      <c r="K97" s="42">
        <f t="shared" si="36"/>
        <v>0</v>
      </c>
      <c r="L97" s="42">
        <f t="shared" si="36"/>
        <v>0</v>
      </c>
      <c r="M97" s="42">
        <f t="shared" si="36"/>
        <v>0</v>
      </c>
      <c r="N97" s="42">
        <f t="shared" si="36"/>
        <v>0</v>
      </c>
      <c r="O97" s="42">
        <f t="shared" si="36"/>
        <v>0</v>
      </c>
      <c r="P97" s="42">
        <f t="shared" si="36"/>
        <v>0</v>
      </c>
      <c r="Q97" s="42">
        <f t="shared" si="36"/>
        <v>0</v>
      </c>
      <c r="R97" s="42">
        <f t="shared" si="36"/>
        <v>0</v>
      </c>
      <c r="S97" s="42">
        <f t="shared" si="36"/>
        <v>0</v>
      </c>
      <c r="T97" s="42">
        <f t="shared" si="36"/>
        <v>0</v>
      </c>
      <c r="U97" s="42">
        <f t="shared" si="36"/>
        <v>0</v>
      </c>
      <c r="V97" s="42">
        <f t="shared" si="36"/>
        <v>0</v>
      </c>
      <c r="W97" s="42">
        <f t="shared" si="36"/>
        <v>0</v>
      </c>
      <c r="X97" s="42">
        <f t="shared" si="36"/>
        <v>0</v>
      </c>
      <c r="Y97" s="42">
        <f t="shared" si="36"/>
        <v>0</v>
      </c>
      <c r="Z97" s="42">
        <f t="shared" si="36"/>
        <v>0</v>
      </c>
      <c r="AA97" s="42">
        <f t="shared" si="36"/>
        <v>0</v>
      </c>
    </row>
    <row r="98" spans="1:27" ht="15.75" thickBot="1" x14ac:dyDescent="0.3">
      <c r="A98" s="50" t="s">
        <v>64</v>
      </c>
      <c r="B98" s="51">
        <f>SUM(B96:B97)</f>
        <v>0</v>
      </c>
      <c r="C98" s="63">
        <f>SUM(C96:C97)</f>
        <v>0</v>
      </c>
      <c r="D98" s="51">
        <f t="shared" ref="D98:AA98" si="38">SUM(D96:D97)</f>
        <v>8</v>
      </c>
      <c r="E98" s="51">
        <f t="shared" si="38"/>
        <v>5</v>
      </c>
      <c r="F98" s="51">
        <f>SUM(F96:F97)</f>
        <v>0</v>
      </c>
      <c r="G98" s="51">
        <f>SUM(G96:G97)</f>
        <v>3</v>
      </c>
      <c r="H98" s="51">
        <f t="shared" ref="H98:N98" si="39">SUM(H96:H97)</f>
        <v>6</v>
      </c>
      <c r="I98" s="51">
        <f t="shared" si="39"/>
        <v>7</v>
      </c>
      <c r="J98" s="51">
        <f t="shared" si="39"/>
        <v>0</v>
      </c>
      <c r="K98" s="51">
        <f>SUM(K96:K97)</f>
        <v>0</v>
      </c>
      <c r="L98" s="51">
        <f t="shared" si="39"/>
        <v>0</v>
      </c>
      <c r="M98" s="51">
        <f>SUM(M96:M97)</f>
        <v>5</v>
      </c>
      <c r="N98" s="51">
        <f t="shared" si="39"/>
        <v>4</v>
      </c>
      <c r="O98" s="51">
        <f t="shared" si="38"/>
        <v>0</v>
      </c>
      <c r="P98" s="51">
        <f t="shared" si="38"/>
        <v>3</v>
      </c>
      <c r="Q98" s="51">
        <f>SUM(Q96:Q97)</f>
        <v>6</v>
      </c>
      <c r="R98" s="51">
        <f>SUM(R96:R97)</f>
        <v>6</v>
      </c>
      <c r="S98" s="51">
        <f>SUM(S96:S97)</f>
        <v>11</v>
      </c>
      <c r="T98" s="51">
        <f t="shared" si="38"/>
        <v>5</v>
      </c>
      <c r="U98" s="51">
        <f>SUM(U96:U97)</f>
        <v>3</v>
      </c>
      <c r="V98" s="51">
        <f>SUM(V96:V97)</f>
        <v>0</v>
      </c>
      <c r="W98" s="51">
        <f t="shared" si="38"/>
        <v>9</v>
      </c>
      <c r="X98" s="51">
        <f>SUM(X96:X97)</f>
        <v>10</v>
      </c>
      <c r="Y98" s="51">
        <f>SUM(Y96:Y97)</f>
        <v>9</v>
      </c>
      <c r="Z98" s="51">
        <f t="shared" si="38"/>
        <v>0</v>
      </c>
      <c r="AA98" s="51">
        <f t="shared" si="38"/>
        <v>6</v>
      </c>
    </row>
    <row r="99" spans="1:27" ht="15.75" thickBot="1" x14ac:dyDescent="0.3">
      <c r="A99" s="52" t="s">
        <v>69</v>
      </c>
      <c r="B99" s="53">
        <f>SUM(B92,B95,B98)</f>
        <v>0</v>
      </c>
      <c r="C99" s="53">
        <f>SUM(C92,C95,C98)</f>
        <v>0</v>
      </c>
      <c r="D99" s="53">
        <f t="shared" ref="D99:AA99" si="40">SUM(D92,D95,D98)</f>
        <v>20</v>
      </c>
      <c r="E99" s="53">
        <f t="shared" si="40"/>
        <v>20</v>
      </c>
      <c r="F99" s="53">
        <f>SUM(F92,F95,F98)</f>
        <v>0</v>
      </c>
      <c r="G99" s="53">
        <f>SUM(G92,G95,G98)</f>
        <v>19</v>
      </c>
      <c r="H99" s="53">
        <f t="shared" ref="H99:N99" si="41">SUM(H92,H95,H98)</f>
        <v>20</v>
      </c>
      <c r="I99" s="53">
        <f t="shared" si="41"/>
        <v>20</v>
      </c>
      <c r="J99" s="53">
        <f t="shared" si="41"/>
        <v>14</v>
      </c>
      <c r="K99" s="53">
        <f>SUM(K92,K95,K98)</f>
        <v>15</v>
      </c>
      <c r="L99" s="53">
        <f t="shared" si="41"/>
        <v>17</v>
      </c>
      <c r="M99" s="53">
        <f>SUM(M92,M95,M98)</f>
        <v>19</v>
      </c>
      <c r="N99" s="53">
        <f t="shared" si="41"/>
        <v>16</v>
      </c>
      <c r="O99" s="53">
        <f t="shared" si="40"/>
        <v>14</v>
      </c>
      <c r="P99" s="53">
        <f t="shared" si="40"/>
        <v>3</v>
      </c>
      <c r="Q99" s="53">
        <f>SUM(Q92,Q95,Q98)</f>
        <v>16</v>
      </c>
      <c r="R99" s="53">
        <f>SUM(R92,R95,R98)</f>
        <v>18</v>
      </c>
      <c r="S99" s="53">
        <f>SUM(S92,S95,S98)</f>
        <v>20</v>
      </c>
      <c r="T99" s="53">
        <f t="shared" si="40"/>
        <v>15</v>
      </c>
      <c r="U99" s="53">
        <f>SUM(U92,U95,U98)</f>
        <v>17</v>
      </c>
      <c r="V99" s="53">
        <f>SUM(V92,V95,V98)</f>
        <v>18</v>
      </c>
      <c r="W99" s="53">
        <f t="shared" si="40"/>
        <v>15</v>
      </c>
      <c r="X99" s="53">
        <f>SUM(X92,X95,X98)</f>
        <v>17</v>
      </c>
      <c r="Y99" s="53">
        <f>SUM(Y92,Y95,Y98)</f>
        <v>20</v>
      </c>
      <c r="Z99" s="53">
        <f t="shared" si="40"/>
        <v>19</v>
      </c>
      <c r="AA99" s="53">
        <f t="shared" si="40"/>
        <v>20</v>
      </c>
    </row>
    <row r="100" spans="1:27" x14ac:dyDescent="0.25">
      <c r="A100" s="10" t="s">
        <v>58</v>
      </c>
      <c r="B100" s="25">
        <f t="shared" ref="B100:AA100" si="42">COUNTIFS(B3:B32,"&lt;&gt;",B3:B32,"&lt;&gt;C",B3:B32,"&lt;&gt;X",$AI$3:$AI$32,"=6")</f>
        <v>0</v>
      </c>
      <c r="C100" s="83">
        <f t="shared" ref="C100" si="43">COUNTIFS(C3:C32,"&lt;&gt;",C3:C32,"&lt;&gt;C",C3:C32,"&lt;&gt;X",$AI$3:$AI$32,"=6")</f>
        <v>0</v>
      </c>
      <c r="D100" s="25">
        <f t="shared" si="42"/>
        <v>2</v>
      </c>
      <c r="E100" s="25">
        <f t="shared" si="42"/>
        <v>1</v>
      </c>
      <c r="F100" s="25">
        <f t="shared" si="42"/>
        <v>0</v>
      </c>
      <c r="G100" s="25">
        <f t="shared" si="42"/>
        <v>2</v>
      </c>
      <c r="H100" s="25">
        <f t="shared" si="42"/>
        <v>2</v>
      </c>
      <c r="I100" s="25">
        <f t="shared" si="42"/>
        <v>3</v>
      </c>
      <c r="J100" s="25">
        <f t="shared" si="42"/>
        <v>2</v>
      </c>
      <c r="K100" s="25">
        <f t="shared" si="42"/>
        <v>1</v>
      </c>
      <c r="L100" s="25">
        <f t="shared" si="42"/>
        <v>2</v>
      </c>
      <c r="M100" s="25">
        <f t="shared" si="42"/>
        <v>1</v>
      </c>
      <c r="N100" s="25">
        <f t="shared" si="42"/>
        <v>2</v>
      </c>
      <c r="O100" s="25">
        <f t="shared" si="42"/>
        <v>2</v>
      </c>
      <c r="P100" s="25">
        <f t="shared" si="42"/>
        <v>0</v>
      </c>
      <c r="Q100" s="25">
        <f t="shared" si="42"/>
        <v>1</v>
      </c>
      <c r="R100" s="25">
        <f t="shared" si="42"/>
        <v>2</v>
      </c>
      <c r="S100" s="25">
        <f t="shared" si="42"/>
        <v>2</v>
      </c>
      <c r="T100" s="25">
        <f t="shared" si="42"/>
        <v>3</v>
      </c>
      <c r="U100" s="25">
        <f t="shared" si="42"/>
        <v>1</v>
      </c>
      <c r="V100" s="25">
        <f t="shared" si="42"/>
        <v>2</v>
      </c>
      <c r="W100" s="25">
        <f t="shared" si="42"/>
        <v>2</v>
      </c>
      <c r="X100" s="25">
        <f t="shared" si="42"/>
        <v>2</v>
      </c>
      <c r="Y100" s="25">
        <f t="shared" si="42"/>
        <v>3</v>
      </c>
      <c r="Z100" s="25">
        <f t="shared" si="42"/>
        <v>1</v>
      </c>
      <c r="AA100" s="25">
        <f t="shared" si="42"/>
        <v>3</v>
      </c>
    </row>
    <row r="101" spans="1:27" x14ac:dyDescent="0.25">
      <c r="A101" s="41" t="s">
        <v>59</v>
      </c>
      <c r="B101" s="28">
        <f t="shared" ref="B101:AA101" si="44">COUNTIFS(B3:B32,"&lt;&gt;",B3:B32,"&lt;&gt;C",B3:B32,"&lt;&gt;X",$AI$3:$AI$32,"=7")</f>
        <v>0</v>
      </c>
      <c r="C101" s="28">
        <f t="shared" ref="C101" si="45">COUNTIFS(C3:C32,"&lt;&gt;",C3:C32,"&lt;&gt;C",C3:C32,"&lt;&gt;X",$AI$3:$AI$32,"=7")</f>
        <v>0</v>
      </c>
      <c r="D101" s="28">
        <f t="shared" si="44"/>
        <v>2</v>
      </c>
      <c r="E101" s="28">
        <f t="shared" si="44"/>
        <v>1</v>
      </c>
      <c r="F101" s="28">
        <f t="shared" si="44"/>
        <v>0</v>
      </c>
      <c r="G101" s="28">
        <f t="shared" si="44"/>
        <v>3</v>
      </c>
      <c r="H101" s="28">
        <f t="shared" si="44"/>
        <v>2</v>
      </c>
      <c r="I101" s="28">
        <f t="shared" si="44"/>
        <v>3</v>
      </c>
      <c r="J101" s="28">
        <f t="shared" si="44"/>
        <v>2</v>
      </c>
      <c r="K101" s="28">
        <f t="shared" si="44"/>
        <v>1</v>
      </c>
      <c r="L101" s="28">
        <f t="shared" si="44"/>
        <v>2</v>
      </c>
      <c r="M101" s="28">
        <f t="shared" si="44"/>
        <v>1</v>
      </c>
      <c r="N101" s="28">
        <f t="shared" si="44"/>
        <v>2</v>
      </c>
      <c r="O101" s="28">
        <f t="shared" si="44"/>
        <v>2</v>
      </c>
      <c r="P101" s="28">
        <f t="shared" si="44"/>
        <v>0</v>
      </c>
      <c r="Q101" s="28">
        <f t="shared" si="44"/>
        <v>1</v>
      </c>
      <c r="R101" s="28">
        <f t="shared" si="44"/>
        <v>2</v>
      </c>
      <c r="S101" s="28">
        <f t="shared" si="44"/>
        <v>2</v>
      </c>
      <c r="T101" s="28">
        <f t="shared" si="44"/>
        <v>3</v>
      </c>
      <c r="U101" s="28">
        <f t="shared" si="44"/>
        <v>1</v>
      </c>
      <c r="V101" s="28">
        <f t="shared" si="44"/>
        <v>2</v>
      </c>
      <c r="W101" s="28">
        <f t="shared" si="44"/>
        <v>2</v>
      </c>
      <c r="X101" s="28">
        <f t="shared" si="44"/>
        <v>2</v>
      </c>
      <c r="Y101" s="28">
        <f t="shared" si="44"/>
        <v>2</v>
      </c>
      <c r="Z101" s="28">
        <f t="shared" si="44"/>
        <v>2</v>
      </c>
      <c r="AA101" s="28">
        <f t="shared" si="44"/>
        <v>3</v>
      </c>
    </row>
    <row r="102" spans="1:27" ht="15.75" thickBot="1" x14ac:dyDescent="0.3">
      <c r="A102" s="11" t="s">
        <v>60</v>
      </c>
      <c r="B102" s="28">
        <f t="shared" ref="B102:AA102" si="46">COUNTIFS(B3:B32,"&lt;&gt;",B3:B32,"&lt;&gt;C",B3:B32,"&lt;&gt;X",$AI$3:$AI$32,"=8")</f>
        <v>0</v>
      </c>
      <c r="C102" s="28">
        <f t="shared" ref="C102" si="47">COUNTIFS(C3:C32,"&lt;&gt;",C3:C32,"&lt;&gt;C",C3:C32,"&lt;&gt;X",$AI$3:$AI$32,"=8")</f>
        <v>0</v>
      </c>
      <c r="D102" s="28">
        <f t="shared" si="46"/>
        <v>0</v>
      </c>
      <c r="E102" s="28">
        <f t="shared" si="46"/>
        <v>0</v>
      </c>
      <c r="F102" s="28">
        <f t="shared" si="46"/>
        <v>0</v>
      </c>
      <c r="G102" s="28">
        <f t="shared" si="46"/>
        <v>0</v>
      </c>
      <c r="H102" s="28">
        <f t="shared" si="46"/>
        <v>0</v>
      </c>
      <c r="I102" s="28">
        <f t="shared" si="46"/>
        <v>0</v>
      </c>
      <c r="J102" s="28">
        <f t="shared" si="46"/>
        <v>0</v>
      </c>
      <c r="K102" s="28">
        <f t="shared" si="46"/>
        <v>0</v>
      </c>
      <c r="L102" s="28">
        <f t="shared" si="46"/>
        <v>0</v>
      </c>
      <c r="M102" s="28">
        <f t="shared" si="46"/>
        <v>0</v>
      </c>
      <c r="N102" s="28">
        <f t="shared" si="46"/>
        <v>0</v>
      </c>
      <c r="O102" s="28">
        <f t="shared" si="46"/>
        <v>0</v>
      </c>
      <c r="P102" s="28">
        <f t="shared" si="46"/>
        <v>0</v>
      </c>
      <c r="Q102" s="28">
        <f t="shared" si="46"/>
        <v>0</v>
      </c>
      <c r="R102" s="28">
        <f t="shared" si="46"/>
        <v>0</v>
      </c>
      <c r="S102" s="28">
        <f t="shared" si="46"/>
        <v>0</v>
      </c>
      <c r="T102" s="28">
        <f t="shared" si="46"/>
        <v>0</v>
      </c>
      <c r="U102" s="28">
        <f t="shared" si="46"/>
        <v>0</v>
      </c>
      <c r="V102" s="28">
        <f t="shared" si="46"/>
        <v>0</v>
      </c>
      <c r="W102" s="28">
        <f t="shared" si="46"/>
        <v>0</v>
      </c>
      <c r="X102" s="28">
        <f t="shared" si="46"/>
        <v>0</v>
      </c>
      <c r="Y102" s="28">
        <f t="shared" si="46"/>
        <v>0</v>
      </c>
      <c r="Z102" s="28">
        <f t="shared" si="46"/>
        <v>0</v>
      </c>
      <c r="AA102" s="28">
        <f t="shared" si="46"/>
        <v>0</v>
      </c>
    </row>
    <row r="103" spans="1:27" ht="15.75" thickBot="1" x14ac:dyDescent="0.3">
      <c r="A103" s="48" t="s">
        <v>61</v>
      </c>
      <c r="B103" s="49">
        <f>SUM(B100:B102)</f>
        <v>0</v>
      </c>
      <c r="C103" s="62">
        <f>SUM(C100:C102)</f>
        <v>0</v>
      </c>
      <c r="D103" s="49">
        <f t="shared" ref="D103:AA103" si="48">SUM(D100:D102)</f>
        <v>4</v>
      </c>
      <c r="E103" s="49">
        <f t="shared" si="48"/>
        <v>2</v>
      </c>
      <c r="F103" s="49">
        <f>SUM(F100:F102)</f>
        <v>0</v>
      </c>
      <c r="G103" s="49">
        <f>SUM(G100:G102)</f>
        <v>5</v>
      </c>
      <c r="H103" s="49">
        <f t="shared" ref="H103:N103" si="49">SUM(H100:H102)</f>
        <v>4</v>
      </c>
      <c r="I103" s="49">
        <f t="shared" si="49"/>
        <v>6</v>
      </c>
      <c r="J103" s="49">
        <f t="shared" si="49"/>
        <v>4</v>
      </c>
      <c r="K103" s="49">
        <f>SUM(K100:K102)</f>
        <v>2</v>
      </c>
      <c r="L103" s="49">
        <f t="shared" si="49"/>
        <v>4</v>
      </c>
      <c r="M103" s="49">
        <f>SUM(M100:M102)</f>
        <v>2</v>
      </c>
      <c r="N103" s="49">
        <f t="shared" si="49"/>
        <v>4</v>
      </c>
      <c r="O103" s="49">
        <f t="shared" si="48"/>
        <v>4</v>
      </c>
      <c r="P103" s="49">
        <f t="shared" si="48"/>
        <v>0</v>
      </c>
      <c r="Q103" s="49">
        <f>SUM(Q100:Q102)</f>
        <v>2</v>
      </c>
      <c r="R103" s="49">
        <f>SUM(R100:R102)</f>
        <v>4</v>
      </c>
      <c r="S103" s="49">
        <f>SUM(S100:S102)</f>
        <v>4</v>
      </c>
      <c r="T103" s="49">
        <f t="shared" si="48"/>
        <v>6</v>
      </c>
      <c r="U103" s="49">
        <f>SUM(U100:U102)</f>
        <v>2</v>
      </c>
      <c r="V103" s="49">
        <f>SUM(V100:V102)</f>
        <v>4</v>
      </c>
      <c r="W103" s="49">
        <f t="shared" si="48"/>
        <v>4</v>
      </c>
      <c r="X103" s="49">
        <f>SUM(X100:X102)</f>
        <v>4</v>
      </c>
      <c r="Y103" s="49">
        <f>SUM(Y100:Y102)</f>
        <v>5</v>
      </c>
      <c r="Z103" s="49">
        <f t="shared" si="48"/>
        <v>3</v>
      </c>
      <c r="AA103" s="49">
        <f t="shared" si="48"/>
        <v>6</v>
      </c>
    </row>
  </sheetData>
  <sortState ref="A45:AA54">
    <sortCondition ref="A45"/>
  </sortState>
  <mergeCells count="8">
    <mergeCell ref="B43:AA43"/>
    <mergeCell ref="B65:AA65"/>
    <mergeCell ref="AE1:AG1"/>
    <mergeCell ref="AB1:AD1"/>
    <mergeCell ref="D1:I1"/>
    <mergeCell ref="J1:O1"/>
    <mergeCell ref="P1:U1"/>
    <mergeCell ref="V1:AA1"/>
  </mergeCells>
  <conditionalFormatting sqref="AB33:AD33">
    <cfRule type="iconSet" priority="850">
      <iconSet iconSet="3Symbols">
        <cfvo type="percent" val="0"/>
        <cfvo type="num" val="2"/>
        <cfvo type="num" val="3"/>
      </iconSet>
    </cfRule>
  </conditionalFormatting>
  <conditionalFormatting sqref="AG33">
    <cfRule type="iconSet" priority="844">
      <iconSet iconSet="3Symbols">
        <cfvo type="percent" val="0"/>
        <cfvo type="num" val="0"/>
        <cfvo type="num" val="1"/>
      </iconSet>
    </cfRule>
  </conditionalFormatting>
  <conditionalFormatting sqref="AJ3:AJ33 AK3:AL3 AK4:AK30 AL4:AL33">
    <cfRule type="cellIs" dxfId="11531" priority="829" operator="greaterThan">
      <formula>10</formula>
    </cfRule>
  </conditionalFormatting>
  <conditionalFormatting sqref="AK31:AK33">
    <cfRule type="cellIs" dxfId="11530" priority="828" operator="greaterThan">
      <formula>7</formula>
    </cfRule>
  </conditionalFormatting>
  <conditionalFormatting sqref="AE3:AE33">
    <cfRule type="iconSet" priority="681">
      <iconSet iconSet="3Symbols">
        <cfvo type="percent" val="0"/>
        <cfvo type="num" val="0"/>
        <cfvo type="num" val="1"/>
      </iconSet>
    </cfRule>
  </conditionalFormatting>
  <conditionalFormatting sqref="AF3:AF33">
    <cfRule type="iconSet" priority="822">
      <iconSet iconSet="3Symbols">
        <cfvo type="percent" val="0"/>
        <cfvo type="num" val="1"/>
        <cfvo type="num" val="1"/>
      </iconSet>
    </cfRule>
  </conditionalFormatting>
  <conditionalFormatting sqref="AG3:AG32">
    <cfRule type="iconSet" priority="821">
      <iconSet iconSet="3Symbols">
        <cfvo type="percent" val="0"/>
        <cfvo type="num" val="1"/>
        <cfvo type="num" val="1"/>
      </iconSet>
    </cfRule>
  </conditionalFormatting>
  <conditionalFormatting sqref="I32 E22:E23 E29:E31">
    <cfRule type="expression" dxfId="11529" priority="721">
      <formula>$AI22=7</formula>
    </cfRule>
    <cfRule type="expression" dxfId="11528" priority="722">
      <formula>$AI22=6</formula>
    </cfRule>
  </conditionalFormatting>
  <conditionalFormatting sqref="B35:AA35">
    <cfRule type="cellIs" dxfId="11527" priority="675" operator="greaterThan">
      <formula>0</formula>
    </cfRule>
  </conditionalFormatting>
  <conditionalFormatting sqref="B35:AA35">
    <cfRule type="cellIs" dxfId="11526" priority="674" operator="equal">
      <formula>0</formula>
    </cfRule>
  </conditionalFormatting>
  <conditionalFormatting sqref="B35:AA35">
    <cfRule type="cellIs" dxfId="11525" priority="673" operator="lessThan">
      <formula>0</formula>
    </cfRule>
  </conditionalFormatting>
  <conditionalFormatting sqref="I8:I16 H8:I12 E15:F16">
    <cfRule type="expression" dxfId="11524" priority="636">
      <formula>OR($AI8=7,$AI8=0)</formula>
    </cfRule>
    <cfRule type="expression" dxfId="11523" priority="637">
      <formula>$AI8=6</formula>
    </cfRule>
  </conditionalFormatting>
  <conditionalFormatting sqref="I8:I16 H8:I12 E15:F16">
    <cfRule type="expression" dxfId="11522" priority="630">
      <formula>AND($AI8=7,$AH8="RI")</formula>
    </cfRule>
    <cfRule type="expression" dxfId="11521" priority="631">
      <formula>AND($AI8=6,$AH8="RI")</formula>
    </cfRule>
    <cfRule type="expression" dxfId="11520" priority="634">
      <formula>AND($AI8=7,$AH8="S")</formula>
    </cfRule>
    <cfRule type="expression" dxfId="11519" priority="635">
      <formula>AND($AI8=6,$AH8="S")</formula>
    </cfRule>
    <cfRule type="expression" dxfId="11518" priority="638">
      <formula>AND($AI8=7,$AH8="S")</formula>
    </cfRule>
    <cfRule type="expression" dxfId="11517" priority="639">
      <formula>AND($AI8=6,$AH8="S")</formula>
    </cfRule>
  </conditionalFormatting>
  <conditionalFormatting sqref="I16">
    <cfRule type="expression" dxfId="11516" priority="632">
      <formula>$AI16=7</formula>
    </cfRule>
    <cfRule type="expression" dxfId="11515" priority="633">
      <formula>$AI16=6</formula>
    </cfRule>
  </conditionalFormatting>
  <conditionalFormatting sqref="H8:H16">
    <cfRule type="expression" dxfId="11514" priority="626">
      <formula>OR($AI8=7,$AI8=0)</formula>
    </cfRule>
    <cfRule type="expression" dxfId="11513" priority="627">
      <formula>$AI8=6</formula>
    </cfRule>
  </conditionalFormatting>
  <conditionalFormatting sqref="H8:H16">
    <cfRule type="expression" dxfId="11512" priority="620">
      <formula>AND($AI8=7,$AH8="RI")</formula>
    </cfRule>
    <cfRule type="expression" dxfId="11511" priority="621">
      <formula>AND($AI8=6,$AH8="RI")</formula>
    </cfRule>
    <cfRule type="expression" dxfId="11510" priority="624">
      <formula>AND($AI8=7,$AH8="S")</formula>
    </cfRule>
    <cfRule type="expression" dxfId="11509" priority="625">
      <formula>AND($AI8=6,$AH8="S")</formula>
    </cfRule>
    <cfRule type="expression" dxfId="11508" priority="628">
      <formula>AND($AI8=7,$AH8="S")</formula>
    </cfRule>
    <cfRule type="expression" dxfId="11507" priority="629">
      <formula>AND($AI8=6,$AH8="S")</formula>
    </cfRule>
  </conditionalFormatting>
  <conditionalFormatting sqref="H16">
    <cfRule type="expression" dxfId="11506" priority="622">
      <formula>$AI16=7</formula>
    </cfRule>
    <cfRule type="expression" dxfId="11505" priority="623">
      <formula>$AI16=6</formula>
    </cfRule>
  </conditionalFormatting>
  <conditionalFormatting sqref="F16">
    <cfRule type="expression" dxfId="11504" priority="614">
      <formula>$AI16=7</formula>
    </cfRule>
    <cfRule type="expression" dxfId="11503" priority="615">
      <formula>$AI16=6</formula>
    </cfRule>
  </conditionalFormatting>
  <conditionalFormatting sqref="F8:F16">
    <cfRule type="expression" dxfId="11502" priority="616">
      <formula>OR($AI8=7,$AI8=0)</formula>
    </cfRule>
    <cfRule type="expression" dxfId="11501" priority="617">
      <formula>$AI8=6</formula>
    </cfRule>
  </conditionalFormatting>
  <conditionalFormatting sqref="F8:F16">
    <cfRule type="expression" dxfId="11500" priority="610">
      <formula>AND($AI8=7,$AH8="RI")</formula>
    </cfRule>
    <cfRule type="expression" dxfId="11499" priority="611">
      <formula>AND($AI8=6,$AH8="RI")</formula>
    </cfRule>
    <cfRule type="expression" dxfId="11498" priority="612">
      <formula>AND($AI8=7,$AH8="S")</formula>
    </cfRule>
    <cfRule type="expression" dxfId="11497" priority="613">
      <formula>AND($AI8=6,$AH8="S")</formula>
    </cfRule>
    <cfRule type="expression" dxfId="11496" priority="618">
      <formula>AND($AI8=7,$AH8="S")</formula>
    </cfRule>
    <cfRule type="expression" dxfId="11495" priority="619">
      <formula>AND($AI8=6,$AH8="S")</formula>
    </cfRule>
  </conditionalFormatting>
  <conditionalFormatting sqref="G8:G16">
    <cfRule type="expression" dxfId="11494" priority="606">
      <formula>OR($AI8=7,$AI8=0)</formula>
    </cfRule>
    <cfRule type="expression" dxfId="11493" priority="607">
      <formula>$AI8=6</formula>
    </cfRule>
  </conditionalFormatting>
  <conditionalFormatting sqref="G8:G16">
    <cfRule type="expression" dxfId="11492" priority="600">
      <formula>AND($AI8=7,$AH8="RI")</formula>
    </cfRule>
    <cfRule type="expression" dxfId="11491" priority="601">
      <formula>AND($AI8=6,$AH8="RI")</formula>
    </cfRule>
    <cfRule type="expression" dxfId="11490" priority="602">
      <formula>AND($AI8=7,$AH8="S")</formula>
    </cfRule>
    <cfRule type="expression" dxfId="11489" priority="603">
      <formula>AND($AI8=6,$AH8="S")</formula>
    </cfRule>
    <cfRule type="expression" dxfId="11488" priority="608">
      <formula>AND($AI8=7,$AH8="S")</formula>
    </cfRule>
    <cfRule type="expression" dxfId="11487" priority="609">
      <formula>AND($AI8=6,$AH8="S")</formula>
    </cfRule>
  </conditionalFormatting>
  <conditionalFormatting sqref="E8:E16">
    <cfRule type="expression" dxfId="11486" priority="594">
      <formula>$AI8=7</formula>
    </cfRule>
    <cfRule type="expression" dxfId="11485" priority="595">
      <formula>$AI8=6</formula>
    </cfRule>
  </conditionalFormatting>
  <conditionalFormatting sqref="E8:E16">
    <cfRule type="expression" dxfId="11484" priority="586">
      <formula>AND($AI8=7,$AH8="RI")</formula>
    </cfRule>
    <cfRule type="expression" dxfId="11483" priority="587">
      <formula>AND($AI8=6,$AH8="RI")</formula>
    </cfRule>
    <cfRule type="expression" dxfId="11482" priority="588">
      <formula>AND($AI8=7,$AH8="S")</formula>
    </cfRule>
    <cfRule type="expression" dxfId="11481" priority="589">
      <formula>AND($AI8=6,$AH8="S")</formula>
    </cfRule>
    <cfRule type="expression" dxfId="11480" priority="598">
      <formula>AND($AI8=7,$AH8="S")</formula>
    </cfRule>
    <cfRule type="expression" dxfId="11479" priority="599">
      <formula>AND($AI8=6,$AH8="S")</formula>
    </cfRule>
  </conditionalFormatting>
  <conditionalFormatting sqref="D8:D16">
    <cfRule type="expression" dxfId="11478" priority="582">
      <formula>OR($AI8=7,$AI8=0)</formula>
    </cfRule>
    <cfRule type="expression" dxfId="11477" priority="583">
      <formula>$AI8=6</formula>
    </cfRule>
  </conditionalFormatting>
  <conditionalFormatting sqref="D8:D16">
    <cfRule type="expression" dxfId="11476" priority="576">
      <formula>AND($AI8=7,$AH8="RI")</formula>
    </cfRule>
    <cfRule type="expression" dxfId="11475" priority="577">
      <formula>AND($AI8=6,$AH8="RI")</formula>
    </cfRule>
    <cfRule type="expression" dxfId="11474" priority="578">
      <formula>AND($AI8=7,$AH8="S")</formula>
    </cfRule>
    <cfRule type="expression" dxfId="11473" priority="579">
      <formula>AND($AI8=6,$AH8="S")</formula>
    </cfRule>
    <cfRule type="expression" dxfId="11472" priority="584">
      <formula>AND($AI8=7,$AH8="S")</formula>
    </cfRule>
    <cfRule type="expression" dxfId="11471" priority="585">
      <formula>AND($AI8=6,$AH8="S")</formula>
    </cfRule>
  </conditionalFormatting>
  <conditionalFormatting sqref="O8:O9">
    <cfRule type="expression" dxfId="11470" priority="570">
      <formula>OR($AI8=7,$AI8=0)</formula>
    </cfRule>
    <cfRule type="expression" dxfId="11469" priority="571">
      <formula>$AI8=6</formula>
    </cfRule>
  </conditionalFormatting>
  <conditionalFormatting sqref="O8:O9">
    <cfRule type="expression" dxfId="11468" priority="560">
      <formula>AND($AI8=7,$AH8="RI")</formula>
    </cfRule>
    <cfRule type="expression" dxfId="11467" priority="561">
      <formula>AND($AI8=6,$AH8="RI")</formula>
    </cfRule>
    <cfRule type="expression" dxfId="11466" priority="562">
      <formula>AND($AI8=7,$AH8="S")</formula>
    </cfRule>
    <cfRule type="expression" dxfId="11465" priority="563">
      <formula>AND($AI8=6,$AH8="S")</formula>
    </cfRule>
    <cfRule type="expression" dxfId="11464" priority="572">
      <formula>AND($AI8=7,$AH8="S")</formula>
    </cfRule>
    <cfRule type="expression" dxfId="11463" priority="573">
      <formula>AND($AI8=6,$AH8="S")</formula>
    </cfRule>
  </conditionalFormatting>
  <conditionalFormatting sqref="N8:N9">
    <cfRule type="expression" dxfId="11462" priority="556">
      <formula>OR($AI8=7,$AI8=0)</formula>
    </cfRule>
    <cfRule type="expression" dxfId="11461" priority="557">
      <formula>$AI8=6</formula>
    </cfRule>
  </conditionalFormatting>
  <conditionalFormatting sqref="N8:N9">
    <cfRule type="expression" dxfId="11460" priority="550">
      <formula>AND($AI8=7,$AH8="RI")</formula>
    </cfRule>
    <cfRule type="expression" dxfId="11459" priority="551">
      <formula>AND($AI8=6,$AH8="RI")</formula>
    </cfRule>
    <cfRule type="expression" dxfId="11458" priority="552">
      <formula>AND($AI8=7,$AH8="S")</formula>
    </cfRule>
    <cfRule type="expression" dxfId="11457" priority="553">
      <formula>AND($AI8=6,$AH8="S")</formula>
    </cfRule>
    <cfRule type="expression" dxfId="11456" priority="558">
      <formula>AND($AI8=7,$AH8="S")</formula>
    </cfRule>
    <cfRule type="expression" dxfId="11455" priority="559">
      <formula>AND($AI8=6,$AH8="S")</formula>
    </cfRule>
  </conditionalFormatting>
  <conditionalFormatting sqref="L8:L9">
    <cfRule type="expression" dxfId="11454" priority="538">
      <formula>OR($AI8=7,$AI8=0)</formula>
    </cfRule>
    <cfRule type="expression" dxfId="11453" priority="539">
      <formula>$AI8=6</formula>
    </cfRule>
  </conditionalFormatting>
  <conditionalFormatting sqref="L8:L9">
    <cfRule type="expression" dxfId="11452" priority="534">
      <formula>AND($AI8=7,$AH8="RI")</formula>
    </cfRule>
    <cfRule type="expression" dxfId="11451" priority="535">
      <formula>AND($AI8=6,$AH8="RI")</formula>
    </cfRule>
    <cfRule type="expression" dxfId="11450" priority="536">
      <formula>AND($AI8=7,$AH8="S")</formula>
    </cfRule>
    <cfRule type="expression" dxfId="11449" priority="537">
      <formula>AND($AI8=6,$AH8="S")</formula>
    </cfRule>
    <cfRule type="expression" dxfId="11448" priority="540">
      <formula>AND($AI8=7,$AH8="S")</formula>
    </cfRule>
    <cfRule type="expression" dxfId="11447" priority="541">
      <formula>AND($AI8=6,$AH8="S")</formula>
    </cfRule>
  </conditionalFormatting>
  <conditionalFormatting sqref="K8:K9">
    <cfRule type="expression" dxfId="11446" priority="530">
      <formula>OR($AI8=7,$AI8=0)</formula>
    </cfRule>
    <cfRule type="expression" dxfId="11445" priority="531">
      <formula>$AI8=6</formula>
    </cfRule>
  </conditionalFormatting>
  <conditionalFormatting sqref="K8:K9">
    <cfRule type="expression" dxfId="11444" priority="524">
      <formula>AND($AI8=7,$AH8="RI")</formula>
    </cfRule>
    <cfRule type="expression" dxfId="11443" priority="525">
      <formula>AND($AI8=6,$AH8="RI")</formula>
    </cfRule>
    <cfRule type="expression" dxfId="11442" priority="526">
      <formula>AND($AI8=7,$AH8="S")</formula>
    </cfRule>
    <cfRule type="expression" dxfId="11441" priority="527">
      <formula>AND($AI8=6,$AH8="S")</formula>
    </cfRule>
    <cfRule type="expression" dxfId="11440" priority="532">
      <formula>AND($AI8=7,$AH8="S")</formula>
    </cfRule>
    <cfRule type="expression" dxfId="11439" priority="533">
      <formula>AND($AI8=6,$AH8="S")</formula>
    </cfRule>
  </conditionalFormatting>
  <conditionalFormatting sqref="U24:U27">
    <cfRule type="expression" dxfId="11438" priority="510">
      <formula>$AI24=7</formula>
    </cfRule>
    <cfRule type="expression" dxfId="11437" priority="511">
      <formula>$AI24=6</formula>
    </cfRule>
  </conditionalFormatting>
  <conditionalFormatting sqref="U8:U9">
    <cfRule type="expression" dxfId="11436" priority="512">
      <formula>OR($AI8=7,$AI8=0)</formula>
    </cfRule>
    <cfRule type="expression" dxfId="11435" priority="513">
      <formula>$AI8=6</formula>
    </cfRule>
  </conditionalFormatting>
  <conditionalFormatting sqref="U8:U9">
    <cfRule type="expression" dxfId="11434" priority="506">
      <formula>AND($AI8=7,$AH8="RI")</formula>
    </cfRule>
    <cfRule type="expression" dxfId="11433" priority="507">
      <formula>AND($AI8=6,$AH8="RI")</formula>
    </cfRule>
    <cfRule type="expression" dxfId="11432" priority="508">
      <formula>AND($AI8=7,$AH8="S")</formula>
    </cfRule>
    <cfRule type="expression" dxfId="11431" priority="509">
      <formula>AND($AI8=6,$AH8="S")</formula>
    </cfRule>
    <cfRule type="expression" dxfId="11430" priority="514">
      <formula>AND($AI8=7,$AH8="S")</formula>
    </cfRule>
    <cfRule type="expression" dxfId="11429" priority="515">
      <formula>AND($AI8=6,$AH8="S")</formula>
    </cfRule>
  </conditionalFormatting>
  <conditionalFormatting sqref="T8:T9">
    <cfRule type="expression" dxfId="11428" priority="502">
      <formula>OR($AI8=7,$AI8=0)</formula>
    </cfRule>
    <cfRule type="expression" dxfId="11427" priority="503">
      <formula>$AI8=6</formula>
    </cfRule>
  </conditionalFormatting>
  <conditionalFormatting sqref="T8:T9">
    <cfRule type="expression" dxfId="11426" priority="498">
      <formula>AND($AI8=7,$AH8="RI")</formula>
    </cfRule>
    <cfRule type="expression" dxfId="11425" priority="499">
      <formula>AND($AI8=6,$AH8="RI")</formula>
    </cfRule>
    <cfRule type="expression" dxfId="11424" priority="500">
      <formula>AND($AI8=7,$AH8="S")</formula>
    </cfRule>
    <cfRule type="expression" dxfId="11423" priority="501">
      <formula>AND($AI8=6,$AH8="S")</formula>
    </cfRule>
    <cfRule type="expression" dxfId="11422" priority="504">
      <formula>AND($AI8=7,$AH8="S")</formula>
    </cfRule>
    <cfRule type="expression" dxfId="11421" priority="505">
      <formula>AND($AI8=6,$AH8="S")</formula>
    </cfRule>
  </conditionalFormatting>
  <conditionalFormatting sqref="S8:S9">
    <cfRule type="expression" dxfId="11420" priority="494">
      <formula>OR($AI8=7,$AI8=0)</formula>
    </cfRule>
    <cfRule type="expression" dxfId="11419" priority="495">
      <formula>$AI8=6</formula>
    </cfRule>
  </conditionalFormatting>
  <conditionalFormatting sqref="S8:S9">
    <cfRule type="expression" dxfId="11418" priority="490">
      <formula>AND($AI8=7,$AH8="RI")</formula>
    </cfRule>
    <cfRule type="expression" dxfId="11417" priority="491">
      <formula>AND($AI8=6,$AH8="RI")</formula>
    </cfRule>
    <cfRule type="expression" dxfId="11416" priority="492">
      <formula>AND($AI8=7,$AH8="S")</formula>
    </cfRule>
    <cfRule type="expression" dxfId="11415" priority="493">
      <formula>AND($AI8=6,$AH8="S")</formula>
    </cfRule>
    <cfRule type="expression" dxfId="11414" priority="496">
      <formula>AND($AI8=7,$AH8="S")</formula>
    </cfRule>
    <cfRule type="expression" dxfId="11413" priority="497">
      <formula>AND($AI8=6,$AH8="S")</formula>
    </cfRule>
  </conditionalFormatting>
  <conditionalFormatting sqref="R8:R9">
    <cfRule type="expression" dxfId="11412" priority="486">
      <formula>OR($AI8=7,$AI8=0)</formula>
    </cfRule>
    <cfRule type="expression" dxfId="11411" priority="487">
      <formula>$AI8=6</formula>
    </cfRule>
  </conditionalFormatting>
  <conditionalFormatting sqref="R8:R9">
    <cfRule type="expression" dxfId="11410" priority="482">
      <formula>AND($AI8=7,$AH8="RI")</formula>
    </cfRule>
    <cfRule type="expression" dxfId="11409" priority="483">
      <formula>AND($AI8=6,$AH8="RI")</formula>
    </cfRule>
    <cfRule type="expression" dxfId="11408" priority="484">
      <formula>AND($AI8=7,$AH8="S")</formula>
    </cfRule>
    <cfRule type="expression" dxfId="11407" priority="485">
      <formula>AND($AI8=6,$AH8="S")</formula>
    </cfRule>
    <cfRule type="expression" dxfId="11406" priority="488">
      <formula>AND($AI8=7,$AH8="S")</formula>
    </cfRule>
    <cfRule type="expression" dxfId="11405" priority="489">
      <formula>AND($AI8=6,$AH8="S")</formula>
    </cfRule>
  </conditionalFormatting>
  <conditionalFormatting sqref="Q8:Q9">
    <cfRule type="expression" dxfId="11404" priority="478">
      <formula>OR($AI8=7,$AI8=0)</formula>
    </cfRule>
    <cfRule type="expression" dxfId="11403" priority="479">
      <formula>$AI8=6</formula>
    </cfRule>
  </conditionalFormatting>
  <conditionalFormatting sqref="Q8:Q9">
    <cfRule type="expression" dxfId="11402" priority="474">
      <formula>AND($AI8=7,$AH8="RI")</formula>
    </cfRule>
    <cfRule type="expression" dxfId="11401" priority="475">
      <formula>AND($AI8=6,$AH8="RI")</formula>
    </cfRule>
    <cfRule type="expression" dxfId="11400" priority="476">
      <formula>AND($AI8=7,$AH8="S")</formula>
    </cfRule>
    <cfRule type="expression" dxfId="11399" priority="477">
      <formula>AND($AI8=6,$AH8="S")</formula>
    </cfRule>
    <cfRule type="expression" dxfId="11398" priority="480">
      <formula>AND($AI8=7,$AH8="S")</formula>
    </cfRule>
    <cfRule type="expression" dxfId="11397" priority="481">
      <formula>AND($AI8=6,$AH8="S")</formula>
    </cfRule>
  </conditionalFormatting>
  <conditionalFormatting sqref="P12">
    <cfRule type="expression" dxfId="11396" priority="468">
      <formula>$AI12=7</formula>
    </cfRule>
    <cfRule type="expression" dxfId="11395" priority="469">
      <formula>$AI12=6</formula>
    </cfRule>
  </conditionalFormatting>
  <conditionalFormatting sqref="P19">
    <cfRule type="expression" dxfId="11394" priority="464">
      <formula>$AI19=7</formula>
    </cfRule>
    <cfRule type="expression" dxfId="11393" priority="465">
      <formula>$AI19=6</formula>
    </cfRule>
  </conditionalFormatting>
  <conditionalFormatting sqref="P18">
    <cfRule type="expression" dxfId="11392" priority="456">
      <formula>$AI18=7</formula>
    </cfRule>
    <cfRule type="expression" dxfId="11391" priority="457">
      <formula>$AI18=6</formula>
    </cfRule>
  </conditionalFormatting>
  <conditionalFormatting sqref="P13">
    <cfRule type="expression" dxfId="11390" priority="454">
      <formula>$AI13=7</formula>
    </cfRule>
    <cfRule type="expression" dxfId="11389" priority="455">
      <formula>$AI13=6</formula>
    </cfRule>
  </conditionalFormatting>
  <conditionalFormatting sqref="P12">
    <cfRule type="expression" dxfId="11388" priority="452">
      <formula>$AI12=7</formula>
    </cfRule>
    <cfRule type="expression" dxfId="11387" priority="453">
      <formula>$AI12=6</formula>
    </cfRule>
  </conditionalFormatting>
  <conditionalFormatting sqref="P12">
    <cfRule type="expression" dxfId="11386" priority="450">
      <formula>$AI12=7</formula>
    </cfRule>
    <cfRule type="expression" dxfId="11385" priority="451">
      <formula>$AI12=6</formula>
    </cfRule>
  </conditionalFormatting>
  <conditionalFormatting sqref="P8:P9">
    <cfRule type="expression" dxfId="11384" priority="470">
      <formula>OR($AI8=7,$AI8=0)</formula>
    </cfRule>
    <cfRule type="expression" dxfId="11383" priority="471">
      <formula>$AI8=6</formula>
    </cfRule>
  </conditionalFormatting>
  <conditionalFormatting sqref="P8:P9">
    <cfRule type="expression" dxfId="11382" priority="446">
      <formula>AND($AI8=7,$AH8="RI")</formula>
    </cfRule>
    <cfRule type="expression" dxfId="11381" priority="447">
      <formula>AND($AI8=6,$AH8="RI")</formula>
    </cfRule>
    <cfRule type="expression" dxfId="11380" priority="448">
      <formula>AND($AI8=7,$AH8="S")</formula>
    </cfRule>
    <cfRule type="expression" dxfId="11379" priority="449">
      <formula>AND($AI8=6,$AH8="S")</formula>
    </cfRule>
    <cfRule type="expression" dxfId="11378" priority="472">
      <formula>AND($AI8=7,$AH8="S")</formula>
    </cfRule>
    <cfRule type="expression" dxfId="11377" priority="473">
      <formula>AND($AI8=6,$AH8="S")</formula>
    </cfRule>
  </conditionalFormatting>
  <conditionalFormatting sqref="J8:J9">
    <cfRule type="expression" dxfId="11376" priority="442">
      <formula>OR($AI8=7,$AI8=0)</formula>
    </cfRule>
    <cfRule type="expression" dxfId="11375" priority="443">
      <formula>$AI8=6</formula>
    </cfRule>
  </conditionalFormatting>
  <conditionalFormatting sqref="J8:J9">
    <cfRule type="expression" dxfId="11374" priority="436">
      <formula>AND($AI8=7,$AH8="RI")</formula>
    </cfRule>
    <cfRule type="expression" dxfId="11373" priority="437">
      <formula>AND($AI8=6,$AH8="RI")</formula>
    </cfRule>
    <cfRule type="expression" dxfId="11372" priority="438">
      <formula>AND($AI8=7,$AH8="S")</formula>
    </cfRule>
    <cfRule type="expression" dxfId="11371" priority="439">
      <formula>AND($AI8=6,$AH8="S")</formula>
    </cfRule>
    <cfRule type="expression" dxfId="11370" priority="444">
      <formula>AND($AI8=7,$AH8="S")</formula>
    </cfRule>
    <cfRule type="expression" dxfId="11369" priority="445">
      <formula>AND($AI8=6,$AH8="S")</formula>
    </cfRule>
  </conditionalFormatting>
  <conditionalFormatting sqref="G3:G7">
    <cfRule type="expression" dxfId="11368" priority="424">
      <formula>$AI3=7</formula>
    </cfRule>
    <cfRule type="expression" dxfId="11367" priority="425">
      <formula>$AI3=6</formula>
    </cfRule>
  </conditionalFormatting>
  <conditionalFormatting sqref="G4">
    <cfRule type="expression" dxfId="11366" priority="422">
      <formula>$AI4=7</formula>
    </cfRule>
    <cfRule type="expression" dxfId="11365" priority="423">
      <formula>$AI4=6</formula>
    </cfRule>
  </conditionalFormatting>
  <conditionalFormatting sqref="G3:G7">
    <cfRule type="expression" dxfId="11364" priority="420">
      <formula>$AI3=7</formula>
    </cfRule>
    <cfRule type="expression" dxfId="11363" priority="421">
      <formula>$AI3=6</formula>
    </cfRule>
  </conditionalFormatting>
  <conditionalFormatting sqref="G3:G7">
    <cfRule type="expression" dxfId="11362" priority="418">
      <formula>$AI3=7</formula>
    </cfRule>
    <cfRule type="expression" dxfId="11361" priority="419">
      <formula>$AI3=6</formula>
    </cfRule>
  </conditionalFormatting>
  <conditionalFormatting sqref="D17:I21">
    <cfRule type="expression" dxfId="11360" priority="414">
      <formula>AND($AI17=6,$AH17="RI")</formula>
    </cfRule>
    <cfRule type="expression" dxfId="11359" priority="415">
      <formula>AND($AI17=7,$AH17="RI")</formula>
    </cfRule>
    <cfRule type="expression" dxfId="11358" priority="416">
      <formula>OR($AI17=7,$AI17=8)</formula>
    </cfRule>
    <cfRule type="expression" dxfId="11357" priority="417">
      <formula>$AI17=6</formula>
    </cfRule>
  </conditionalFormatting>
  <conditionalFormatting sqref="G24:G28">
    <cfRule type="expression" dxfId="11356" priority="406">
      <formula>$AI24=7</formula>
    </cfRule>
    <cfRule type="expression" dxfId="11355" priority="407">
      <formula>$AI24=6</formula>
    </cfRule>
  </conditionalFormatting>
  <conditionalFormatting sqref="G25">
    <cfRule type="expression" dxfId="11354" priority="404">
      <formula>$AI25=7</formula>
    </cfRule>
    <cfRule type="expression" dxfId="11353" priority="405">
      <formula>$AI25=6</formula>
    </cfRule>
  </conditionalFormatting>
  <conditionalFormatting sqref="G24:G28">
    <cfRule type="expression" dxfId="11352" priority="402">
      <formula>$AI24=7</formula>
    </cfRule>
    <cfRule type="expression" dxfId="11351" priority="403">
      <formula>$AI24=6</formula>
    </cfRule>
  </conditionalFormatting>
  <conditionalFormatting sqref="G24:G28">
    <cfRule type="expression" dxfId="11350" priority="400">
      <formula>$AI24=7</formula>
    </cfRule>
    <cfRule type="expression" dxfId="11349" priority="401">
      <formula>$AI24=6</formula>
    </cfRule>
  </conditionalFormatting>
  <conditionalFormatting sqref="D24:I28">
    <cfRule type="expression" dxfId="11348" priority="408">
      <formula>AND($AI24=6,$AH24="RI")</formula>
    </cfRule>
    <cfRule type="expression" dxfId="11347" priority="409">
      <formula>AND($AI24=7,$AH24="RI")</formula>
    </cfRule>
    <cfRule type="expression" dxfId="11346" priority="410">
      <formula>OR($AI24=7,$AI24=8)</formula>
    </cfRule>
    <cfRule type="expression" dxfId="11345" priority="411">
      <formula>$AI24=6</formula>
    </cfRule>
  </conditionalFormatting>
  <conditionalFormatting sqref="J3:O7">
    <cfRule type="expression" dxfId="11344" priority="396">
      <formula>AND($AI3=6,$AH3="RI")</formula>
    </cfRule>
    <cfRule type="expression" dxfId="11343" priority="397">
      <formula>AND($AI3=7,$AH3="RI")</formula>
    </cfRule>
  </conditionalFormatting>
  <conditionalFormatting sqref="O7">
    <cfRule type="expression" dxfId="11342" priority="394">
      <formula>$AI7=7</formula>
    </cfRule>
    <cfRule type="expression" dxfId="11341" priority="395">
      <formula>$AI7=6</formula>
    </cfRule>
  </conditionalFormatting>
  <conditionalFormatting sqref="J3:J7">
    <cfRule type="expression" dxfId="11340" priority="392">
      <formula>$AI3=7</formula>
    </cfRule>
    <cfRule type="expression" dxfId="11339" priority="393">
      <formula>$AI3=6</formula>
    </cfRule>
  </conditionalFormatting>
  <conditionalFormatting sqref="J10:O14">
    <cfRule type="expression" dxfId="11338" priority="386">
      <formula>AND($AI10=6,$AH10="RI")</formula>
    </cfRule>
    <cfRule type="expression" dxfId="11337" priority="387">
      <formula>AND($AI10=7,$AH10="RI")</formula>
    </cfRule>
    <cfRule type="expression" dxfId="11336" priority="388">
      <formula>OR($AI10=7,$AI10=8)</formula>
    </cfRule>
    <cfRule type="expression" dxfId="11335" priority="389">
      <formula>$AI10=6</formula>
    </cfRule>
  </conditionalFormatting>
  <conditionalFormatting sqref="O10:O11">
    <cfRule type="expression" dxfId="11334" priority="384">
      <formula>$AI10=7</formula>
    </cfRule>
    <cfRule type="expression" dxfId="11333" priority="385">
      <formula>$AI10=6</formula>
    </cfRule>
  </conditionalFormatting>
  <conditionalFormatting sqref="J10:J14">
    <cfRule type="expression" dxfId="11332" priority="382">
      <formula>$AI10=7</formula>
    </cfRule>
    <cfRule type="expression" dxfId="11331" priority="383">
      <formula>$AI10=6</formula>
    </cfRule>
  </conditionalFormatting>
  <conditionalFormatting sqref="L10">
    <cfRule type="expression" dxfId="11330" priority="380">
      <formula>$AI10=7</formula>
    </cfRule>
    <cfRule type="expression" dxfId="11329" priority="381">
      <formula>$AI10=6</formula>
    </cfRule>
  </conditionalFormatting>
  <conditionalFormatting sqref="K10">
    <cfRule type="expression" dxfId="11328" priority="378">
      <formula>$AI10=7</formula>
    </cfRule>
    <cfRule type="expression" dxfId="11327" priority="379">
      <formula>$AI10=6</formula>
    </cfRule>
  </conditionalFormatting>
  <conditionalFormatting sqref="J17:O21">
    <cfRule type="expression" dxfId="11326" priority="372">
      <formula>AND($AI17=6,$AH17="RI")</formula>
    </cfRule>
    <cfRule type="expression" dxfId="11325" priority="373">
      <formula>AND($AI17=7,$AH17="RI")</formula>
    </cfRule>
    <cfRule type="expression" dxfId="11324" priority="374">
      <formula>OR($AI17=7,$AI17=8)</formula>
    </cfRule>
    <cfRule type="expression" dxfId="11323" priority="375">
      <formula>$AI17=6</formula>
    </cfRule>
  </conditionalFormatting>
  <conditionalFormatting sqref="J17:J21">
    <cfRule type="expression" dxfId="11322" priority="370">
      <formula>$AI17=7</formula>
    </cfRule>
    <cfRule type="expression" dxfId="11321" priority="371">
      <formula>$AI17=6</formula>
    </cfRule>
  </conditionalFormatting>
  <conditionalFormatting sqref="M17:M21">
    <cfRule type="expression" dxfId="11320" priority="368">
      <formula>$AI17=7</formula>
    </cfRule>
    <cfRule type="expression" dxfId="11319" priority="369">
      <formula>$AI17=6</formula>
    </cfRule>
  </conditionalFormatting>
  <conditionalFormatting sqref="M18">
    <cfRule type="expression" dxfId="11318" priority="366">
      <formula>$AI18=7</formula>
    </cfRule>
    <cfRule type="expression" dxfId="11317" priority="367">
      <formula>$AI18=6</formula>
    </cfRule>
  </conditionalFormatting>
  <conditionalFormatting sqref="M17:M21">
    <cfRule type="expression" dxfId="11316" priority="364">
      <formula>$AI17=7</formula>
    </cfRule>
    <cfRule type="expression" dxfId="11315" priority="365">
      <formula>$AI17=6</formula>
    </cfRule>
  </conditionalFormatting>
  <conditionalFormatting sqref="M17:M21">
    <cfRule type="expression" dxfId="11314" priority="362">
      <formula>$AI17=7</formula>
    </cfRule>
    <cfRule type="expression" dxfId="11313" priority="363">
      <formula>$AI17=6</formula>
    </cfRule>
  </conditionalFormatting>
  <conditionalFormatting sqref="O24:O25">
    <cfRule type="expression" dxfId="11312" priority="356">
      <formula>$AI24=7</formula>
    </cfRule>
    <cfRule type="expression" dxfId="11311" priority="357">
      <formula>$AI24=6</formula>
    </cfRule>
  </conditionalFormatting>
  <conditionalFormatting sqref="J24:O26">
    <cfRule type="expression" dxfId="11310" priority="358">
      <formula>AND($AI24=6,$AH24="RI")</formula>
    </cfRule>
    <cfRule type="expression" dxfId="11309" priority="359">
      <formula>AND($AI24=7,$AH24="RI")</formula>
    </cfRule>
    <cfRule type="expression" dxfId="11308" priority="360">
      <formula>OR($AI24=7,$AI24=8)</formula>
    </cfRule>
    <cfRule type="expression" dxfId="11307" priority="361">
      <formula>$AI24=6</formula>
    </cfRule>
  </conditionalFormatting>
  <conditionalFormatting sqref="J24:J26">
    <cfRule type="expression" dxfId="11306" priority="354">
      <formula>$AI24=7</formula>
    </cfRule>
    <cfRule type="expression" dxfId="11305" priority="355">
      <formula>$AI24=6</formula>
    </cfRule>
  </conditionalFormatting>
  <conditionalFormatting sqref="M24:M26">
    <cfRule type="expression" dxfId="11304" priority="352">
      <formula>$AI24=7</formula>
    </cfRule>
    <cfRule type="expression" dxfId="11303" priority="353">
      <formula>$AI24=6</formula>
    </cfRule>
  </conditionalFormatting>
  <conditionalFormatting sqref="P3:U7">
    <cfRule type="expression" dxfId="11302" priority="348">
      <formula>AND($AI3=6,$AH3="RI")</formula>
    </cfRule>
    <cfRule type="expression" dxfId="11301" priority="349">
      <formula>AND($AI3=7,$AH3="RI")</formula>
    </cfRule>
    <cfRule type="expression" dxfId="11300" priority="350">
      <formula>OR($AI3=7,$AI3=8)</formula>
    </cfRule>
    <cfRule type="expression" dxfId="11299" priority="351">
      <formula>$AI3=6</formula>
    </cfRule>
  </conditionalFormatting>
  <conditionalFormatting sqref="S10:S11">
    <cfRule type="expression" dxfId="11298" priority="340">
      <formula>$AI10=7</formula>
    </cfRule>
    <cfRule type="expression" dxfId="11297" priority="341">
      <formula>$AI10=6</formula>
    </cfRule>
  </conditionalFormatting>
  <conditionalFormatting sqref="S11">
    <cfRule type="expression" dxfId="11296" priority="338">
      <formula>$AI11=7</formula>
    </cfRule>
    <cfRule type="expression" dxfId="11295" priority="339">
      <formula>$AI11=6</formula>
    </cfRule>
  </conditionalFormatting>
  <conditionalFormatting sqref="S10:S11">
    <cfRule type="expression" dxfId="11294" priority="336">
      <formula>$AI10=7</formula>
    </cfRule>
    <cfRule type="expression" dxfId="11293" priority="337">
      <formula>$AI10=6</formula>
    </cfRule>
  </conditionalFormatting>
  <conditionalFormatting sqref="S10:S11">
    <cfRule type="expression" dxfId="11292" priority="334">
      <formula>$AI10=7</formula>
    </cfRule>
    <cfRule type="expression" dxfId="11291" priority="335">
      <formula>$AI10=6</formula>
    </cfRule>
  </conditionalFormatting>
  <conditionalFormatting sqref="P10:U11">
    <cfRule type="expression" dxfId="11290" priority="342">
      <formula>AND($AI10=6,$AH10="RI")</formula>
    </cfRule>
    <cfRule type="expression" dxfId="11289" priority="343">
      <formula>AND($AI10=7,$AH10="RI")</formula>
    </cfRule>
    <cfRule type="expression" dxfId="11288" priority="344">
      <formula>OR($AI10=7,$AI10=8)</formula>
    </cfRule>
    <cfRule type="expression" dxfId="11287" priority="345">
      <formula>$AI10=6</formula>
    </cfRule>
  </conditionalFormatting>
  <conditionalFormatting sqref="V3:AA3 V6:AA7">
    <cfRule type="expression" dxfId="11286" priority="326">
      <formula>AND($AJ3=7,$AI3="S")</formula>
    </cfRule>
    <cfRule type="expression" dxfId="11285" priority="327">
      <formula>AND($AJ3=6,$AI3="S")</formula>
    </cfRule>
  </conditionalFormatting>
  <conditionalFormatting sqref="V10:AA31">
    <cfRule type="expression" dxfId="11284" priority="308">
      <formula>OR($AI10=7,$AI10=0)</formula>
    </cfRule>
    <cfRule type="expression" dxfId="11283" priority="309">
      <formula>$AI10=6</formula>
    </cfRule>
  </conditionalFormatting>
  <conditionalFormatting sqref="V10:AA31">
    <cfRule type="expression" dxfId="11282" priority="306">
      <formula>AND($AI10=7,$AH10="S")</formula>
    </cfRule>
    <cfRule type="expression" dxfId="11281" priority="307">
      <formula>AND($AI10=6,$AH10="S")</formula>
    </cfRule>
    <cfRule type="expression" dxfId="11280" priority="310">
      <formula>AND($AI10=7,$AH10="S")</formula>
    </cfRule>
    <cfRule type="expression" dxfId="11279" priority="311">
      <formula>AND($AI10=6,$AH10="S")</formula>
    </cfRule>
  </conditionalFormatting>
  <conditionalFormatting sqref="B34:AA34">
    <cfRule type="iconSet" priority="2011">
      <iconSet>
        <cfvo type="percent" val="0"/>
        <cfvo type="num" val="19"/>
        <cfvo type="num" val="20"/>
      </iconSet>
    </cfRule>
  </conditionalFormatting>
  <conditionalFormatting sqref="O8:O9">
    <cfRule type="expression" dxfId="11278" priority="293">
      <formula>OR($AI8=7,$AI8=0)</formula>
    </cfRule>
    <cfRule type="expression" dxfId="11277" priority="294">
      <formula>$AI8=6</formula>
    </cfRule>
  </conditionalFormatting>
  <conditionalFormatting sqref="O8:O9">
    <cfRule type="expression" dxfId="11276" priority="287">
      <formula>AND($AI8=7,$AH8="RI")</formula>
    </cfRule>
    <cfRule type="expression" dxfId="11275" priority="288">
      <formula>AND($AI8=6,$AH8="RI")</formula>
    </cfRule>
    <cfRule type="expression" dxfId="11274" priority="291">
      <formula>AND($AI8=7,$AH8="S")</formula>
    </cfRule>
    <cfRule type="expression" dxfId="11273" priority="292">
      <formula>AND($AI8=6,$AH8="S")</formula>
    </cfRule>
    <cfRule type="expression" dxfId="11272" priority="295">
      <formula>AND($AI8=7,$AH8="S")</formula>
    </cfRule>
    <cfRule type="expression" dxfId="11271" priority="296">
      <formula>AND($AI8=6,$AH8="S")</formula>
    </cfRule>
  </conditionalFormatting>
  <conditionalFormatting sqref="O9">
    <cfRule type="expression" dxfId="11270" priority="289">
      <formula>$AI9=7</formula>
    </cfRule>
    <cfRule type="expression" dxfId="11269" priority="290">
      <formula>$AI9=6</formula>
    </cfRule>
  </conditionalFormatting>
  <conditionalFormatting sqref="N8:N9">
    <cfRule type="expression" dxfId="11268" priority="283">
      <formula>OR($AI8=7,$AI8=0)</formula>
    </cfRule>
    <cfRule type="expression" dxfId="11267" priority="284">
      <formula>$AI8=6</formula>
    </cfRule>
  </conditionalFormatting>
  <conditionalFormatting sqref="N8:N9">
    <cfRule type="expression" dxfId="11266" priority="277">
      <formula>AND($AI8=7,$AH8="RI")</formula>
    </cfRule>
    <cfRule type="expression" dxfId="11265" priority="278">
      <formula>AND($AI8=6,$AH8="RI")</formula>
    </cfRule>
    <cfRule type="expression" dxfId="11264" priority="281">
      <formula>AND($AI8=7,$AH8="S")</formula>
    </cfRule>
    <cfRule type="expression" dxfId="11263" priority="282">
      <formula>AND($AI8=6,$AH8="S")</formula>
    </cfRule>
    <cfRule type="expression" dxfId="11262" priority="285">
      <formula>AND($AI8=7,$AH8="S")</formula>
    </cfRule>
    <cfRule type="expression" dxfId="11261" priority="286">
      <formula>AND($AI8=6,$AH8="S")</formula>
    </cfRule>
  </conditionalFormatting>
  <conditionalFormatting sqref="N9">
    <cfRule type="expression" dxfId="11260" priority="279">
      <formula>$AI9=7</formula>
    </cfRule>
    <cfRule type="expression" dxfId="11259" priority="280">
      <formula>$AI9=6</formula>
    </cfRule>
  </conditionalFormatting>
  <conditionalFormatting sqref="L9">
    <cfRule type="expression" dxfId="11258" priority="271">
      <formula>$AI9=7</formula>
    </cfRule>
    <cfRule type="expression" dxfId="11257" priority="272">
      <formula>$AI9=6</formula>
    </cfRule>
  </conditionalFormatting>
  <conditionalFormatting sqref="L8:L9">
    <cfRule type="expression" dxfId="11256" priority="273">
      <formula>OR($AI8=7,$AI8=0)</formula>
    </cfRule>
    <cfRule type="expression" dxfId="11255" priority="274">
      <formula>$AI8=6</formula>
    </cfRule>
  </conditionalFormatting>
  <conditionalFormatting sqref="L8:L9">
    <cfRule type="expression" dxfId="11254" priority="267">
      <formula>AND($AI8=7,$AH8="RI")</formula>
    </cfRule>
    <cfRule type="expression" dxfId="11253" priority="268">
      <formula>AND($AI8=6,$AH8="RI")</formula>
    </cfRule>
    <cfRule type="expression" dxfId="11252" priority="269">
      <formula>AND($AI8=7,$AH8="S")</formula>
    </cfRule>
    <cfRule type="expression" dxfId="11251" priority="270">
      <formula>AND($AI8=6,$AH8="S")</formula>
    </cfRule>
    <cfRule type="expression" dxfId="11250" priority="275">
      <formula>AND($AI8=7,$AH8="S")</formula>
    </cfRule>
    <cfRule type="expression" dxfId="11249" priority="276">
      <formula>AND($AI8=6,$AH8="S")</formula>
    </cfRule>
  </conditionalFormatting>
  <conditionalFormatting sqref="M8:M9">
    <cfRule type="expression" dxfId="11248" priority="263">
      <formula>OR($AI8=7,$AI8=0)</formula>
    </cfRule>
    <cfRule type="expression" dxfId="11247" priority="264">
      <formula>$AI8=6</formula>
    </cfRule>
  </conditionalFormatting>
  <conditionalFormatting sqref="M8:M9">
    <cfRule type="expression" dxfId="11246" priority="259">
      <formula>AND($AI8=7,$AH8="RI")</formula>
    </cfRule>
    <cfRule type="expression" dxfId="11245" priority="260">
      <formula>AND($AI8=6,$AH8="RI")</formula>
    </cfRule>
    <cfRule type="expression" dxfId="11244" priority="261">
      <formula>AND($AI8=7,$AH8="S")</formula>
    </cfRule>
    <cfRule type="expression" dxfId="11243" priority="262">
      <formula>AND($AI8=6,$AH8="S")</formula>
    </cfRule>
    <cfRule type="expression" dxfId="11242" priority="265">
      <formula>AND($AI8=7,$AH8="S")</formula>
    </cfRule>
    <cfRule type="expression" dxfId="11241" priority="266">
      <formula>AND($AI8=6,$AH8="S")</formula>
    </cfRule>
  </conditionalFormatting>
  <conditionalFormatting sqref="K8:K9">
    <cfRule type="expression" dxfId="11240" priority="255">
      <formula>$AI8=7</formula>
    </cfRule>
    <cfRule type="expression" dxfId="11239" priority="256">
      <formula>$AI8=6</formula>
    </cfRule>
  </conditionalFormatting>
  <conditionalFormatting sqref="K8:K9">
    <cfRule type="expression" dxfId="11238" priority="251">
      <formula>AND($AI8=7,$AH8="RI")</formula>
    </cfRule>
    <cfRule type="expression" dxfId="11237" priority="252">
      <formula>AND($AI8=6,$AH8="RI")</formula>
    </cfRule>
    <cfRule type="expression" dxfId="11236" priority="253">
      <formula>AND($AI8=7,$AH8="S")</formula>
    </cfRule>
    <cfRule type="expression" dxfId="11235" priority="254">
      <formula>AND($AI8=6,$AH8="S")</formula>
    </cfRule>
    <cfRule type="expression" dxfId="11234" priority="257">
      <formula>AND($AI8=7,$AH8="S")</formula>
    </cfRule>
    <cfRule type="expression" dxfId="11233" priority="258">
      <formula>AND($AI8=6,$AH8="S")</formula>
    </cfRule>
  </conditionalFormatting>
  <conditionalFormatting sqref="J8:L9">
    <cfRule type="expression" dxfId="11232" priority="247">
      <formula>OR($AI8=7,$AI8=0)</formula>
    </cfRule>
    <cfRule type="expression" dxfId="11231" priority="248">
      <formula>$AI8=6</formula>
    </cfRule>
  </conditionalFormatting>
  <conditionalFormatting sqref="J8:L9">
    <cfRule type="expression" dxfId="11230" priority="243">
      <formula>AND($AI8=7,$AH8="RI")</formula>
    </cfRule>
    <cfRule type="expression" dxfId="11229" priority="244">
      <formula>AND($AI8=6,$AH8="RI")</formula>
    </cfRule>
    <cfRule type="expression" dxfId="11228" priority="245">
      <formula>AND($AI8=7,$AH8="S")</formula>
    </cfRule>
    <cfRule type="expression" dxfId="11227" priority="246">
      <formula>AND($AI8=6,$AH8="S")</formula>
    </cfRule>
    <cfRule type="expression" dxfId="11226" priority="249">
      <formula>AND($AI8=7,$AH8="S")</formula>
    </cfRule>
    <cfRule type="expression" dxfId="11225" priority="250">
      <formula>AND($AI8=6,$AH8="S")</formula>
    </cfRule>
  </conditionalFormatting>
  <conditionalFormatting sqref="J10:O12">
    <cfRule type="expression" dxfId="11224" priority="239">
      <formula>AND($AI10=6,$AH10="RI")</formula>
    </cfRule>
    <cfRule type="expression" dxfId="11223" priority="240">
      <formula>AND($AI10=7,$AH10="RI")</formula>
    </cfRule>
    <cfRule type="expression" dxfId="11222" priority="241">
      <formula>OR($AI10=7,$AI10=8)</formula>
    </cfRule>
    <cfRule type="expression" dxfId="11221" priority="242">
      <formula>$AI10=6</formula>
    </cfRule>
  </conditionalFormatting>
  <conditionalFormatting sqref="K15:K16">
    <cfRule type="expression" dxfId="11220" priority="237">
      <formula>$AI15=7</formula>
    </cfRule>
    <cfRule type="expression" dxfId="11219" priority="238">
      <formula>$AI15=6</formula>
    </cfRule>
  </conditionalFormatting>
  <conditionalFormatting sqref="M17:M19">
    <cfRule type="expression" dxfId="11218" priority="232">
      <formula>$AI17=7</formula>
    </cfRule>
    <cfRule type="expression" dxfId="11217" priority="233">
      <formula>$AI17=6</formula>
    </cfRule>
  </conditionalFormatting>
  <conditionalFormatting sqref="M18">
    <cfRule type="expression" dxfId="11216" priority="229">
      <formula>$AI18=7</formula>
    </cfRule>
    <cfRule type="expression" dxfId="11215" priority="230">
      <formula>$AI18=6</formula>
    </cfRule>
  </conditionalFormatting>
  <conditionalFormatting sqref="M17:M19">
    <cfRule type="expression" dxfId="11214" priority="228">
      <formula>$AI17=7</formula>
    </cfRule>
    <cfRule type="expression" dxfId="11213" priority="231">
      <formula>$AI17=6</formula>
    </cfRule>
  </conditionalFormatting>
  <conditionalFormatting sqref="J17:O19">
    <cfRule type="expression" dxfId="11212" priority="227">
      <formula>AND($AI17=6,$AH17="RI")</formula>
    </cfRule>
    <cfRule type="expression" dxfId="11211" priority="234">
      <formula>AND($AI17=7,$AH17="RI")</formula>
    </cfRule>
    <cfRule type="expression" dxfId="11210" priority="235">
      <formula>OR($AI17=7,$AI17=8)</formula>
    </cfRule>
    <cfRule type="expression" dxfId="11209" priority="236">
      <formula>$AI17=6</formula>
    </cfRule>
  </conditionalFormatting>
  <conditionalFormatting sqref="O22:O26">
    <cfRule type="expression" dxfId="11208" priority="221">
      <formula>OR($AI22=7,$AI22=0)</formula>
    </cfRule>
    <cfRule type="expression" dxfId="11207" priority="222">
      <formula>$AI22=6</formula>
    </cfRule>
  </conditionalFormatting>
  <conditionalFormatting sqref="O22:O26">
    <cfRule type="expression" dxfId="11206" priority="217">
      <formula>AND($AI22=7,$AH22="RI")</formula>
    </cfRule>
    <cfRule type="expression" dxfId="11205" priority="218">
      <formula>AND($AI22=6,$AH22="RI")</formula>
    </cfRule>
    <cfRule type="expression" dxfId="11204" priority="219">
      <formula>AND($AI22=7,$AH22="S")</formula>
    </cfRule>
    <cfRule type="expression" dxfId="11203" priority="220">
      <formula>AND($AI22=6,$AH22="S")</formula>
    </cfRule>
    <cfRule type="expression" dxfId="11202" priority="223">
      <formula>AND($AI22=7,$AH22="S")</formula>
    </cfRule>
    <cfRule type="expression" dxfId="11201" priority="224">
      <formula>AND($AI22=6,$AH22="S")</formula>
    </cfRule>
  </conditionalFormatting>
  <conditionalFormatting sqref="N22:N26">
    <cfRule type="expression" dxfId="11200" priority="213">
      <formula>OR($AI22=7,$AI22=0)</formula>
    </cfRule>
    <cfRule type="expression" dxfId="11199" priority="214">
      <formula>$AI22=6</formula>
    </cfRule>
  </conditionalFormatting>
  <conditionalFormatting sqref="N22:N26">
    <cfRule type="expression" dxfId="11198" priority="209">
      <formula>AND($AI22=7,$AH22="RI")</formula>
    </cfRule>
    <cfRule type="expression" dxfId="11197" priority="210">
      <formula>AND($AI22=6,$AH22="RI")</formula>
    </cfRule>
    <cfRule type="expression" dxfId="11196" priority="211">
      <formula>AND($AI22=7,$AH22="S")</formula>
    </cfRule>
    <cfRule type="expression" dxfId="11195" priority="212">
      <formula>AND($AI22=6,$AH22="S")</formula>
    </cfRule>
    <cfRule type="expression" dxfId="11194" priority="215">
      <formula>AND($AI22=7,$AH22="S")</formula>
    </cfRule>
    <cfRule type="expression" dxfId="11193" priority="216">
      <formula>AND($AI22=6,$AH22="S")</formula>
    </cfRule>
  </conditionalFormatting>
  <conditionalFormatting sqref="L22:L26">
    <cfRule type="expression" dxfId="11192" priority="205">
      <formula>OR($AI22=7,$AI22=0)</formula>
    </cfRule>
    <cfRule type="expression" dxfId="11191" priority="206">
      <formula>$AI22=6</formula>
    </cfRule>
  </conditionalFormatting>
  <conditionalFormatting sqref="L22:L26">
    <cfRule type="expression" dxfId="11190" priority="201">
      <formula>AND($AI22=7,$AH22="RI")</formula>
    </cfRule>
    <cfRule type="expression" dxfId="11189" priority="202">
      <formula>AND($AI22=6,$AH22="RI")</formula>
    </cfRule>
    <cfRule type="expression" dxfId="11188" priority="203">
      <formula>AND($AI22=7,$AH22="S")</formula>
    </cfRule>
    <cfRule type="expression" dxfId="11187" priority="204">
      <formula>AND($AI22=6,$AH22="S")</formula>
    </cfRule>
    <cfRule type="expression" dxfId="11186" priority="207">
      <formula>AND($AI22=7,$AH22="S")</formula>
    </cfRule>
    <cfRule type="expression" dxfId="11185" priority="208">
      <formula>AND($AI22=6,$AH22="S")</formula>
    </cfRule>
  </conditionalFormatting>
  <conditionalFormatting sqref="M22:O26">
    <cfRule type="expression" dxfId="11184" priority="197">
      <formula>OR($AI22=7,$AI22=0)</formula>
    </cfRule>
    <cfRule type="expression" dxfId="11183" priority="198">
      <formula>$AI22=6</formula>
    </cfRule>
  </conditionalFormatting>
  <conditionalFormatting sqref="M22:O26">
    <cfRule type="expression" dxfId="11182" priority="193">
      <formula>AND($AI22=7,$AH22="RI")</formula>
    </cfRule>
    <cfRule type="expression" dxfId="11181" priority="194">
      <formula>AND($AI22=6,$AH22="RI")</formula>
    </cfRule>
    <cfRule type="expression" dxfId="11180" priority="195">
      <formula>AND($AI22=7,$AH22="S")</formula>
    </cfRule>
    <cfRule type="expression" dxfId="11179" priority="196">
      <formula>AND($AI22=6,$AH22="S")</formula>
    </cfRule>
    <cfRule type="expression" dxfId="11178" priority="199">
      <formula>AND($AI22=7,$AH22="S")</formula>
    </cfRule>
    <cfRule type="expression" dxfId="11177" priority="200">
      <formula>AND($AI22=6,$AH22="S")</formula>
    </cfRule>
  </conditionalFormatting>
  <conditionalFormatting sqref="K22:K26">
    <cfRule type="expression" dxfId="11176" priority="189">
      <formula>$AI22=7</formula>
    </cfRule>
    <cfRule type="expression" dxfId="11175" priority="190">
      <formula>$AI22=6</formula>
    </cfRule>
  </conditionalFormatting>
  <conditionalFormatting sqref="K22:K26">
    <cfRule type="expression" dxfId="11174" priority="185">
      <formula>AND($AI22=7,$AH22="RI")</formula>
    </cfRule>
    <cfRule type="expression" dxfId="11173" priority="186">
      <formula>AND($AI22=6,$AH22="RI")</formula>
    </cfRule>
    <cfRule type="expression" dxfId="11172" priority="187">
      <formula>AND($AI22=7,$AH22="S")</formula>
    </cfRule>
    <cfRule type="expression" dxfId="11171" priority="188">
      <formula>AND($AI22=6,$AH22="S")</formula>
    </cfRule>
    <cfRule type="expression" dxfId="11170" priority="191">
      <formula>AND($AI22=7,$AH22="S")</formula>
    </cfRule>
    <cfRule type="expression" dxfId="11169" priority="192">
      <formula>AND($AI22=6,$AH22="S")</formula>
    </cfRule>
  </conditionalFormatting>
  <conditionalFormatting sqref="J22:J26">
    <cfRule type="expression" dxfId="11168" priority="181">
      <formula>OR($AI22=7,$AI22=0)</formula>
    </cfRule>
    <cfRule type="expression" dxfId="11167" priority="182">
      <formula>$AI22=6</formula>
    </cfRule>
  </conditionalFormatting>
  <conditionalFormatting sqref="J22:J26">
    <cfRule type="expression" dxfId="11166" priority="177">
      <formula>AND($AI22=7,$AH22="RI")</formula>
    </cfRule>
    <cfRule type="expression" dxfId="11165" priority="178">
      <formula>AND($AI22=6,$AH22="RI")</formula>
    </cfRule>
    <cfRule type="expression" dxfId="11164" priority="179">
      <formula>AND($AI22=7,$AH22="S")</formula>
    </cfRule>
    <cfRule type="expression" dxfId="11163" priority="180">
      <formula>AND($AI22=6,$AH22="S")</formula>
    </cfRule>
    <cfRule type="expression" dxfId="11162" priority="183">
      <formula>AND($AI22=7,$AH22="S")</formula>
    </cfRule>
    <cfRule type="expression" dxfId="11161" priority="184">
      <formula>AND($AI22=6,$AH22="S")</formula>
    </cfRule>
  </conditionalFormatting>
  <conditionalFormatting sqref="P10:U12">
    <cfRule type="expression" dxfId="11160" priority="173">
      <formula>AND($AI10=6,$AH10="RI")</formula>
    </cfRule>
    <cfRule type="expression" dxfId="11159" priority="174">
      <formula>AND($AI10=7,$AH10="RI")</formula>
    </cfRule>
    <cfRule type="expression" dxfId="11158" priority="175">
      <formula>OR($AI10=7,$AI10=8)</formula>
    </cfRule>
    <cfRule type="expression" dxfId="11157" priority="176">
      <formula>$AI10=6</formula>
    </cfRule>
  </conditionalFormatting>
  <conditionalFormatting sqref="P10:P12">
    <cfRule type="expression" dxfId="11156" priority="171">
      <formula>$AI10=7</formula>
    </cfRule>
    <cfRule type="expression" dxfId="11155" priority="172">
      <formula>$AI10=6</formula>
    </cfRule>
  </conditionalFormatting>
  <conditionalFormatting sqref="S10:S12">
    <cfRule type="expression" dxfId="11154" priority="169">
      <formula>$AI10=7</formula>
    </cfRule>
    <cfRule type="expression" dxfId="11153" priority="170">
      <formula>$AI10=6</formula>
    </cfRule>
  </conditionalFormatting>
  <conditionalFormatting sqref="S11">
    <cfRule type="expression" dxfId="11152" priority="167">
      <formula>$AI11=7</formula>
    </cfRule>
    <cfRule type="expression" dxfId="11151" priority="168">
      <formula>$AI11=6</formula>
    </cfRule>
  </conditionalFormatting>
  <conditionalFormatting sqref="S10:S12">
    <cfRule type="expression" dxfId="11150" priority="165">
      <formula>$AI10=7</formula>
    </cfRule>
    <cfRule type="expression" dxfId="11149" priority="166">
      <formula>$AI10=6</formula>
    </cfRule>
  </conditionalFormatting>
  <conditionalFormatting sqref="S10:S12">
    <cfRule type="expression" dxfId="11148" priority="163">
      <formula>$AI10=7</formula>
    </cfRule>
    <cfRule type="expression" dxfId="11147" priority="164">
      <formula>$AI10=6</formula>
    </cfRule>
  </conditionalFormatting>
  <conditionalFormatting sqref="Q8:Q9">
    <cfRule type="expression" dxfId="11146" priority="161">
      <formula>$AI8=7</formula>
    </cfRule>
    <cfRule type="expression" dxfId="11145" priority="162">
      <formula>$AI8=6</formula>
    </cfRule>
  </conditionalFormatting>
  <conditionalFormatting sqref="S10:S12">
    <cfRule type="expression" dxfId="11144" priority="155">
      <formula>$AI10=7</formula>
    </cfRule>
    <cfRule type="expression" dxfId="11143" priority="156">
      <formula>$AI10=6</formula>
    </cfRule>
  </conditionalFormatting>
  <conditionalFormatting sqref="S11">
    <cfRule type="expression" dxfId="11142" priority="153">
      <formula>$AI11=7</formula>
    </cfRule>
    <cfRule type="expression" dxfId="11141" priority="154">
      <formula>$AI11=6</formula>
    </cfRule>
  </conditionalFormatting>
  <conditionalFormatting sqref="S10:S12">
    <cfRule type="expression" dxfId="11140" priority="151">
      <formula>$AI10=7</formula>
    </cfRule>
    <cfRule type="expression" dxfId="11139" priority="152">
      <formula>$AI10=6</formula>
    </cfRule>
  </conditionalFormatting>
  <conditionalFormatting sqref="S10:S12">
    <cfRule type="expression" dxfId="11138" priority="149">
      <formula>$AI10=7</formula>
    </cfRule>
    <cfRule type="expression" dxfId="11137" priority="150">
      <formula>$AI10=6</formula>
    </cfRule>
  </conditionalFormatting>
  <conditionalFormatting sqref="P10:U12">
    <cfRule type="expression" dxfId="11136" priority="157">
      <formula>AND($AI10=6,$AH10="RI")</formula>
    </cfRule>
    <cfRule type="expression" dxfId="11135" priority="158">
      <formula>AND($AI10=7,$AH10="RI")</formula>
    </cfRule>
    <cfRule type="expression" dxfId="11134" priority="159">
      <formula>OR($AI10=7,$AI10=8)</formula>
    </cfRule>
    <cfRule type="expression" dxfId="11133" priority="160">
      <formula>$AI10=6</formula>
    </cfRule>
  </conditionalFormatting>
  <conditionalFormatting sqref="U17:U18">
    <cfRule type="expression" dxfId="11132" priority="143">
      <formula>$AI17=7</formula>
    </cfRule>
    <cfRule type="expression" dxfId="11131" priority="144">
      <formula>$AI17=6</formula>
    </cfRule>
  </conditionalFormatting>
  <conditionalFormatting sqref="P17:U19">
    <cfRule type="expression" dxfId="11130" priority="145">
      <formula>AND($AI17=6,$AH17="RI")</formula>
    </cfRule>
    <cfRule type="expression" dxfId="11129" priority="146">
      <formula>AND($AI17=7,$AH17="RI")</formula>
    </cfRule>
    <cfRule type="expression" dxfId="11128" priority="147">
      <formula>OR($AI17=7,$AI17=8)</formula>
    </cfRule>
    <cfRule type="expression" dxfId="11127" priority="148">
      <formula>$AI17=6</formula>
    </cfRule>
  </conditionalFormatting>
  <conditionalFormatting sqref="P17:P19">
    <cfRule type="expression" dxfId="11126" priority="141">
      <formula>$AI17=7</formula>
    </cfRule>
    <cfRule type="expression" dxfId="11125" priority="142">
      <formula>$AI17=6</formula>
    </cfRule>
  </conditionalFormatting>
  <conditionalFormatting sqref="S17:S19">
    <cfRule type="expression" dxfId="11124" priority="139">
      <formula>$AI17=7</formula>
    </cfRule>
    <cfRule type="expression" dxfId="11123" priority="140">
      <formula>$AI17=6</formula>
    </cfRule>
  </conditionalFormatting>
  <conditionalFormatting sqref="U15:U19">
    <cfRule type="expression" dxfId="11122" priority="135">
      <formula>OR($AI15=7,$AI15=0)</formula>
    </cfRule>
    <cfRule type="expression" dxfId="11121" priority="136">
      <formula>$AI15=6</formula>
    </cfRule>
  </conditionalFormatting>
  <conditionalFormatting sqref="U15:U19">
    <cfRule type="expression" dxfId="11120" priority="131">
      <formula>AND($AI15=7,$AH15="RI")</formula>
    </cfRule>
    <cfRule type="expression" dxfId="11119" priority="132">
      <formula>AND($AI15=6,$AH15="RI")</formula>
    </cfRule>
    <cfRule type="expression" dxfId="11118" priority="133">
      <formula>AND($AI15=7,$AH15="S")</formula>
    </cfRule>
    <cfRule type="expression" dxfId="11117" priority="134">
      <formula>AND($AI15=6,$AH15="S")</formula>
    </cfRule>
    <cfRule type="expression" dxfId="11116" priority="137">
      <formula>AND($AI15=7,$AH15="S")</formula>
    </cfRule>
    <cfRule type="expression" dxfId="11115" priority="138">
      <formula>AND($AI15=6,$AH15="S")</formula>
    </cfRule>
  </conditionalFormatting>
  <conditionalFormatting sqref="T15:T19">
    <cfRule type="expression" dxfId="11114" priority="127">
      <formula>OR($AI15=7,$AI15=0)</formula>
    </cfRule>
    <cfRule type="expression" dxfId="11113" priority="128">
      <formula>$AI15=6</formula>
    </cfRule>
  </conditionalFormatting>
  <conditionalFormatting sqref="T15:T19">
    <cfRule type="expression" dxfId="11112" priority="123">
      <formula>AND($AI15=7,$AH15="RI")</formula>
    </cfRule>
    <cfRule type="expression" dxfId="11111" priority="124">
      <formula>AND($AI15=6,$AH15="RI")</formula>
    </cfRule>
    <cfRule type="expression" dxfId="11110" priority="125">
      <formula>AND($AI15=7,$AH15="S")</formula>
    </cfRule>
    <cfRule type="expression" dxfId="11109" priority="126">
      <formula>AND($AI15=6,$AH15="S")</formula>
    </cfRule>
    <cfRule type="expression" dxfId="11108" priority="129">
      <formula>AND($AI15=7,$AH15="S")</formula>
    </cfRule>
    <cfRule type="expression" dxfId="11107" priority="130">
      <formula>AND($AI15=6,$AH15="S")</formula>
    </cfRule>
  </conditionalFormatting>
  <conditionalFormatting sqref="R15:R19">
    <cfRule type="expression" dxfId="11106" priority="119">
      <formula>OR($AI15=7,$AI15=0)</formula>
    </cfRule>
    <cfRule type="expression" dxfId="11105" priority="120">
      <formula>$AI15=6</formula>
    </cfRule>
  </conditionalFormatting>
  <conditionalFormatting sqref="R15:R19">
    <cfRule type="expression" dxfId="11104" priority="115">
      <formula>AND($AI15=7,$AH15="RI")</formula>
    </cfRule>
    <cfRule type="expression" dxfId="11103" priority="116">
      <formula>AND($AI15=6,$AH15="RI")</formula>
    </cfRule>
    <cfRule type="expression" dxfId="11102" priority="117">
      <formula>AND($AI15=7,$AH15="S")</formula>
    </cfRule>
    <cfRule type="expression" dxfId="11101" priority="118">
      <formula>AND($AI15=6,$AH15="S")</formula>
    </cfRule>
    <cfRule type="expression" dxfId="11100" priority="121">
      <formula>AND($AI15=7,$AH15="S")</formula>
    </cfRule>
    <cfRule type="expression" dxfId="11099" priority="122">
      <formula>AND($AI15=6,$AH15="S")</formula>
    </cfRule>
  </conditionalFormatting>
  <conditionalFormatting sqref="S15:U19">
    <cfRule type="expression" dxfId="11098" priority="111">
      <formula>OR($AI15=7,$AI15=0)</formula>
    </cfRule>
    <cfRule type="expression" dxfId="11097" priority="112">
      <formula>$AI15=6</formula>
    </cfRule>
  </conditionalFormatting>
  <conditionalFormatting sqref="S15:U19">
    <cfRule type="expression" dxfId="11096" priority="107">
      <formula>AND($AI15=7,$AH15="RI")</formula>
    </cfRule>
    <cfRule type="expression" dxfId="11095" priority="108">
      <formula>AND($AI15=6,$AH15="RI")</formula>
    </cfRule>
    <cfRule type="expression" dxfId="11094" priority="109">
      <formula>AND($AI15=7,$AH15="S")</formula>
    </cfRule>
    <cfRule type="expression" dxfId="11093" priority="110">
      <formula>AND($AI15=6,$AH15="S")</formula>
    </cfRule>
    <cfRule type="expression" dxfId="11092" priority="113">
      <formula>AND($AI15=7,$AH15="S")</formula>
    </cfRule>
    <cfRule type="expression" dxfId="11091" priority="114">
      <formula>AND($AI15=6,$AH15="S")</formula>
    </cfRule>
  </conditionalFormatting>
  <conditionalFormatting sqref="Q15:Q19">
    <cfRule type="expression" dxfId="11090" priority="103">
      <formula>$AI15=7</formula>
    </cfRule>
    <cfRule type="expression" dxfId="11089" priority="104">
      <formula>$AI15=6</formula>
    </cfRule>
  </conditionalFormatting>
  <conditionalFormatting sqref="Q15:Q19">
    <cfRule type="expression" dxfId="11088" priority="99">
      <formula>AND($AI15=7,$AH15="RI")</formula>
    </cfRule>
    <cfRule type="expression" dxfId="11087" priority="100">
      <formula>AND($AI15=6,$AH15="RI")</formula>
    </cfRule>
    <cfRule type="expression" dxfId="11086" priority="101">
      <formula>AND($AI15=7,$AH15="S")</formula>
    </cfRule>
    <cfRule type="expression" dxfId="11085" priority="102">
      <formula>AND($AI15=6,$AH15="S")</formula>
    </cfRule>
    <cfRule type="expression" dxfId="11084" priority="105">
      <formula>AND($AI15=7,$AH15="S")</formula>
    </cfRule>
    <cfRule type="expression" dxfId="11083" priority="106">
      <formula>AND($AI15=6,$AH15="S")</formula>
    </cfRule>
  </conditionalFormatting>
  <conditionalFormatting sqref="P15:P19">
    <cfRule type="expression" dxfId="11082" priority="95">
      <formula>OR($AI15=7,$AI15=0)</formula>
    </cfRule>
    <cfRule type="expression" dxfId="11081" priority="96">
      <formula>$AI15=6</formula>
    </cfRule>
  </conditionalFormatting>
  <conditionalFormatting sqref="P15:P19">
    <cfRule type="expression" dxfId="11080" priority="91">
      <formula>AND($AI15=7,$AH15="RI")</formula>
    </cfRule>
    <cfRule type="expression" dxfId="11079" priority="92">
      <formula>AND($AI15=6,$AH15="RI")</formula>
    </cfRule>
    <cfRule type="expression" dxfId="11078" priority="93">
      <formula>AND($AI15=7,$AH15="S")</formula>
    </cfRule>
    <cfRule type="expression" dxfId="11077" priority="94">
      <formula>AND($AI15=6,$AH15="S")</formula>
    </cfRule>
    <cfRule type="expression" dxfId="11076" priority="97">
      <formula>AND($AI15=7,$AH15="S")</formula>
    </cfRule>
    <cfRule type="expression" dxfId="11075" priority="98">
      <formula>AND($AI15=6,$AH15="S")</formula>
    </cfRule>
  </conditionalFormatting>
  <conditionalFormatting sqref="U22:U23">
    <cfRule type="expression" dxfId="11074" priority="87">
      <formula>OR($AI22=7,$AI22=0)</formula>
    </cfRule>
    <cfRule type="expression" dxfId="11073" priority="88">
      <formula>$AI22=6</formula>
    </cfRule>
  </conditionalFormatting>
  <conditionalFormatting sqref="U22:U23">
    <cfRule type="expression" dxfId="11072" priority="81">
      <formula>AND($AI22=7,$AH22="RI")</formula>
    </cfRule>
    <cfRule type="expression" dxfId="11071" priority="82">
      <formula>AND($AI22=6,$AH22="RI")</formula>
    </cfRule>
    <cfRule type="expression" dxfId="11070" priority="85">
      <formula>AND($AI22=7,$AH22="S")</formula>
    </cfRule>
    <cfRule type="expression" dxfId="11069" priority="86">
      <formula>AND($AI22=6,$AH22="S")</formula>
    </cfRule>
    <cfRule type="expression" dxfId="11068" priority="89">
      <formula>AND($AI22=7,$AH22="S")</formula>
    </cfRule>
    <cfRule type="expression" dxfId="11067" priority="90">
      <formula>AND($AI22=6,$AH22="S")</formula>
    </cfRule>
  </conditionalFormatting>
  <conditionalFormatting sqref="U23">
    <cfRule type="expression" dxfId="11066" priority="83">
      <formula>$AI23=7</formula>
    </cfRule>
    <cfRule type="expression" dxfId="11065" priority="84">
      <formula>$AI23=6</formula>
    </cfRule>
  </conditionalFormatting>
  <conditionalFormatting sqref="T22:T23">
    <cfRule type="expression" dxfId="11064" priority="77">
      <formula>OR($AI22=7,$AI22=0)</formula>
    </cfRule>
    <cfRule type="expression" dxfId="11063" priority="78">
      <formula>$AI22=6</formula>
    </cfRule>
  </conditionalFormatting>
  <conditionalFormatting sqref="T22:T23">
    <cfRule type="expression" dxfId="11062" priority="71">
      <formula>AND($AI22=7,$AH22="RI")</formula>
    </cfRule>
    <cfRule type="expression" dxfId="11061" priority="72">
      <formula>AND($AI22=6,$AH22="RI")</formula>
    </cfRule>
    <cfRule type="expression" dxfId="11060" priority="75">
      <formula>AND($AI22=7,$AH22="S")</formula>
    </cfRule>
    <cfRule type="expression" dxfId="11059" priority="76">
      <formula>AND($AI22=6,$AH22="S")</formula>
    </cfRule>
    <cfRule type="expression" dxfId="11058" priority="79">
      <formula>AND($AI22=7,$AH22="S")</formula>
    </cfRule>
    <cfRule type="expression" dxfId="11057" priority="80">
      <formula>AND($AI22=6,$AH22="S")</formula>
    </cfRule>
  </conditionalFormatting>
  <conditionalFormatting sqref="T23">
    <cfRule type="expression" dxfId="11056" priority="73">
      <formula>$AI23=7</formula>
    </cfRule>
    <cfRule type="expression" dxfId="11055" priority="74">
      <formula>$AI23=6</formula>
    </cfRule>
  </conditionalFormatting>
  <conditionalFormatting sqref="R23">
    <cfRule type="expression" dxfId="11054" priority="65">
      <formula>$AI23=7</formula>
    </cfRule>
    <cfRule type="expression" dxfId="11053" priority="66">
      <formula>$AI23=6</formula>
    </cfRule>
  </conditionalFormatting>
  <conditionalFormatting sqref="R22:R23">
    <cfRule type="expression" dxfId="11052" priority="67">
      <formula>OR($AI22=7,$AI22=0)</formula>
    </cfRule>
    <cfRule type="expression" dxfId="11051" priority="68">
      <formula>$AI22=6</formula>
    </cfRule>
  </conditionalFormatting>
  <conditionalFormatting sqref="R22:R23">
    <cfRule type="expression" dxfId="11050" priority="61">
      <formula>AND($AI22=7,$AH22="RI")</formula>
    </cfRule>
    <cfRule type="expression" dxfId="11049" priority="62">
      <formula>AND($AI22=6,$AH22="RI")</formula>
    </cfRule>
    <cfRule type="expression" dxfId="11048" priority="63">
      <formula>AND($AI22=7,$AH22="S")</formula>
    </cfRule>
    <cfRule type="expression" dxfId="11047" priority="64">
      <formula>AND($AI22=6,$AH22="S")</formula>
    </cfRule>
    <cfRule type="expression" dxfId="11046" priority="69">
      <formula>AND($AI22=7,$AH22="S")</formula>
    </cfRule>
    <cfRule type="expression" dxfId="11045" priority="70">
      <formula>AND($AI22=6,$AH22="S")</formula>
    </cfRule>
  </conditionalFormatting>
  <conditionalFormatting sqref="S22:S23">
    <cfRule type="expression" dxfId="11044" priority="57">
      <formula>OR($AI22=7,$AI22=0)</formula>
    </cfRule>
    <cfRule type="expression" dxfId="11043" priority="58">
      <formula>$AI22=6</formula>
    </cfRule>
  </conditionalFormatting>
  <conditionalFormatting sqref="S22:S23">
    <cfRule type="expression" dxfId="11042" priority="53">
      <formula>AND($AI22=7,$AH22="RI")</formula>
    </cfRule>
    <cfRule type="expression" dxfId="11041" priority="54">
      <formula>AND($AI22=6,$AH22="RI")</formula>
    </cfRule>
    <cfRule type="expression" dxfId="11040" priority="55">
      <formula>AND($AI22=7,$AH22="S")</formula>
    </cfRule>
    <cfRule type="expression" dxfId="11039" priority="56">
      <formula>AND($AI22=6,$AH22="S")</formula>
    </cfRule>
    <cfRule type="expression" dxfId="11038" priority="59">
      <formula>AND($AI22=7,$AH22="S")</formula>
    </cfRule>
    <cfRule type="expression" dxfId="11037" priority="60">
      <formula>AND($AI22=6,$AH22="S")</formula>
    </cfRule>
  </conditionalFormatting>
  <conditionalFormatting sqref="Q22:Q23">
    <cfRule type="expression" dxfId="11036" priority="49">
      <formula>$AI22=7</formula>
    </cfRule>
    <cfRule type="expression" dxfId="11035" priority="50">
      <formula>$AI22=6</formula>
    </cfRule>
  </conditionalFormatting>
  <conditionalFormatting sqref="Q22:Q23">
    <cfRule type="expression" dxfId="11034" priority="45">
      <formula>AND($AI22=7,$AH22="RI")</formula>
    </cfRule>
    <cfRule type="expression" dxfId="11033" priority="46">
      <formula>AND($AI22=6,$AH22="RI")</formula>
    </cfRule>
    <cfRule type="expression" dxfId="11032" priority="47">
      <formula>AND($AI22=7,$AH22="S")</formula>
    </cfRule>
    <cfRule type="expression" dxfId="11031" priority="48">
      <formula>AND($AI22=6,$AH22="S")</formula>
    </cfRule>
    <cfRule type="expression" dxfId="11030" priority="51">
      <formula>AND($AI22=7,$AH22="S")</formula>
    </cfRule>
    <cfRule type="expression" dxfId="11029" priority="52">
      <formula>AND($AI22=6,$AH22="S")</formula>
    </cfRule>
  </conditionalFormatting>
  <conditionalFormatting sqref="P22:R23">
    <cfRule type="expression" dxfId="11028" priority="41">
      <formula>OR($AI22=7,$AI22=0)</formula>
    </cfRule>
    <cfRule type="expression" dxfId="11027" priority="42">
      <formula>$AI22=6</formula>
    </cfRule>
  </conditionalFormatting>
  <conditionalFormatting sqref="P22:R23">
    <cfRule type="expression" dxfId="11026" priority="37">
      <formula>AND($AI22=7,$AH22="RI")</formula>
    </cfRule>
    <cfRule type="expression" dxfId="11025" priority="38">
      <formula>AND($AI22=6,$AH22="RI")</formula>
    </cfRule>
    <cfRule type="expression" dxfId="11024" priority="39">
      <formula>AND($AI22=7,$AH22="S")</formula>
    </cfRule>
    <cfRule type="expression" dxfId="11023" priority="40">
      <formula>AND($AI22=6,$AH22="S")</formula>
    </cfRule>
    <cfRule type="expression" dxfId="11022" priority="43">
      <formula>AND($AI22=7,$AH22="S")</formula>
    </cfRule>
    <cfRule type="expression" dxfId="11021" priority="44">
      <formula>AND($AI22=6,$AH22="S")</formula>
    </cfRule>
  </conditionalFormatting>
  <conditionalFormatting sqref="P24:U26">
    <cfRule type="expression" dxfId="11020" priority="33">
      <formula>AND($AI24=6,$AH24="RI")</formula>
    </cfRule>
    <cfRule type="expression" dxfId="11019" priority="34">
      <formula>AND($AI24=7,$AH24="RI")</formula>
    </cfRule>
    <cfRule type="expression" dxfId="11018" priority="35">
      <formula>OR($AI24=7,$AI24=8)</formula>
    </cfRule>
    <cfRule type="expression" dxfId="11017" priority="36">
      <formula>$AI24=6</formula>
    </cfRule>
  </conditionalFormatting>
  <conditionalFormatting sqref="A3:AA30 AE3:AG3 AE4:AF33 AG4:AG30">
    <cfRule type="expression" dxfId="11016" priority="304">
      <formula>AND($AI3=7,$AH3="RI")</formula>
    </cfRule>
    <cfRule type="expression" dxfId="11015" priority="305">
      <formula>AND($AI3=6,$AH3="RI")</formula>
    </cfRule>
    <cfRule type="expression" dxfId="11014" priority="2962">
      <formula>OR(AND($AI3=7,$AH3="R"),AND($AI3=6,$AH3="R"))</formula>
    </cfRule>
    <cfRule type="expression" dxfId="11013" priority="2963">
      <formula>OR(AND($AI3=7,$AH3="RI"),AND($AI3=6,$AH3="RI"))</formula>
    </cfRule>
    <cfRule type="expression" dxfId="11012" priority="2964">
      <formula>OR(AND($AI3=7,$AH3="S"),AND($AI3=6,$AH3="S"))</formula>
    </cfRule>
    <cfRule type="expression" dxfId="11011" priority="2965">
      <formula>OR(AND($AI3=7,$AH3="PZC"),AND($AI3=6,$AH3="PZC"))</formula>
    </cfRule>
    <cfRule type="expression" dxfId="11010" priority="2966">
      <formula>OR($AI3=7,$AI3=0)</formula>
    </cfRule>
    <cfRule type="expression" dxfId="11009" priority="2967">
      <formula>$AI3=6</formula>
    </cfRule>
  </conditionalFormatting>
  <conditionalFormatting sqref="I2">
    <cfRule type="expression" dxfId="11008" priority="23">
      <formula>$AH2=7</formula>
    </cfRule>
    <cfRule type="expression" dxfId="11007" priority="24">
      <formula>$AH2=6</formula>
    </cfRule>
  </conditionalFormatting>
  <conditionalFormatting sqref="J2">
    <cfRule type="expression" dxfId="11006" priority="21">
      <formula>$AH2=7</formula>
    </cfRule>
    <cfRule type="expression" dxfId="11005" priority="22">
      <formula>$AH2=6</formula>
    </cfRule>
  </conditionalFormatting>
  <conditionalFormatting sqref="AB3:AD30">
    <cfRule type="expression" dxfId="11004" priority="18">
      <formula>$AI3=6</formula>
    </cfRule>
    <cfRule type="expression" dxfId="11003" priority="19">
      <formula>OR($AI3=7,$AI3=0)</formula>
    </cfRule>
  </conditionalFormatting>
  <conditionalFormatting sqref="AB3:AD30">
    <cfRule type="expression" dxfId="11002" priority="11">
      <formula>AND($AI3=7,$AH3="R")</formula>
    </cfRule>
    <cfRule type="expression" dxfId="11001" priority="12">
      <formula>AND($AI3=6,$AH3="R")</formula>
    </cfRule>
    <cfRule type="expression" dxfId="11000" priority="13">
      <formula>OR(AND($AI3=7,$AH3="PZC"),AND($AI3=6,$AH3="PZC"))</formula>
    </cfRule>
    <cfRule type="expression" dxfId="10999" priority="14">
      <formula>OR(AND($AI3=7,$AH3="R"),AND($AI3=6,$AH3="R"))</formula>
    </cfRule>
    <cfRule type="expression" dxfId="10998" priority="15">
      <formula>OR(AND($AI3=7,$AH3="RI"),AND($AI3=6,$AH3="RI"))</formula>
    </cfRule>
    <cfRule type="expression" dxfId="10997" priority="16">
      <formula>AND($AI3=6,$AH3="S")</formula>
    </cfRule>
    <cfRule type="expression" dxfId="10996" priority="17">
      <formula>AND($AI3=7,$AH3="S")</formula>
    </cfRule>
    <cfRule type="expression" dxfId="10995" priority="20">
      <formula>AND($AI3=6,$AH3="S")</formula>
    </cfRule>
  </conditionalFormatting>
  <conditionalFormatting sqref="AB3:AB4 AB7:AB11 AB14:AB18 AB21:AB25 AB28:AB30">
    <cfRule type="iconSet" priority="5">
      <iconSet iconSet="3Symbols">
        <cfvo type="percent" val="0"/>
        <cfvo type="num" val="4"/>
        <cfvo type="num" val="5"/>
      </iconSet>
    </cfRule>
  </conditionalFormatting>
  <conditionalFormatting sqref="AC3:AC4 AC7:AC11 AC14:AC18 AC21:AC25 AC28:AC30">
    <cfRule type="iconSet" priority="4">
      <iconSet iconSet="3Symbols">
        <cfvo type="percent" val="0"/>
        <cfvo type="num" val="3"/>
        <cfvo type="num" val="4"/>
      </iconSet>
    </cfRule>
  </conditionalFormatting>
  <conditionalFormatting sqref="AD3:AD4 AD7:AD11 AD14:AD18 AD21:AD25 AD28:AD30">
    <cfRule type="iconSet" priority="3">
      <iconSet iconSet="3Symbols">
        <cfvo type="percent" val="0"/>
        <cfvo type="num" val="1"/>
        <cfvo type="num" val="2"/>
      </iconSet>
    </cfRule>
  </conditionalFormatting>
  <conditionalFormatting sqref="AB5:AB6 AB12:AB13 AB19:AB20 AB26:AB27">
    <cfRule type="iconSet" priority="2">
      <iconSet iconSet="3Symbols">
        <cfvo type="percent" val="0"/>
        <cfvo type="num" val="2"/>
        <cfvo type="num" val="3"/>
      </iconSet>
    </cfRule>
  </conditionalFormatting>
  <conditionalFormatting sqref="AC5:AD6 AC12:AD13 AC19:AD20 AC26:AD27">
    <cfRule type="iconSet" priority="1">
      <iconSet iconSet="3Symbols">
        <cfvo type="percent" val="0"/>
        <cfvo type="num" val="1"/>
        <cfvo type="num" val="2"/>
      </iconSet>
    </cfRule>
  </conditionalFormatting>
  <pageMargins left="0.7" right="0.7" top="0.75" bottom="0.75" header="0.3" footer="0.3"/>
  <pageSetup paperSize="9" scale="33" orientation="landscape" r:id="rId1"/>
  <ignoredErrors>
    <ignoredError sqref="B42:C42 D42:U42 AB5:AD30 AJ5:AL30 AE5:AG30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>
    <pageSetUpPr fitToPage="1"/>
  </sheetPr>
  <dimension ref="A1:AO10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87" sqref="H87"/>
    </sheetView>
  </sheetViews>
  <sheetFormatPr defaultColWidth="9.140625" defaultRowHeight="15" x14ac:dyDescent="0.25"/>
  <cols>
    <col min="1" max="1" width="9.140625" style="73"/>
    <col min="2" max="33" width="5.7109375" style="73" customWidth="1"/>
    <col min="34" max="34" width="3.7109375" style="73" customWidth="1"/>
    <col min="35" max="35" width="3.28515625" style="73" customWidth="1"/>
    <col min="36" max="36" width="8.140625" style="73" customWidth="1"/>
    <col min="37" max="37" width="8" style="73" customWidth="1"/>
    <col min="38" max="16384" width="9.140625" style="73"/>
  </cols>
  <sheetData>
    <row r="1" spans="1:38" ht="15" customHeight="1" thickBot="1" x14ac:dyDescent="0.3">
      <c r="A1" s="4"/>
      <c r="B1" s="203"/>
      <c r="C1" s="293"/>
      <c r="D1" s="384" t="s">
        <v>134</v>
      </c>
      <c r="E1" s="384"/>
      <c r="F1" s="384"/>
      <c r="G1" s="384"/>
      <c r="H1" s="384"/>
      <c r="I1" s="385"/>
      <c r="J1" s="386" t="s">
        <v>135</v>
      </c>
      <c r="K1" s="384"/>
      <c r="L1" s="384"/>
      <c r="M1" s="384"/>
      <c r="N1" s="384"/>
      <c r="O1" s="385"/>
      <c r="P1" s="386" t="s">
        <v>137</v>
      </c>
      <c r="Q1" s="384"/>
      <c r="R1" s="384"/>
      <c r="S1" s="384"/>
      <c r="T1" s="384"/>
      <c r="U1" s="385"/>
      <c r="V1" s="386" t="s">
        <v>3</v>
      </c>
      <c r="W1" s="384"/>
      <c r="X1" s="384"/>
      <c r="Y1" s="384"/>
      <c r="Z1" s="384"/>
      <c r="AA1" s="385"/>
      <c r="AB1" s="380" t="s">
        <v>144</v>
      </c>
      <c r="AC1" s="381"/>
      <c r="AD1" s="383"/>
      <c r="AE1" s="380" t="s">
        <v>3</v>
      </c>
      <c r="AF1" s="381"/>
      <c r="AG1" s="382"/>
      <c r="AH1" s="79"/>
      <c r="AJ1" s="79"/>
      <c r="AK1" s="79" t="s">
        <v>57</v>
      </c>
      <c r="AL1" s="79"/>
    </row>
    <row r="2" spans="1:38" ht="15" customHeight="1" thickBot="1" x14ac:dyDescent="0.3">
      <c r="A2" s="4"/>
      <c r="B2" s="273" t="s">
        <v>0</v>
      </c>
      <c r="C2" s="301" t="s">
        <v>18</v>
      </c>
      <c r="D2" s="271" t="s">
        <v>1</v>
      </c>
      <c r="E2" s="205" t="s">
        <v>172</v>
      </c>
      <c r="F2" s="206" t="s">
        <v>141</v>
      </c>
      <c r="G2" s="206" t="s">
        <v>29</v>
      </c>
      <c r="H2" s="207" t="s">
        <v>146</v>
      </c>
      <c r="I2" s="216" t="s">
        <v>38</v>
      </c>
      <c r="J2" s="208" t="s">
        <v>37</v>
      </c>
      <c r="K2" s="209" t="s">
        <v>151</v>
      </c>
      <c r="L2" s="209" t="s">
        <v>143</v>
      </c>
      <c r="M2" s="209" t="s">
        <v>136</v>
      </c>
      <c r="N2" s="210" t="s">
        <v>31</v>
      </c>
      <c r="O2" s="211" t="s">
        <v>27</v>
      </c>
      <c r="P2" s="212" t="s">
        <v>33</v>
      </c>
      <c r="Q2" s="213" t="s">
        <v>149</v>
      </c>
      <c r="R2" s="213" t="s">
        <v>150</v>
      </c>
      <c r="S2" s="214" t="s">
        <v>145</v>
      </c>
      <c r="T2" s="213" t="s">
        <v>139</v>
      </c>
      <c r="U2" s="218" t="s">
        <v>25</v>
      </c>
      <c r="V2" s="106" t="s">
        <v>120</v>
      </c>
      <c r="W2" s="107" t="s">
        <v>34</v>
      </c>
      <c r="X2" s="106" t="s">
        <v>148</v>
      </c>
      <c r="Y2" s="108" t="s">
        <v>32</v>
      </c>
      <c r="Z2" s="107" t="s">
        <v>9</v>
      </c>
      <c r="AA2" s="109" t="s">
        <v>159</v>
      </c>
      <c r="AB2" s="110">
        <v>1</v>
      </c>
      <c r="AC2" s="111">
        <v>2</v>
      </c>
      <c r="AD2" s="113">
        <v>3</v>
      </c>
      <c r="AE2" s="110">
        <v>1</v>
      </c>
      <c r="AF2" s="113">
        <v>2</v>
      </c>
      <c r="AG2" s="112">
        <v>3</v>
      </c>
      <c r="AH2" s="79"/>
      <c r="AJ2" s="17">
        <v>1</v>
      </c>
      <c r="AK2" s="17">
        <v>2</v>
      </c>
      <c r="AL2" s="17">
        <v>3</v>
      </c>
    </row>
    <row r="3" spans="1:38" ht="15" customHeight="1" x14ac:dyDescent="0.25">
      <c r="A3" s="26">
        <v>43160</v>
      </c>
      <c r="B3" s="97" t="s">
        <v>155</v>
      </c>
      <c r="C3" s="100" t="s">
        <v>155</v>
      </c>
      <c r="D3" s="126">
        <v>1</v>
      </c>
      <c r="E3" s="179">
        <v>2</v>
      </c>
      <c r="F3" s="166" t="s">
        <v>156</v>
      </c>
      <c r="G3" s="95">
        <v>2</v>
      </c>
      <c r="H3" s="95"/>
      <c r="I3" s="236">
        <v>1</v>
      </c>
      <c r="J3" s="95"/>
      <c r="K3" s="247">
        <v>1</v>
      </c>
      <c r="L3" s="95">
        <v>1</v>
      </c>
      <c r="M3" s="169"/>
      <c r="N3" s="169">
        <v>2</v>
      </c>
      <c r="O3" s="100">
        <v>2</v>
      </c>
      <c r="P3" s="95" t="s">
        <v>44</v>
      </c>
      <c r="Q3" s="126">
        <v>3</v>
      </c>
      <c r="R3" s="95">
        <v>3</v>
      </c>
      <c r="S3" s="166">
        <v>3</v>
      </c>
      <c r="T3" s="166">
        <v>1</v>
      </c>
      <c r="U3" s="100">
        <v>3</v>
      </c>
      <c r="V3" s="171"/>
      <c r="W3" s="172" t="s">
        <v>162</v>
      </c>
      <c r="X3" s="172" t="s">
        <v>164</v>
      </c>
      <c r="Y3" s="362" t="s">
        <v>70</v>
      </c>
      <c r="Z3" s="244" t="s">
        <v>165</v>
      </c>
      <c r="AA3" s="309" t="s">
        <v>163</v>
      </c>
      <c r="AB3" s="97">
        <f>COUNTIF(B3:AA3,"1*")+COUNTIF(B3:AA3,"1")</f>
        <v>5</v>
      </c>
      <c r="AC3" s="128">
        <f>COUNTIF(B3:AA3,"2*")+COUNTIF(B3:AA3,"2")</f>
        <v>4</v>
      </c>
      <c r="AD3" s="139">
        <f>COUNTIF(B3:AA3,"3*")+COUNTIF(B3:AA3,"3")</f>
        <v>4</v>
      </c>
      <c r="AE3" s="97">
        <f t="shared" ref="AE3:AE33" si="0">COUNTIF(B3:AA3,"M1*")+COUNTIF(B3:AA3,"KM1")</f>
        <v>2</v>
      </c>
      <c r="AF3" s="128">
        <f t="shared" ref="AF3:AF33" si="1">COUNTIF(B3:AA3,"M2*")+COUNTIF(B3:AA3,"KM2")</f>
        <v>1</v>
      </c>
      <c r="AG3" s="139">
        <f t="shared" ref="AG3:AG33" si="2">COUNTIF(B3:AA3,"M3*")+COUNTIF(B3:AA3,"KM3")</f>
        <v>1</v>
      </c>
      <c r="AH3" s="79"/>
      <c r="AI3" s="79">
        <f t="shared" ref="AI3:AI29" si="3">WEEKDAY(A3,2)</f>
        <v>4</v>
      </c>
      <c r="AJ3" s="34">
        <f>COUNTIF(B3:AA3,"*1")+COUNTIF(B3:AA3,"*1~*")+COUNTIF(B3:AA3,"*1#")+COUNTIF(B3:AA3,"1")+COUNTIF(B3:AA3,"S")</f>
        <v>9</v>
      </c>
      <c r="AK3" s="34">
        <f>COUNTIF(B3:AA3,"2")+COUNTIF(B3:AA3,"*2")</f>
        <v>5</v>
      </c>
      <c r="AL3" s="34">
        <f>COUNTIF(B3:AA3,"3")+COUNTIF(B3:AA3,"*3")</f>
        <v>5</v>
      </c>
    </row>
    <row r="4" spans="1:38" ht="15" customHeight="1" x14ac:dyDescent="0.25">
      <c r="A4" s="26">
        <v>43161</v>
      </c>
      <c r="B4" s="135" t="s">
        <v>155</v>
      </c>
      <c r="C4" s="100" t="s">
        <v>155</v>
      </c>
      <c r="D4" s="125">
        <v>1</v>
      </c>
      <c r="E4" s="187">
        <v>2</v>
      </c>
      <c r="F4" s="167"/>
      <c r="G4" s="125">
        <v>2</v>
      </c>
      <c r="H4" s="92">
        <v>2</v>
      </c>
      <c r="I4" s="237">
        <v>1</v>
      </c>
      <c r="J4" s="126"/>
      <c r="K4" s="247">
        <v>1</v>
      </c>
      <c r="L4" s="126">
        <v>1</v>
      </c>
      <c r="M4" s="166"/>
      <c r="N4" s="166">
        <v>2</v>
      </c>
      <c r="O4" s="100" t="s">
        <v>70</v>
      </c>
      <c r="P4" s="92" t="s">
        <v>44</v>
      </c>
      <c r="Q4" s="92">
        <v>3</v>
      </c>
      <c r="R4" s="92">
        <v>3</v>
      </c>
      <c r="S4" s="166">
        <v>3</v>
      </c>
      <c r="T4" s="166">
        <v>1</v>
      </c>
      <c r="U4" s="100">
        <v>3</v>
      </c>
      <c r="V4" s="189"/>
      <c r="W4" s="187" t="s">
        <v>162</v>
      </c>
      <c r="X4" s="187" t="s">
        <v>164</v>
      </c>
      <c r="Y4" s="355" t="s">
        <v>70</v>
      </c>
      <c r="Z4" s="240" t="s">
        <v>165</v>
      </c>
      <c r="AA4" s="310" t="s">
        <v>163</v>
      </c>
      <c r="AB4" s="135">
        <f t="shared" ref="AB4:AB33" si="4">COUNTIF(B4:AA4,"1*")+COUNTIF(B4:AA4,"1")</f>
        <v>5</v>
      </c>
      <c r="AC4" s="167">
        <f t="shared" ref="AC4:AC33" si="5">COUNTIF(B4:AA4,"2*")+COUNTIF(B4:AA4,"2")</f>
        <v>4</v>
      </c>
      <c r="AD4" s="133">
        <f t="shared" ref="AD4:AD33" si="6">COUNTIF(B4:AA4,"3*")+COUNTIF(B4:AA4,"3")</f>
        <v>4</v>
      </c>
      <c r="AE4" s="135">
        <f t="shared" si="0"/>
        <v>2</v>
      </c>
      <c r="AF4" s="134">
        <f t="shared" si="1"/>
        <v>1</v>
      </c>
      <c r="AG4" s="133">
        <f t="shared" si="2"/>
        <v>1</v>
      </c>
      <c r="AH4" s="79"/>
      <c r="AI4" s="79">
        <f t="shared" si="3"/>
        <v>5</v>
      </c>
      <c r="AJ4" s="35">
        <f t="shared" ref="AJ4:AJ33" si="7">COUNTIF(B4:AA4,"*1")+COUNTIF(B4:AA4,"*1~*")+COUNTIF(B4:AA4,"*1#")+COUNTIF(B4:AA4,"1")+COUNTIF(B4:AA4,"S")</f>
        <v>9</v>
      </c>
      <c r="AK4" s="35">
        <f t="shared" ref="AK4:AK33" si="8">COUNTIF(B4:AA4,"2")+COUNTIF(B4:AA4,"*2")</f>
        <v>5</v>
      </c>
      <c r="AL4" s="35">
        <f t="shared" ref="AL4:AL33" si="9">COUNTIF(B4:AA4,"3")+COUNTIF(B4:AA4,"*3")</f>
        <v>5</v>
      </c>
    </row>
    <row r="5" spans="1:38" ht="15" customHeight="1" x14ac:dyDescent="0.25">
      <c r="A5" s="26">
        <v>43162</v>
      </c>
      <c r="B5" s="135">
        <v>1</v>
      </c>
      <c r="C5" s="100">
        <v>1</v>
      </c>
      <c r="D5" s="92"/>
      <c r="E5" s="167"/>
      <c r="F5" s="168">
        <v>2</v>
      </c>
      <c r="G5" s="92"/>
      <c r="H5" s="92">
        <v>2</v>
      </c>
      <c r="I5" s="133"/>
      <c r="J5" s="247">
        <v>1</v>
      </c>
      <c r="K5" s="126"/>
      <c r="L5" s="126"/>
      <c r="M5" s="179">
        <v>3</v>
      </c>
      <c r="N5" s="166"/>
      <c r="O5" s="100"/>
      <c r="P5" s="92" t="s">
        <v>44</v>
      </c>
      <c r="Q5" s="92">
        <v>3</v>
      </c>
      <c r="R5" s="92"/>
      <c r="S5" s="166">
        <v>3</v>
      </c>
      <c r="T5" s="166"/>
      <c r="U5" s="100">
        <v>3</v>
      </c>
      <c r="V5" s="189" t="s">
        <v>162</v>
      </c>
      <c r="W5" s="187"/>
      <c r="X5" s="187" t="s">
        <v>164</v>
      </c>
      <c r="Y5" s="187"/>
      <c r="Z5" s="187" t="s">
        <v>165</v>
      </c>
      <c r="AA5" s="310"/>
      <c r="AB5" s="135">
        <f t="shared" si="4"/>
        <v>3</v>
      </c>
      <c r="AC5" s="167">
        <f t="shared" si="5"/>
        <v>2</v>
      </c>
      <c r="AD5" s="133">
        <f t="shared" si="6"/>
        <v>4</v>
      </c>
      <c r="AE5" s="135">
        <f t="shared" si="0"/>
        <v>1</v>
      </c>
      <c r="AF5" s="134">
        <f t="shared" si="1"/>
        <v>1</v>
      </c>
      <c r="AG5" s="133">
        <f t="shared" si="2"/>
        <v>1</v>
      </c>
      <c r="AH5" s="79" t="s">
        <v>156</v>
      </c>
      <c r="AI5" s="79">
        <f t="shared" si="3"/>
        <v>6</v>
      </c>
      <c r="AJ5" s="35">
        <f t="shared" si="7"/>
        <v>4</v>
      </c>
      <c r="AK5" s="35">
        <f t="shared" si="8"/>
        <v>3</v>
      </c>
      <c r="AL5" s="35">
        <f t="shared" si="9"/>
        <v>5</v>
      </c>
    </row>
    <row r="6" spans="1:38" ht="15" customHeight="1" x14ac:dyDescent="0.25">
      <c r="A6" s="26">
        <v>43163</v>
      </c>
      <c r="B6" s="135">
        <v>1</v>
      </c>
      <c r="C6" s="100">
        <v>1</v>
      </c>
      <c r="D6" s="126"/>
      <c r="E6" s="169"/>
      <c r="F6" s="169">
        <v>2</v>
      </c>
      <c r="G6" s="169"/>
      <c r="H6" s="166">
        <v>2</v>
      </c>
      <c r="I6" s="100"/>
      <c r="J6" s="136">
        <v>1</v>
      </c>
      <c r="K6" s="166"/>
      <c r="L6" s="166"/>
      <c r="M6" s="179">
        <v>3</v>
      </c>
      <c r="N6" s="166"/>
      <c r="O6" s="100"/>
      <c r="P6" s="138" t="s">
        <v>44</v>
      </c>
      <c r="Q6" s="167">
        <v>3</v>
      </c>
      <c r="R6" s="167"/>
      <c r="S6" s="166">
        <v>3</v>
      </c>
      <c r="T6" s="166"/>
      <c r="U6" s="100">
        <v>3</v>
      </c>
      <c r="V6" s="187" t="s">
        <v>162</v>
      </c>
      <c r="W6" s="187"/>
      <c r="X6" s="187" t="s">
        <v>164</v>
      </c>
      <c r="Y6" s="187"/>
      <c r="Z6" s="187"/>
      <c r="AA6" s="310" t="s">
        <v>165</v>
      </c>
      <c r="AB6" s="135">
        <f t="shared" si="4"/>
        <v>3</v>
      </c>
      <c r="AC6" s="167">
        <f t="shared" si="5"/>
        <v>2</v>
      </c>
      <c r="AD6" s="133">
        <f t="shared" si="6"/>
        <v>4</v>
      </c>
      <c r="AE6" s="135">
        <f t="shared" si="0"/>
        <v>1</v>
      </c>
      <c r="AF6" s="134">
        <f t="shared" si="1"/>
        <v>1</v>
      </c>
      <c r="AG6" s="133">
        <f t="shared" si="2"/>
        <v>1</v>
      </c>
      <c r="AH6" s="79" t="s">
        <v>156</v>
      </c>
      <c r="AI6" s="79">
        <f t="shared" si="3"/>
        <v>7</v>
      </c>
      <c r="AJ6" s="35">
        <f t="shared" si="7"/>
        <v>4</v>
      </c>
      <c r="AK6" s="35">
        <f t="shared" si="8"/>
        <v>3</v>
      </c>
      <c r="AL6" s="35">
        <f t="shared" si="9"/>
        <v>5</v>
      </c>
    </row>
    <row r="7" spans="1:38" ht="15" customHeight="1" x14ac:dyDescent="0.25">
      <c r="A7" s="26">
        <v>43164</v>
      </c>
      <c r="B7" s="135"/>
      <c r="C7" s="221"/>
      <c r="D7" s="92">
        <v>2</v>
      </c>
      <c r="E7" s="167">
        <v>2</v>
      </c>
      <c r="F7" s="167" t="s">
        <v>156</v>
      </c>
      <c r="G7" s="167"/>
      <c r="H7" s="92">
        <v>2</v>
      </c>
      <c r="I7" s="133">
        <v>2</v>
      </c>
      <c r="J7" s="135">
        <v>1</v>
      </c>
      <c r="K7" s="98">
        <v>1</v>
      </c>
      <c r="L7" s="168">
        <v>1</v>
      </c>
      <c r="M7" s="168">
        <v>3</v>
      </c>
      <c r="N7" s="167">
        <v>3</v>
      </c>
      <c r="O7" s="219" t="s">
        <v>70</v>
      </c>
      <c r="P7" s="138" t="s">
        <v>44</v>
      </c>
      <c r="Q7" s="168" t="s">
        <v>70</v>
      </c>
      <c r="R7" s="98">
        <v>1</v>
      </c>
      <c r="S7" s="168"/>
      <c r="T7" s="217">
        <v>1</v>
      </c>
      <c r="U7" s="133"/>
      <c r="V7" s="189" t="s">
        <v>162</v>
      </c>
      <c r="W7" s="240" t="s">
        <v>165</v>
      </c>
      <c r="X7" s="187"/>
      <c r="Y7" s="187" t="s">
        <v>164</v>
      </c>
      <c r="Z7" s="187" t="s">
        <v>163</v>
      </c>
      <c r="AA7" s="310"/>
      <c r="AB7" s="135">
        <f t="shared" si="4"/>
        <v>5</v>
      </c>
      <c r="AC7" s="167">
        <f t="shared" si="5"/>
        <v>4</v>
      </c>
      <c r="AD7" s="133">
        <f t="shared" si="6"/>
        <v>2</v>
      </c>
      <c r="AE7" s="135">
        <f t="shared" si="0"/>
        <v>2</v>
      </c>
      <c r="AF7" s="134">
        <f t="shared" si="1"/>
        <v>1</v>
      </c>
      <c r="AG7" s="133">
        <f t="shared" si="2"/>
        <v>1</v>
      </c>
      <c r="AH7" s="79"/>
      <c r="AI7" s="79">
        <f t="shared" si="3"/>
        <v>1</v>
      </c>
      <c r="AJ7" s="35">
        <f t="shared" si="7"/>
        <v>7</v>
      </c>
      <c r="AK7" s="35">
        <f t="shared" si="8"/>
        <v>5</v>
      </c>
      <c r="AL7" s="35">
        <f t="shared" si="9"/>
        <v>3</v>
      </c>
    </row>
    <row r="8" spans="1:38" ht="15" customHeight="1" x14ac:dyDescent="0.25">
      <c r="A8" s="26">
        <v>43165</v>
      </c>
      <c r="B8" s="135" t="s">
        <v>155</v>
      </c>
      <c r="C8" s="219" t="s">
        <v>155</v>
      </c>
      <c r="D8" s="92">
        <v>2</v>
      </c>
      <c r="E8" s="92">
        <v>2</v>
      </c>
      <c r="F8" s="125" t="s">
        <v>156</v>
      </c>
      <c r="G8" s="92">
        <v>2</v>
      </c>
      <c r="H8" s="167">
        <v>2</v>
      </c>
      <c r="I8" s="133"/>
      <c r="J8" s="125">
        <v>1</v>
      </c>
      <c r="K8" s="233">
        <v>1</v>
      </c>
      <c r="L8" s="125">
        <v>1</v>
      </c>
      <c r="M8" s="92">
        <v>3</v>
      </c>
      <c r="N8" s="167">
        <v>3</v>
      </c>
      <c r="O8" s="133">
        <v>3</v>
      </c>
      <c r="P8" s="125" t="s">
        <v>44</v>
      </c>
      <c r="Q8" s="167" t="s">
        <v>70</v>
      </c>
      <c r="R8" s="98">
        <v>1</v>
      </c>
      <c r="S8" s="233"/>
      <c r="T8" s="92">
        <v>1</v>
      </c>
      <c r="U8" s="133"/>
      <c r="V8" s="189" t="s">
        <v>162</v>
      </c>
      <c r="W8" s="240" t="s">
        <v>165</v>
      </c>
      <c r="X8" s="187"/>
      <c r="Y8" s="187" t="s">
        <v>164</v>
      </c>
      <c r="Z8" s="187" t="s">
        <v>163</v>
      </c>
      <c r="AA8" s="310"/>
      <c r="AB8" s="135">
        <f t="shared" si="4"/>
        <v>5</v>
      </c>
      <c r="AC8" s="167">
        <f t="shared" si="5"/>
        <v>4</v>
      </c>
      <c r="AD8" s="133">
        <f t="shared" si="6"/>
        <v>3</v>
      </c>
      <c r="AE8" s="135">
        <f t="shared" si="0"/>
        <v>2</v>
      </c>
      <c r="AF8" s="167">
        <f t="shared" si="1"/>
        <v>1</v>
      </c>
      <c r="AG8" s="133">
        <f t="shared" si="2"/>
        <v>1</v>
      </c>
      <c r="AH8" s="79"/>
      <c r="AI8" s="79">
        <f t="shared" si="3"/>
        <v>2</v>
      </c>
      <c r="AJ8" s="35">
        <f t="shared" si="7"/>
        <v>9</v>
      </c>
      <c r="AK8" s="35">
        <f t="shared" si="8"/>
        <v>5</v>
      </c>
      <c r="AL8" s="35">
        <f t="shared" si="9"/>
        <v>4</v>
      </c>
    </row>
    <row r="9" spans="1:38" ht="15" customHeight="1" thickBot="1" x14ac:dyDescent="0.3">
      <c r="A9" s="26">
        <v>43166</v>
      </c>
      <c r="B9" s="151" t="s">
        <v>155</v>
      </c>
      <c r="C9" s="156" t="s">
        <v>155</v>
      </c>
      <c r="D9" s="158">
        <v>2</v>
      </c>
      <c r="E9" s="154">
        <v>2</v>
      </c>
      <c r="F9" s="158" t="s">
        <v>156</v>
      </c>
      <c r="G9" s="154">
        <v>2</v>
      </c>
      <c r="H9" s="170">
        <v>2</v>
      </c>
      <c r="I9" s="153">
        <v>2</v>
      </c>
      <c r="J9" s="158">
        <v>1</v>
      </c>
      <c r="K9" s="158">
        <v>3</v>
      </c>
      <c r="L9" s="158" t="s">
        <v>174</v>
      </c>
      <c r="M9" s="154">
        <v>3</v>
      </c>
      <c r="N9" s="170">
        <v>3</v>
      </c>
      <c r="O9" s="153">
        <v>3</v>
      </c>
      <c r="P9" s="158" t="s">
        <v>44</v>
      </c>
      <c r="Q9" s="170" t="s">
        <v>70</v>
      </c>
      <c r="R9" s="257">
        <v>1</v>
      </c>
      <c r="S9" s="154">
        <v>1</v>
      </c>
      <c r="T9" s="154">
        <v>1</v>
      </c>
      <c r="U9" s="262">
        <v>1</v>
      </c>
      <c r="V9" s="181" t="s">
        <v>162</v>
      </c>
      <c r="W9" s="308" t="s">
        <v>165</v>
      </c>
      <c r="X9" s="182" t="s">
        <v>163</v>
      </c>
      <c r="Y9" s="182" t="s">
        <v>164</v>
      </c>
      <c r="Z9" s="182"/>
      <c r="AA9" s="311"/>
      <c r="AB9" s="151">
        <f t="shared" si="4"/>
        <v>5</v>
      </c>
      <c r="AC9" s="170">
        <f t="shared" si="5"/>
        <v>5</v>
      </c>
      <c r="AD9" s="153">
        <f t="shared" si="6"/>
        <v>4</v>
      </c>
      <c r="AE9" s="151">
        <f t="shared" si="0"/>
        <v>2</v>
      </c>
      <c r="AF9" s="170">
        <f t="shared" si="1"/>
        <v>1</v>
      </c>
      <c r="AG9" s="153">
        <f t="shared" si="2"/>
        <v>1</v>
      </c>
      <c r="AH9" s="79"/>
      <c r="AI9" s="79">
        <f t="shared" si="3"/>
        <v>3</v>
      </c>
      <c r="AJ9" s="35">
        <f t="shared" si="7"/>
        <v>9</v>
      </c>
      <c r="AK9" s="35">
        <f t="shared" si="8"/>
        <v>6</v>
      </c>
      <c r="AL9" s="35">
        <f t="shared" si="9"/>
        <v>5</v>
      </c>
    </row>
    <row r="10" spans="1:38" ht="15" customHeight="1" thickTop="1" x14ac:dyDescent="0.25">
      <c r="A10" s="26">
        <v>43167</v>
      </c>
      <c r="B10" s="136"/>
      <c r="C10" s="100"/>
      <c r="D10" s="126">
        <v>2</v>
      </c>
      <c r="E10" s="95">
        <v>2</v>
      </c>
      <c r="F10" s="95" t="s">
        <v>156</v>
      </c>
      <c r="G10" s="166">
        <v>2</v>
      </c>
      <c r="H10" s="169"/>
      <c r="I10" s="100">
        <v>2</v>
      </c>
      <c r="J10" s="95">
        <v>1</v>
      </c>
      <c r="K10" s="95">
        <v>3</v>
      </c>
      <c r="L10" s="95">
        <v>1</v>
      </c>
      <c r="M10" s="166">
        <v>3</v>
      </c>
      <c r="N10" s="166">
        <v>3</v>
      </c>
      <c r="O10" s="100">
        <v>3</v>
      </c>
      <c r="P10" s="95" t="s">
        <v>44</v>
      </c>
      <c r="Q10" s="166" t="s">
        <v>70</v>
      </c>
      <c r="R10" s="230">
        <v>1</v>
      </c>
      <c r="S10" s="95" t="s">
        <v>70</v>
      </c>
      <c r="T10" s="95">
        <v>1</v>
      </c>
      <c r="U10" s="328">
        <v>1</v>
      </c>
      <c r="V10" s="361" t="s">
        <v>70</v>
      </c>
      <c r="W10" s="239" t="s">
        <v>165</v>
      </c>
      <c r="X10" s="179" t="s">
        <v>195</v>
      </c>
      <c r="Y10" s="179" t="s">
        <v>164</v>
      </c>
      <c r="Z10" s="179" t="s">
        <v>162</v>
      </c>
      <c r="AA10" s="312" t="s">
        <v>163</v>
      </c>
      <c r="AB10" s="136">
        <f t="shared" si="4"/>
        <v>5</v>
      </c>
      <c r="AC10" s="166">
        <f t="shared" si="5"/>
        <v>4</v>
      </c>
      <c r="AD10" s="132">
        <f t="shared" si="6"/>
        <v>4</v>
      </c>
      <c r="AE10" s="136">
        <f t="shared" si="0"/>
        <v>2</v>
      </c>
      <c r="AF10" s="131">
        <f t="shared" si="1"/>
        <v>1</v>
      </c>
      <c r="AG10" s="132">
        <f t="shared" si="2"/>
        <v>1</v>
      </c>
      <c r="AH10" s="79"/>
      <c r="AI10" s="79">
        <f t="shared" si="3"/>
        <v>4</v>
      </c>
      <c r="AJ10" s="35">
        <f t="shared" si="7"/>
        <v>7</v>
      </c>
      <c r="AK10" s="35">
        <f t="shared" si="8"/>
        <v>5</v>
      </c>
      <c r="AL10" s="35">
        <f t="shared" si="9"/>
        <v>5</v>
      </c>
    </row>
    <row r="11" spans="1:38" ht="15" customHeight="1" x14ac:dyDescent="0.25">
      <c r="A11" s="26">
        <v>43168</v>
      </c>
      <c r="B11" s="135"/>
      <c r="C11" s="221"/>
      <c r="D11" s="126">
        <v>2</v>
      </c>
      <c r="E11" s="126">
        <v>2</v>
      </c>
      <c r="F11" s="126" t="s">
        <v>156</v>
      </c>
      <c r="G11" s="169"/>
      <c r="H11" s="239">
        <v>1</v>
      </c>
      <c r="I11" s="100">
        <v>2</v>
      </c>
      <c r="J11" s="189" t="s">
        <v>161</v>
      </c>
      <c r="K11" s="92">
        <v>3</v>
      </c>
      <c r="L11" s="92">
        <v>1</v>
      </c>
      <c r="M11" s="166">
        <v>3</v>
      </c>
      <c r="N11" s="166">
        <v>3</v>
      </c>
      <c r="O11" s="100">
        <v>3</v>
      </c>
      <c r="P11" s="125" t="s">
        <v>44</v>
      </c>
      <c r="Q11" s="167" t="s">
        <v>70</v>
      </c>
      <c r="R11" s="168"/>
      <c r="S11" s="92" t="s">
        <v>70</v>
      </c>
      <c r="T11" s="92">
        <v>1</v>
      </c>
      <c r="U11" s="237">
        <v>1</v>
      </c>
      <c r="V11" s="357" t="s">
        <v>70</v>
      </c>
      <c r="W11" s="187"/>
      <c r="X11" s="187" t="s">
        <v>163</v>
      </c>
      <c r="Y11" s="187" t="s">
        <v>164</v>
      </c>
      <c r="Z11" s="187" t="s">
        <v>162</v>
      </c>
      <c r="AA11" s="363" t="s">
        <v>165</v>
      </c>
      <c r="AB11" s="135">
        <f t="shared" si="4"/>
        <v>5</v>
      </c>
      <c r="AC11" s="167">
        <f t="shared" si="5"/>
        <v>3</v>
      </c>
      <c r="AD11" s="133">
        <f t="shared" si="6"/>
        <v>4</v>
      </c>
      <c r="AE11" s="135">
        <f t="shared" si="0"/>
        <v>2</v>
      </c>
      <c r="AF11" s="134">
        <f t="shared" si="1"/>
        <v>1</v>
      </c>
      <c r="AG11" s="133">
        <f t="shared" si="2"/>
        <v>1</v>
      </c>
      <c r="AH11" s="79"/>
      <c r="AI11" s="79">
        <f t="shared" si="3"/>
        <v>5</v>
      </c>
      <c r="AJ11" s="35">
        <f t="shared" si="7"/>
        <v>7</v>
      </c>
      <c r="AK11" s="35">
        <f t="shared" si="8"/>
        <v>4</v>
      </c>
      <c r="AL11" s="35">
        <f t="shared" si="9"/>
        <v>5</v>
      </c>
    </row>
    <row r="12" spans="1:38" ht="15" customHeight="1" x14ac:dyDescent="0.25">
      <c r="A12" s="26">
        <v>43169</v>
      </c>
      <c r="B12" s="135"/>
      <c r="C12" s="221"/>
      <c r="D12" s="126" t="s">
        <v>189</v>
      </c>
      <c r="E12" s="126" t="s">
        <v>189</v>
      </c>
      <c r="F12" s="247"/>
      <c r="G12" s="166">
        <v>3</v>
      </c>
      <c r="H12" s="166" t="s">
        <v>189</v>
      </c>
      <c r="I12" s="100"/>
      <c r="J12" s="92"/>
      <c r="K12" s="92">
        <v>3</v>
      </c>
      <c r="L12" s="92"/>
      <c r="M12" s="166"/>
      <c r="N12" s="166"/>
      <c r="O12" s="100">
        <v>3</v>
      </c>
      <c r="P12" s="92" t="s">
        <v>44</v>
      </c>
      <c r="Q12" s="167"/>
      <c r="R12" s="167" t="s">
        <v>190</v>
      </c>
      <c r="S12" s="92"/>
      <c r="T12" s="92" t="s">
        <v>190</v>
      </c>
      <c r="U12" s="133" t="s">
        <v>190</v>
      </c>
      <c r="V12" s="189"/>
      <c r="W12" s="187" t="s">
        <v>192</v>
      </c>
      <c r="X12" s="187"/>
      <c r="Y12" s="187" t="s">
        <v>164</v>
      </c>
      <c r="Z12" s="187" t="s">
        <v>193</v>
      </c>
      <c r="AA12" s="310"/>
      <c r="AB12" s="135">
        <f t="shared" si="4"/>
        <v>3</v>
      </c>
      <c r="AC12" s="167">
        <f t="shared" si="5"/>
        <v>3</v>
      </c>
      <c r="AD12" s="133">
        <f t="shared" si="6"/>
        <v>3</v>
      </c>
      <c r="AE12" s="135">
        <f t="shared" si="0"/>
        <v>1</v>
      </c>
      <c r="AF12" s="134">
        <f t="shared" si="1"/>
        <v>1</v>
      </c>
      <c r="AG12" s="133">
        <f t="shared" si="2"/>
        <v>1</v>
      </c>
      <c r="AH12" s="79" t="s">
        <v>155</v>
      </c>
      <c r="AI12" s="79">
        <f t="shared" si="3"/>
        <v>6</v>
      </c>
      <c r="AJ12" s="35">
        <f t="shared" si="7"/>
        <v>0</v>
      </c>
      <c r="AK12" s="35">
        <f t="shared" si="8"/>
        <v>0</v>
      </c>
      <c r="AL12" s="35">
        <f t="shared" si="9"/>
        <v>4</v>
      </c>
    </row>
    <row r="13" spans="1:38" ht="15" customHeight="1" x14ac:dyDescent="0.25">
      <c r="A13" s="26">
        <v>43170</v>
      </c>
      <c r="B13" s="135"/>
      <c r="C13" s="221"/>
      <c r="D13" s="125">
        <v>2</v>
      </c>
      <c r="E13" s="167">
        <v>2</v>
      </c>
      <c r="F13" s="168"/>
      <c r="G13" s="167">
        <v>3</v>
      </c>
      <c r="H13" s="92">
        <v>2</v>
      </c>
      <c r="I13" s="133"/>
      <c r="J13" s="135"/>
      <c r="K13" s="167">
        <v>3</v>
      </c>
      <c r="L13" s="167"/>
      <c r="M13" s="166"/>
      <c r="N13" s="166"/>
      <c r="O13" s="100">
        <v>3</v>
      </c>
      <c r="P13" s="127" t="s">
        <v>44</v>
      </c>
      <c r="Q13" s="169"/>
      <c r="R13" s="166">
        <v>1</v>
      </c>
      <c r="S13" s="169"/>
      <c r="T13" s="166">
        <v>1</v>
      </c>
      <c r="U13" s="100">
        <v>1</v>
      </c>
      <c r="V13" s="189"/>
      <c r="W13" s="187" t="s">
        <v>165</v>
      </c>
      <c r="X13" s="187"/>
      <c r="Y13" s="187" t="s">
        <v>164</v>
      </c>
      <c r="Z13" s="187" t="s">
        <v>162</v>
      </c>
      <c r="AA13" s="310" t="s">
        <v>165</v>
      </c>
      <c r="AB13" s="135">
        <f t="shared" si="4"/>
        <v>3</v>
      </c>
      <c r="AC13" s="167">
        <f t="shared" si="5"/>
        <v>3</v>
      </c>
      <c r="AD13" s="133">
        <f t="shared" si="6"/>
        <v>3</v>
      </c>
      <c r="AE13" s="135">
        <f>COUNTIF(B13:AA13,"M1*")+COUNTIF(B13:AA13,"KM1")</f>
        <v>2</v>
      </c>
      <c r="AF13" s="134">
        <f t="shared" si="1"/>
        <v>1</v>
      </c>
      <c r="AG13" s="133">
        <f t="shared" si="2"/>
        <v>1</v>
      </c>
      <c r="AH13" s="79" t="s">
        <v>155</v>
      </c>
      <c r="AI13" s="79">
        <f t="shared" si="3"/>
        <v>7</v>
      </c>
      <c r="AJ13" s="35">
        <f t="shared" si="7"/>
        <v>5</v>
      </c>
      <c r="AK13" s="35">
        <f t="shared" si="8"/>
        <v>4</v>
      </c>
      <c r="AL13" s="35">
        <f t="shared" si="9"/>
        <v>4</v>
      </c>
    </row>
    <row r="14" spans="1:38" ht="15" customHeight="1" x14ac:dyDescent="0.25">
      <c r="A14" s="26">
        <v>43171</v>
      </c>
      <c r="B14" s="135" t="s">
        <v>155</v>
      </c>
      <c r="C14" s="221" t="s">
        <v>155</v>
      </c>
      <c r="D14" s="92">
        <v>2</v>
      </c>
      <c r="E14" s="167"/>
      <c r="F14" s="167" t="s">
        <v>156</v>
      </c>
      <c r="G14" s="167">
        <v>3</v>
      </c>
      <c r="H14" s="92">
        <v>2</v>
      </c>
      <c r="I14" s="188">
        <v>3</v>
      </c>
      <c r="J14" s="135">
        <v>1</v>
      </c>
      <c r="K14" s="168"/>
      <c r="L14" s="168">
        <v>1</v>
      </c>
      <c r="M14" s="187">
        <v>2</v>
      </c>
      <c r="N14" s="98">
        <v>1</v>
      </c>
      <c r="O14" s="219"/>
      <c r="P14" s="138" t="s">
        <v>44</v>
      </c>
      <c r="Q14" s="168">
        <v>2</v>
      </c>
      <c r="R14" s="98">
        <v>1</v>
      </c>
      <c r="S14" s="168" t="s">
        <v>70</v>
      </c>
      <c r="T14" s="217">
        <v>1</v>
      </c>
      <c r="U14" s="133"/>
      <c r="V14" s="189"/>
      <c r="W14" s="187" t="s">
        <v>163</v>
      </c>
      <c r="X14" s="187" t="s">
        <v>164</v>
      </c>
      <c r="Y14" s="187"/>
      <c r="Z14" s="187" t="s">
        <v>162</v>
      </c>
      <c r="AA14" s="363" t="s">
        <v>165</v>
      </c>
      <c r="AB14" s="135">
        <f t="shared" si="4"/>
        <v>5</v>
      </c>
      <c r="AC14" s="167">
        <f t="shared" si="5"/>
        <v>4</v>
      </c>
      <c r="AD14" s="133">
        <f t="shared" si="6"/>
        <v>2</v>
      </c>
      <c r="AE14" s="135">
        <f t="shared" si="0"/>
        <v>2</v>
      </c>
      <c r="AF14" s="134">
        <f t="shared" si="1"/>
        <v>1</v>
      </c>
      <c r="AG14" s="133">
        <f t="shared" si="2"/>
        <v>1</v>
      </c>
      <c r="AH14" s="79"/>
      <c r="AI14" s="79">
        <f t="shared" si="3"/>
        <v>1</v>
      </c>
      <c r="AJ14" s="35">
        <f t="shared" si="7"/>
        <v>9</v>
      </c>
      <c r="AK14" s="35">
        <f t="shared" si="8"/>
        <v>5</v>
      </c>
      <c r="AL14" s="35">
        <f t="shared" si="9"/>
        <v>3</v>
      </c>
    </row>
    <row r="15" spans="1:38" ht="15" customHeight="1" x14ac:dyDescent="0.25">
      <c r="A15" s="26">
        <v>43172</v>
      </c>
      <c r="B15" s="135" t="s">
        <v>155</v>
      </c>
      <c r="C15" s="221" t="s">
        <v>155</v>
      </c>
      <c r="D15" s="233"/>
      <c r="E15" s="125">
        <v>2</v>
      </c>
      <c r="F15" s="125" t="s">
        <v>156</v>
      </c>
      <c r="G15" s="92">
        <v>3</v>
      </c>
      <c r="H15" s="167"/>
      <c r="I15" s="133">
        <v>3</v>
      </c>
      <c r="J15" s="125">
        <v>1</v>
      </c>
      <c r="K15" s="168"/>
      <c r="L15" s="369">
        <v>1</v>
      </c>
      <c r="M15" s="189">
        <v>2</v>
      </c>
      <c r="N15" s="233">
        <v>1</v>
      </c>
      <c r="O15" s="228"/>
      <c r="P15" s="92" t="s">
        <v>44</v>
      </c>
      <c r="Q15" s="92">
        <v>2</v>
      </c>
      <c r="R15" s="233">
        <v>1</v>
      </c>
      <c r="S15" s="92">
        <v>1</v>
      </c>
      <c r="T15" s="167">
        <v>1</v>
      </c>
      <c r="U15" s="133">
        <v>2</v>
      </c>
      <c r="V15" s="189" t="s">
        <v>162</v>
      </c>
      <c r="W15" s="187" t="s">
        <v>163</v>
      </c>
      <c r="X15" s="187" t="s">
        <v>164</v>
      </c>
      <c r="Y15" s="240"/>
      <c r="Z15" s="187"/>
      <c r="AA15" s="363" t="s">
        <v>165</v>
      </c>
      <c r="AB15" s="135">
        <f t="shared" si="4"/>
        <v>6</v>
      </c>
      <c r="AC15" s="167">
        <f t="shared" si="5"/>
        <v>4</v>
      </c>
      <c r="AD15" s="133">
        <f t="shared" si="6"/>
        <v>2</v>
      </c>
      <c r="AE15" s="135">
        <f t="shared" si="0"/>
        <v>2</v>
      </c>
      <c r="AF15" s="167">
        <f t="shared" si="1"/>
        <v>1</v>
      </c>
      <c r="AG15" s="133">
        <f t="shared" si="2"/>
        <v>1</v>
      </c>
      <c r="AH15" s="79"/>
      <c r="AI15" s="79">
        <f t="shared" si="3"/>
        <v>2</v>
      </c>
      <c r="AJ15" s="35">
        <f t="shared" si="7"/>
        <v>10</v>
      </c>
      <c r="AK15" s="35">
        <f t="shared" si="8"/>
        <v>5</v>
      </c>
      <c r="AL15" s="35">
        <f t="shared" si="9"/>
        <v>3</v>
      </c>
    </row>
    <row r="16" spans="1:38" ht="15" customHeight="1" thickBot="1" x14ac:dyDescent="0.3">
      <c r="A16" s="26">
        <v>43173</v>
      </c>
      <c r="B16" s="151" t="s">
        <v>155</v>
      </c>
      <c r="C16" s="156" t="s">
        <v>155</v>
      </c>
      <c r="D16" s="158"/>
      <c r="E16" s="158">
        <v>3</v>
      </c>
      <c r="F16" s="158" t="s">
        <v>156</v>
      </c>
      <c r="G16" s="154" t="s">
        <v>72</v>
      </c>
      <c r="H16" s="170">
        <v>2</v>
      </c>
      <c r="I16" s="153">
        <v>3</v>
      </c>
      <c r="J16" s="158">
        <v>1</v>
      </c>
      <c r="K16" s="170">
        <v>1</v>
      </c>
      <c r="L16" s="170"/>
      <c r="M16" s="181">
        <v>2</v>
      </c>
      <c r="N16" s="263">
        <v>1</v>
      </c>
      <c r="O16" s="153" t="s">
        <v>72</v>
      </c>
      <c r="P16" s="154" t="s">
        <v>44</v>
      </c>
      <c r="Q16" s="158">
        <v>2</v>
      </c>
      <c r="R16" s="263">
        <v>1</v>
      </c>
      <c r="S16" s="154">
        <v>2</v>
      </c>
      <c r="T16" s="170"/>
      <c r="U16" s="153"/>
      <c r="V16" s="181" t="s">
        <v>162</v>
      </c>
      <c r="W16" s="182"/>
      <c r="X16" s="182" t="s">
        <v>164</v>
      </c>
      <c r="Y16" s="308" t="s">
        <v>165</v>
      </c>
      <c r="Z16" s="182"/>
      <c r="AA16" s="311" t="s">
        <v>163</v>
      </c>
      <c r="AB16" s="151">
        <f t="shared" si="4"/>
        <v>4</v>
      </c>
      <c r="AC16" s="170">
        <f t="shared" si="5"/>
        <v>4</v>
      </c>
      <c r="AD16" s="153">
        <f t="shared" si="6"/>
        <v>2</v>
      </c>
      <c r="AE16" s="151">
        <f t="shared" si="0"/>
        <v>2</v>
      </c>
      <c r="AF16" s="170">
        <f t="shared" si="1"/>
        <v>1</v>
      </c>
      <c r="AG16" s="153">
        <f t="shared" si="2"/>
        <v>1</v>
      </c>
      <c r="AH16" s="79"/>
      <c r="AI16" s="79">
        <f t="shared" si="3"/>
        <v>3</v>
      </c>
      <c r="AJ16" s="35">
        <f t="shared" si="7"/>
        <v>8</v>
      </c>
      <c r="AK16" s="35">
        <f t="shared" si="8"/>
        <v>5</v>
      </c>
      <c r="AL16" s="35">
        <f t="shared" si="9"/>
        <v>3</v>
      </c>
    </row>
    <row r="17" spans="1:38" ht="15" customHeight="1" thickTop="1" x14ac:dyDescent="0.25">
      <c r="A17" s="26">
        <v>43174</v>
      </c>
      <c r="B17" s="136" t="s">
        <v>155</v>
      </c>
      <c r="C17" s="100" t="s">
        <v>155</v>
      </c>
      <c r="D17" s="95">
        <v>3</v>
      </c>
      <c r="E17" s="95">
        <v>3</v>
      </c>
      <c r="F17" s="95" t="s">
        <v>156</v>
      </c>
      <c r="G17" s="166">
        <v>3</v>
      </c>
      <c r="H17" s="166">
        <v>2</v>
      </c>
      <c r="I17" s="100">
        <v>3</v>
      </c>
      <c r="J17" s="95">
        <v>1</v>
      </c>
      <c r="K17" s="166">
        <v>1</v>
      </c>
      <c r="L17" s="166"/>
      <c r="M17" s="178">
        <v>2</v>
      </c>
      <c r="N17" s="247">
        <v>1</v>
      </c>
      <c r="O17" s="328">
        <v>1</v>
      </c>
      <c r="P17" s="95" t="s">
        <v>44</v>
      </c>
      <c r="Q17" s="95"/>
      <c r="R17" s="126">
        <v>2</v>
      </c>
      <c r="S17" s="169">
        <v>2</v>
      </c>
      <c r="T17" s="179">
        <v>1</v>
      </c>
      <c r="U17" s="294">
        <v>2</v>
      </c>
      <c r="V17" s="178" t="s">
        <v>162</v>
      </c>
      <c r="W17" s="179"/>
      <c r="X17" s="179" t="s">
        <v>164</v>
      </c>
      <c r="Y17" s="179" t="s">
        <v>44</v>
      </c>
      <c r="Z17" s="179" t="s">
        <v>163</v>
      </c>
      <c r="AA17" s="366" t="s">
        <v>165</v>
      </c>
      <c r="AB17" s="136">
        <f t="shared" si="4"/>
        <v>5</v>
      </c>
      <c r="AC17" s="166">
        <f t="shared" si="5"/>
        <v>5</v>
      </c>
      <c r="AD17" s="132">
        <f t="shared" si="6"/>
        <v>4</v>
      </c>
      <c r="AE17" s="136">
        <f t="shared" si="0"/>
        <v>2</v>
      </c>
      <c r="AF17" s="131">
        <f t="shared" si="1"/>
        <v>1</v>
      </c>
      <c r="AG17" s="132">
        <f t="shared" si="2"/>
        <v>1</v>
      </c>
      <c r="AH17" s="79"/>
      <c r="AI17" s="79">
        <f t="shared" si="3"/>
        <v>4</v>
      </c>
      <c r="AJ17" s="35">
        <f t="shared" si="7"/>
        <v>9</v>
      </c>
      <c r="AK17" s="35">
        <f t="shared" si="8"/>
        <v>6</v>
      </c>
      <c r="AL17" s="35">
        <f t="shared" si="9"/>
        <v>5</v>
      </c>
    </row>
    <row r="18" spans="1:38" ht="15" customHeight="1" x14ac:dyDescent="0.25">
      <c r="A18" s="26">
        <v>43175</v>
      </c>
      <c r="B18" s="135" t="s">
        <v>155</v>
      </c>
      <c r="C18" s="221" t="s">
        <v>155</v>
      </c>
      <c r="D18" s="92">
        <v>3</v>
      </c>
      <c r="E18" s="92"/>
      <c r="F18" s="92" t="s">
        <v>156</v>
      </c>
      <c r="G18" s="166">
        <v>3</v>
      </c>
      <c r="H18" s="166">
        <v>2</v>
      </c>
      <c r="I18" s="100">
        <v>3</v>
      </c>
      <c r="J18" s="92">
        <v>1</v>
      </c>
      <c r="K18" s="167">
        <v>1</v>
      </c>
      <c r="L18" s="167"/>
      <c r="M18" s="189">
        <v>2</v>
      </c>
      <c r="N18" s="233">
        <v>1</v>
      </c>
      <c r="O18" s="237">
        <v>1</v>
      </c>
      <c r="P18" s="126" t="s">
        <v>44</v>
      </c>
      <c r="Q18" s="126"/>
      <c r="R18" s="126">
        <v>2</v>
      </c>
      <c r="S18" s="169">
        <v>2</v>
      </c>
      <c r="T18" s="179">
        <v>1</v>
      </c>
      <c r="U18" s="100">
        <v>2</v>
      </c>
      <c r="V18" s="189"/>
      <c r="W18" s="187" t="s">
        <v>163</v>
      </c>
      <c r="X18" s="187" t="s">
        <v>164</v>
      </c>
      <c r="Y18" s="187" t="s">
        <v>44</v>
      </c>
      <c r="Z18" s="187" t="s">
        <v>162</v>
      </c>
      <c r="AA18" s="363" t="s">
        <v>165</v>
      </c>
      <c r="AB18" s="135">
        <f t="shared" si="4"/>
        <v>5</v>
      </c>
      <c r="AC18" s="167">
        <f t="shared" si="5"/>
        <v>5</v>
      </c>
      <c r="AD18" s="133">
        <f t="shared" si="6"/>
        <v>3</v>
      </c>
      <c r="AE18" s="135">
        <f t="shared" si="0"/>
        <v>2</v>
      </c>
      <c r="AF18" s="134">
        <f t="shared" si="1"/>
        <v>1</v>
      </c>
      <c r="AG18" s="133">
        <f t="shared" si="2"/>
        <v>1</v>
      </c>
      <c r="AH18" s="79"/>
      <c r="AI18" s="79">
        <f t="shared" si="3"/>
        <v>5</v>
      </c>
      <c r="AJ18" s="35">
        <f t="shared" si="7"/>
        <v>9</v>
      </c>
      <c r="AK18" s="35">
        <f t="shared" si="8"/>
        <v>6</v>
      </c>
      <c r="AL18" s="35">
        <f t="shared" si="9"/>
        <v>4</v>
      </c>
    </row>
    <row r="19" spans="1:38" ht="15" customHeight="1" x14ac:dyDescent="0.25">
      <c r="A19" s="26">
        <v>43176</v>
      </c>
      <c r="B19" s="138"/>
      <c r="C19" s="219"/>
      <c r="D19" s="92">
        <v>3</v>
      </c>
      <c r="E19" s="92"/>
      <c r="F19" s="92"/>
      <c r="G19" s="166">
        <v>3</v>
      </c>
      <c r="H19" s="166"/>
      <c r="I19" s="100">
        <v>3</v>
      </c>
      <c r="J19" s="125">
        <v>1</v>
      </c>
      <c r="K19" s="187">
        <v>2</v>
      </c>
      <c r="L19" s="167">
        <v>1</v>
      </c>
      <c r="M19" s="357"/>
      <c r="N19" s="92">
        <v>1</v>
      </c>
      <c r="O19" s="133"/>
      <c r="P19" s="126" t="s">
        <v>44</v>
      </c>
      <c r="Q19" s="126"/>
      <c r="R19" s="126"/>
      <c r="S19" s="166"/>
      <c r="T19" s="166"/>
      <c r="U19" s="294">
        <v>2</v>
      </c>
      <c r="V19" s="189" t="s">
        <v>162</v>
      </c>
      <c r="W19" s="187"/>
      <c r="X19" s="187" t="s">
        <v>164</v>
      </c>
      <c r="Y19" s="187" t="s">
        <v>165</v>
      </c>
      <c r="Z19" s="187"/>
      <c r="AA19" s="310"/>
      <c r="AB19" s="135">
        <f t="shared" si="4"/>
        <v>3</v>
      </c>
      <c r="AC19" s="167">
        <f t="shared" si="5"/>
        <v>2</v>
      </c>
      <c r="AD19" s="133">
        <f t="shared" si="6"/>
        <v>3</v>
      </c>
      <c r="AE19" s="135">
        <f t="shared" si="0"/>
        <v>1</v>
      </c>
      <c r="AF19" s="134">
        <f t="shared" si="1"/>
        <v>1</v>
      </c>
      <c r="AG19" s="133">
        <f t="shared" si="2"/>
        <v>1</v>
      </c>
      <c r="AH19" s="79" t="s">
        <v>157</v>
      </c>
      <c r="AI19" s="79">
        <f t="shared" si="3"/>
        <v>6</v>
      </c>
      <c r="AJ19" s="35">
        <f t="shared" si="7"/>
        <v>4</v>
      </c>
      <c r="AK19" s="35">
        <f t="shared" si="8"/>
        <v>3</v>
      </c>
      <c r="AL19" s="35">
        <f t="shared" si="9"/>
        <v>4</v>
      </c>
    </row>
    <row r="20" spans="1:38" ht="15" customHeight="1" x14ac:dyDescent="0.25">
      <c r="A20" s="26">
        <v>43177</v>
      </c>
      <c r="B20" s="138"/>
      <c r="C20" s="219"/>
      <c r="D20" s="92">
        <v>3</v>
      </c>
      <c r="E20" s="187"/>
      <c r="F20" s="167"/>
      <c r="G20" s="166">
        <v>3</v>
      </c>
      <c r="H20" s="166"/>
      <c r="I20" s="100">
        <v>3</v>
      </c>
      <c r="J20" s="127">
        <v>1</v>
      </c>
      <c r="K20" s="179">
        <v>2</v>
      </c>
      <c r="L20" s="169">
        <v>1</v>
      </c>
      <c r="M20" s="353"/>
      <c r="N20" s="166">
        <v>1</v>
      </c>
      <c r="O20" s="100"/>
      <c r="P20" s="136" t="s">
        <v>44</v>
      </c>
      <c r="Q20" s="166"/>
      <c r="R20" s="169">
        <v>2</v>
      </c>
      <c r="S20" s="166"/>
      <c r="T20" s="166"/>
      <c r="U20" s="100"/>
      <c r="V20" s="189" t="s">
        <v>162</v>
      </c>
      <c r="W20" s="187"/>
      <c r="X20" s="187" t="s">
        <v>164</v>
      </c>
      <c r="Y20" s="187" t="s">
        <v>165</v>
      </c>
      <c r="Z20" s="187"/>
      <c r="AA20" s="310"/>
      <c r="AB20" s="135">
        <f t="shared" si="4"/>
        <v>3</v>
      </c>
      <c r="AC20" s="167">
        <f t="shared" si="5"/>
        <v>2</v>
      </c>
      <c r="AD20" s="133">
        <f t="shared" si="6"/>
        <v>3</v>
      </c>
      <c r="AE20" s="135">
        <f t="shared" si="0"/>
        <v>1</v>
      </c>
      <c r="AF20" s="134">
        <f t="shared" si="1"/>
        <v>1</v>
      </c>
      <c r="AG20" s="133">
        <f t="shared" si="2"/>
        <v>1</v>
      </c>
      <c r="AH20" s="79" t="s">
        <v>157</v>
      </c>
      <c r="AI20" s="79">
        <f t="shared" si="3"/>
        <v>7</v>
      </c>
      <c r="AJ20" s="35">
        <f t="shared" si="7"/>
        <v>4</v>
      </c>
      <c r="AK20" s="35">
        <f t="shared" si="8"/>
        <v>3</v>
      </c>
      <c r="AL20" s="35">
        <f t="shared" si="9"/>
        <v>4</v>
      </c>
    </row>
    <row r="21" spans="1:38" ht="15" customHeight="1" x14ac:dyDescent="0.25">
      <c r="A21" s="26">
        <v>43178</v>
      </c>
      <c r="B21" s="138" t="s">
        <v>155</v>
      </c>
      <c r="C21" s="219" t="s">
        <v>155</v>
      </c>
      <c r="D21" s="125"/>
      <c r="E21" s="98">
        <v>1</v>
      </c>
      <c r="F21" s="168" t="s">
        <v>156</v>
      </c>
      <c r="G21" s="167"/>
      <c r="H21" s="233">
        <v>1</v>
      </c>
      <c r="I21" s="133"/>
      <c r="J21" s="184">
        <v>1</v>
      </c>
      <c r="K21" s="168">
        <v>2</v>
      </c>
      <c r="L21" s="168">
        <v>1</v>
      </c>
      <c r="M21" s="168"/>
      <c r="N21" s="167"/>
      <c r="O21" s="219">
        <v>2</v>
      </c>
      <c r="P21" s="138" t="s">
        <v>44</v>
      </c>
      <c r="Q21" s="168">
        <v>3</v>
      </c>
      <c r="R21" s="168">
        <v>2</v>
      </c>
      <c r="S21" s="187">
        <v>3</v>
      </c>
      <c r="T21" s="310">
        <v>1</v>
      </c>
      <c r="U21" s="133">
        <v>2</v>
      </c>
      <c r="V21" s="189" t="s">
        <v>162</v>
      </c>
      <c r="W21" s="187" t="s">
        <v>164</v>
      </c>
      <c r="X21" s="187"/>
      <c r="Y21" s="187"/>
      <c r="Z21" s="240" t="s">
        <v>165</v>
      </c>
      <c r="AA21" s="310" t="s">
        <v>163</v>
      </c>
      <c r="AB21" s="135">
        <f t="shared" si="4"/>
        <v>5</v>
      </c>
      <c r="AC21" s="167">
        <f t="shared" si="5"/>
        <v>4</v>
      </c>
      <c r="AD21" s="133">
        <f t="shared" si="6"/>
        <v>2</v>
      </c>
      <c r="AE21" s="135">
        <f t="shared" si="0"/>
        <v>2</v>
      </c>
      <c r="AF21" s="134">
        <f t="shared" si="1"/>
        <v>1</v>
      </c>
      <c r="AG21" s="133">
        <f t="shared" si="2"/>
        <v>1</v>
      </c>
      <c r="AH21" s="79"/>
      <c r="AI21" s="79">
        <f t="shared" si="3"/>
        <v>1</v>
      </c>
      <c r="AJ21" s="35">
        <f t="shared" si="7"/>
        <v>9</v>
      </c>
      <c r="AK21" s="35">
        <f t="shared" si="8"/>
        <v>5</v>
      </c>
      <c r="AL21" s="35">
        <f t="shared" si="9"/>
        <v>3</v>
      </c>
    </row>
    <row r="22" spans="1:38" ht="15" customHeight="1" x14ac:dyDescent="0.25">
      <c r="A22" s="26">
        <v>43179</v>
      </c>
      <c r="B22" s="138" t="s">
        <v>155</v>
      </c>
      <c r="C22" s="219" t="s">
        <v>155</v>
      </c>
      <c r="D22" s="125"/>
      <c r="E22" s="98">
        <v>1</v>
      </c>
      <c r="F22" s="168" t="s">
        <v>156</v>
      </c>
      <c r="G22" s="92"/>
      <c r="H22" s="233">
        <v>1</v>
      </c>
      <c r="I22" s="133"/>
      <c r="J22" s="92"/>
      <c r="K22" s="92"/>
      <c r="L22" s="125">
        <v>1</v>
      </c>
      <c r="M22" s="92">
        <v>2</v>
      </c>
      <c r="N22" s="167"/>
      <c r="O22" s="133">
        <v>2</v>
      </c>
      <c r="P22" s="125" t="s">
        <v>44</v>
      </c>
      <c r="Q22" s="125">
        <v>3</v>
      </c>
      <c r="R22" s="189" t="s">
        <v>161</v>
      </c>
      <c r="S22" s="189">
        <v>3</v>
      </c>
      <c r="T22" s="187">
        <v>1</v>
      </c>
      <c r="U22" s="133">
        <v>2</v>
      </c>
      <c r="V22" s="187" t="s">
        <v>162</v>
      </c>
      <c r="W22" s="187" t="s">
        <v>164</v>
      </c>
      <c r="X22" s="240"/>
      <c r="Y22" s="187"/>
      <c r="Z22" s="240" t="s">
        <v>165</v>
      </c>
      <c r="AA22" s="310" t="s">
        <v>163</v>
      </c>
      <c r="AB22" s="135">
        <f t="shared" si="4"/>
        <v>5</v>
      </c>
      <c r="AC22" s="167">
        <f t="shared" si="5"/>
        <v>3</v>
      </c>
      <c r="AD22" s="133">
        <f t="shared" si="6"/>
        <v>2</v>
      </c>
      <c r="AE22" s="135">
        <f t="shared" si="0"/>
        <v>2</v>
      </c>
      <c r="AF22" s="167">
        <f t="shared" si="1"/>
        <v>1</v>
      </c>
      <c r="AG22" s="133">
        <f t="shared" si="2"/>
        <v>1</v>
      </c>
      <c r="AH22" s="79"/>
      <c r="AI22" s="79">
        <f t="shared" si="3"/>
        <v>2</v>
      </c>
      <c r="AJ22" s="35">
        <f t="shared" si="7"/>
        <v>9</v>
      </c>
      <c r="AK22" s="35">
        <f t="shared" si="8"/>
        <v>4</v>
      </c>
      <c r="AL22" s="35">
        <f t="shared" si="9"/>
        <v>3</v>
      </c>
    </row>
    <row r="23" spans="1:38" ht="15" customHeight="1" thickBot="1" x14ac:dyDescent="0.3">
      <c r="A23" s="26">
        <v>43180</v>
      </c>
      <c r="B23" s="157" t="s">
        <v>155</v>
      </c>
      <c r="C23" s="220" t="s">
        <v>155</v>
      </c>
      <c r="D23" s="158">
        <v>1</v>
      </c>
      <c r="E23" s="170">
        <v>1</v>
      </c>
      <c r="F23" s="170" t="s">
        <v>156</v>
      </c>
      <c r="G23" s="263">
        <v>1</v>
      </c>
      <c r="H23" s="263">
        <v>1</v>
      </c>
      <c r="I23" s="153">
        <v>1</v>
      </c>
      <c r="J23" s="154"/>
      <c r="K23" s="154">
        <v>2</v>
      </c>
      <c r="L23" s="154"/>
      <c r="M23" s="154">
        <v>2</v>
      </c>
      <c r="N23" s="170">
        <v>1</v>
      </c>
      <c r="O23" s="224">
        <v>2</v>
      </c>
      <c r="P23" s="158" t="s">
        <v>44</v>
      </c>
      <c r="Q23" s="158">
        <v>3</v>
      </c>
      <c r="R23" s="158"/>
      <c r="S23" s="154">
        <v>3</v>
      </c>
      <c r="T23" s="170"/>
      <c r="U23" s="224">
        <v>2</v>
      </c>
      <c r="V23" s="182" t="s">
        <v>162</v>
      </c>
      <c r="W23" s="182" t="s">
        <v>164</v>
      </c>
      <c r="X23" s="356"/>
      <c r="Y23" s="182"/>
      <c r="Z23" s="308" t="s">
        <v>165</v>
      </c>
      <c r="AA23" s="311" t="s">
        <v>163</v>
      </c>
      <c r="AB23" s="151">
        <f t="shared" si="4"/>
        <v>6</v>
      </c>
      <c r="AC23" s="170">
        <f t="shared" si="5"/>
        <v>4</v>
      </c>
      <c r="AD23" s="153">
        <f t="shared" si="6"/>
        <v>2</v>
      </c>
      <c r="AE23" s="151">
        <f t="shared" si="0"/>
        <v>2</v>
      </c>
      <c r="AF23" s="170">
        <f t="shared" si="1"/>
        <v>1</v>
      </c>
      <c r="AG23" s="153">
        <f t="shared" si="2"/>
        <v>1</v>
      </c>
      <c r="AH23" s="79"/>
      <c r="AI23" s="79">
        <f t="shared" si="3"/>
        <v>3</v>
      </c>
      <c r="AJ23" s="35">
        <f t="shared" si="7"/>
        <v>10</v>
      </c>
      <c r="AK23" s="35">
        <f t="shared" si="8"/>
        <v>5</v>
      </c>
      <c r="AL23" s="35">
        <f t="shared" si="9"/>
        <v>3</v>
      </c>
    </row>
    <row r="24" spans="1:38" ht="15" customHeight="1" thickTop="1" x14ac:dyDescent="0.25">
      <c r="A24" s="26">
        <v>43181</v>
      </c>
      <c r="B24" s="136" t="s">
        <v>155</v>
      </c>
      <c r="C24" s="100" t="s">
        <v>155</v>
      </c>
      <c r="D24" s="95">
        <v>1</v>
      </c>
      <c r="E24" s="166">
        <v>1</v>
      </c>
      <c r="F24" s="166" t="s">
        <v>156</v>
      </c>
      <c r="G24" s="247">
        <v>1</v>
      </c>
      <c r="H24" s="247">
        <v>1</v>
      </c>
      <c r="I24" s="278">
        <v>1</v>
      </c>
      <c r="J24" s="95">
        <v>1</v>
      </c>
      <c r="K24" s="126">
        <v>2</v>
      </c>
      <c r="L24" s="126" t="s">
        <v>174</v>
      </c>
      <c r="M24" s="179">
        <v>2</v>
      </c>
      <c r="N24" s="166">
        <v>2</v>
      </c>
      <c r="O24" s="100"/>
      <c r="P24" s="95" t="s">
        <v>44</v>
      </c>
      <c r="Q24" s="95">
        <v>3</v>
      </c>
      <c r="R24" s="95">
        <v>2</v>
      </c>
      <c r="S24" s="166">
        <v>3</v>
      </c>
      <c r="T24" s="166">
        <v>3</v>
      </c>
      <c r="U24" s="100"/>
      <c r="V24" s="179" t="s">
        <v>162</v>
      </c>
      <c r="W24" s="179" t="s">
        <v>164</v>
      </c>
      <c r="X24" s="353" t="s">
        <v>70</v>
      </c>
      <c r="Y24" s="239" t="s">
        <v>165</v>
      </c>
      <c r="Z24" s="179"/>
      <c r="AA24" s="312" t="s">
        <v>163</v>
      </c>
      <c r="AB24" s="136">
        <f t="shared" si="4"/>
        <v>6</v>
      </c>
      <c r="AC24" s="166">
        <f t="shared" si="5"/>
        <v>4</v>
      </c>
      <c r="AD24" s="132">
        <f t="shared" si="6"/>
        <v>3</v>
      </c>
      <c r="AE24" s="136">
        <f t="shared" si="0"/>
        <v>2</v>
      </c>
      <c r="AF24" s="131">
        <f t="shared" si="1"/>
        <v>1</v>
      </c>
      <c r="AG24" s="132">
        <f t="shared" si="2"/>
        <v>1</v>
      </c>
      <c r="AH24" s="79"/>
      <c r="AI24" s="79">
        <f t="shared" si="3"/>
        <v>4</v>
      </c>
      <c r="AJ24" s="35">
        <f t="shared" si="7"/>
        <v>10</v>
      </c>
      <c r="AK24" s="35">
        <f t="shared" si="8"/>
        <v>5</v>
      </c>
      <c r="AL24" s="35">
        <f t="shared" si="9"/>
        <v>4</v>
      </c>
    </row>
    <row r="25" spans="1:38" ht="15" customHeight="1" x14ac:dyDescent="0.25">
      <c r="A25" s="26">
        <v>43182</v>
      </c>
      <c r="B25" s="135" t="s">
        <v>155</v>
      </c>
      <c r="C25" s="100" t="s">
        <v>155</v>
      </c>
      <c r="D25" s="368">
        <v>1</v>
      </c>
      <c r="E25" s="167">
        <v>1</v>
      </c>
      <c r="F25" s="167" t="s">
        <v>156</v>
      </c>
      <c r="G25" s="125" t="s">
        <v>70</v>
      </c>
      <c r="H25" s="233">
        <v>1</v>
      </c>
      <c r="I25" s="237">
        <v>1</v>
      </c>
      <c r="J25" s="126">
        <v>1</v>
      </c>
      <c r="K25" s="126">
        <v>2</v>
      </c>
      <c r="L25" s="126">
        <v>1</v>
      </c>
      <c r="M25" s="166"/>
      <c r="N25" s="166">
        <v>2</v>
      </c>
      <c r="O25" s="100">
        <v>2</v>
      </c>
      <c r="P25" s="92" t="s">
        <v>44</v>
      </c>
      <c r="Q25" s="92">
        <v>3</v>
      </c>
      <c r="R25" s="92">
        <v>2</v>
      </c>
      <c r="S25" s="166">
        <v>3</v>
      </c>
      <c r="T25" s="166">
        <v>3</v>
      </c>
      <c r="U25" s="100"/>
      <c r="V25" s="187" t="s">
        <v>162</v>
      </c>
      <c r="W25" s="187" t="s">
        <v>164</v>
      </c>
      <c r="X25" s="355" t="s">
        <v>70</v>
      </c>
      <c r="Y25" s="240" t="s">
        <v>165</v>
      </c>
      <c r="Z25" s="187" t="s">
        <v>163</v>
      </c>
      <c r="AA25" s="310"/>
      <c r="AB25" s="135">
        <f t="shared" si="4"/>
        <v>6</v>
      </c>
      <c r="AC25" s="167">
        <f t="shared" si="5"/>
        <v>4</v>
      </c>
      <c r="AD25" s="133">
        <f t="shared" si="6"/>
        <v>3</v>
      </c>
      <c r="AE25" s="135">
        <f t="shared" si="0"/>
        <v>2</v>
      </c>
      <c r="AF25" s="134">
        <f t="shared" si="1"/>
        <v>1</v>
      </c>
      <c r="AG25" s="133">
        <f t="shared" si="2"/>
        <v>1</v>
      </c>
      <c r="AH25" s="79"/>
      <c r="AI25" s="79">
        <f t="shared" si="3"/>
        <v>5</v>
      </c>
      <c r="AJ25" s="35">
        <f t="shared" si="7"/>
        <v>10</v>
      </c>
      <c r="AK25" s="35">
        <f t="shared" si="8"/>
        <v>5</v>
      </c>
      <c r="AL25" s="35">
        <f t="shared" si="9"/>
        <v>4</v>
      </c>
    </row>
    <row r="26" spans="1:38" ht="15" customHeight="1" x14ac:dyDescent="0.25">
      <c r="A26" s="26">
        <v>43183</v>
      </c>
      <c r="B26" s="138">
        <v>1</v>
      </c>
      <c r="C26" s="294">
        <v>1</v>
      </c>
      <c r="D26" s="233"/>
      <c r="E26" s="167"/>
      <c r="F26" s="187"/>
      <c r="G26" s="92"/>
      <c r="H26" s="92"/>
      <c r="I26" s="133"/>
      <c r="J26" s="126"/>
      <c r="K26" s="126"/>
      <c r="L26" s="126">
        <v>1</v>
      </c>
      <c r="M26" s="166">
        <v>2</v>
      </c>
      <c r="N26" s="166">
        <v>2</v>
      </c>
      <c r="O26" s="359">
        <v>3</v>
      </c>
      <c r="P26" s="92" t="s">
        <v>44</v>
      </c>
      <c r="Q26" s="92">
        <v>3</v>
      </c>
      <c r="R26" s="92"/>
      <c r="S26" s="166">
        <v>3</v>
      </c>
      <c r="T26" s="166">
        <v>3</v>
      </c>
      <c r="U26" s="100"/>
      <c r="V26" s="187" t="s">
        <v>162</v>
      </c>
      <c r="W26" s="187" t="s">
        <v>164</v>
      </c>
      <c r="X26" s="240"/>
      <c r="Y26" s="187"/>
      <c r="Z26" s="187"/>
      <c r="AA26" s="310" t="s">
        <v>165</v>
      </c>
      <c r="AB26" s="135">
        <f t="shared" si="4"/>
        <v>3</v>
      </c>
      <c r="AC26" s="167">
        <f t="shared" si="5"/>
        <v>2</v>
      </c>
      <c r="AD26" s="133">
        <f t="shared" si="6"/>
        <v>4</v>
      </c>
      <c r="AE26" s="135">
        <f t="shared" si="0"/>
        <v>1</v>
      </c>
      <c r="AF26" s="134">
        <f t="shared" si="1"/>
        <v>1</v>
      </c>
      <c r="AG26" s="133">
        <f t="shared" si="2"/>
        <v>1</v>
      </c>
      <c r="AH26" s="79" t="s">
        <v>160</v>
      </c>
      <c r="AI26" s="79">
        <f t="shared" si="3"/>
        <v>6</v>
      </c>
      <c r="AJ26" s="35">
        <f t="shared" si="7"/>
        <v>4</v>
      </c>
      <c r="AK26" s="35">
        <f t="shared" si="8"/>
        <v>3</v>
      </c>
      <c r="AL26" s="35">
        <f t="shared" si="9"/>
        <v>5</v>
      </c>
    </row>
    <row r="27" spans="1:38" ht="15" customHeight="1" x14ac:dyDescent="0.25">
      <c r="A27" s="26">
        <v>43184</v>
      </c>
      <c r="B27" s="138">
        <v>1</v>
      </c>
      <c r="C27" s="294">
        <v>1</v>
      </c>
      <c r="D27" s="126"/>
      <c r="E27" s="169"/>
      <c r="F27" s="179"/>
      <c r="G27" s="169"/>
      <c r="H27" s="166"/>
      <c r="I27" s="100"/>
      <c r="J27" s="136"/>
      <c r="K27" s="166"/>
      <c r="L27" s="166">
        <v>1</v>
      </c>
      <c r="M27" s="166">
        <v>2</v>
      </c>
      <c r="N27" s="166">
        <v>2</v>
      </c>
      <c r="O27" s="359">
        <v>3</v>
      </c>
      <c r="P27" s="138" t="s">
        <v>44</v>
      </c>
      <c r="Q27" s="167">
        <v>3</v>
      </c>
      <c r="R27" s="167"/>
      <c r="S27" s="166">
        <v>3</v>
      </c>
      <c r="T27" s="166">
        <v>3</v>
      </c>
      <c r="U27" s="100"/>
      <c r="V27" s="189"/>
      <c r="W27" s="187" t="s">
        <v>164</v>
      </c>
      <c r="X27" s="187"/>
      <c r="Y27" s="187"/>
      <c r="Z27" s="187" t="s">
        <v>162</v>
      </c>
      <c r="AA27" s="310" t="s">
        <v>165</v>
      </c>
      <c r="AB27" s="135">
        <f t="shared" si="4"/>
        <v>3</v>
      </c>
      <c r="AC27" s="167">
        <f t="shared" si="5"/>
        <v>2</v>
      </c>
      <c r="AD27" s="133">
        <f t="shared" si="6"/>
        <v>4</v>
      </c>
      <c r="AE27" s="135">
        <f t="shared" si="0"/>
        <v>1</v>
      </c>
      <c r="AF27" s="134">
        <f t="shared" si="1"/>
        <v>1</v>
      </c>
      <c r="AG27" s="133">
        <f t="shared" si="2"/>
        <v>1</v>
      </c>
      <c r="AH27" s="79" t="s">
        <v>160</v>
      </c>
      <c r="AI27" s="79">
        <f t="shared" si="3"/>
        <v>7</v>
      </c>
      <c r="AJ27" s="35">
        <f t="shared" si="7"/>
        <v>4</v>
      </c>
      <c r="AK27" s="35">
        <f t="shared" si="8"/>
        <v>3</v>
      </c>
      <c r="AL27" s="35">
        <f t="shared" si="9"/>
        <v>5</v>
      </c>
    </row>
    <row r="28" spans="1:38" ht="15" customHeight="1" x14ac:dyDescent="0.25">
      <c r="A28" s="26">
        <v>43185</v>
      </c>
      <c r="B28" s="138"/>
      <c r="C28" s="219"/>
      <c r="D28" s="125">
        <v>2</v>
      </c>
      <c r="E28" s="240">
        <v>1</v>
      </c>
      <c r="F28" s="167"/>
      <c r="G28" s="187">
        <v>1</v>
      </c>
      <c r="H28" s="92"/>
      <c r="I28" s="133">
        <v>2</v>
      </c>
      <c r="J28" s="138" t="s">
        <v>161</v>
      </c>
      <c r="K28" s="168"/>
      <c r="L28" s="168"/>
      <c r="M28" s="187">
        <v>2</v>
      </c>
      <c r="N28" s="167"/>
      <c r="O28" s="219"/>
      <c r="P28" s="138" t="s">
        <v>44</v>
      </c>
      <c r="Q28" s="168">
        <v>3</v>
      </c>
      <c r="R28" s="98">
        <v>1</v>
      </c>
      <c r="S28" s="168">
        <v>3</v>
      </c>
      <c r="T28" s="217"/>
      <c r="U28" s="133">
        <v>1</v>
      </c>
      <c r="V28" s="189"/>
      <c r="W28" s="187"/>
      <c r="X28" s="240" t="s">
        <v>165</v>
      </c>
      <c r="Y28" s="187" t="s">
        <v>164</v>
      </c>
      <c r="Z28" s="187" t="s">
        <v>162</v>
      </c>
      <c r="AA28" s="310" t="s">
        <v>163</v>
      </c>
      <c r="AB28" s="135">
        <f t="shared" si="4"/>
        <v>5</v>
      </c>
      <c r="AC28" s="167">
        <f t="shared" si="5"/>
        <v>3</v>
      </c>
      <c r="AD28" s="133">
        <f t="shared" si="6"/>
        <v>2</v>
      </c>
      <c r="AE28" s="135">
        <f t="shared" si="0"/>
        <v>2</v>
      </c>
      <c r="AF28" s="134">
        <f t="shared" si="1"/>
        <v>1</v>
      </c>
      <c r="AG28" s="133">
        <f t="shared" si="2"/>
        <v>1</v>
      </c>
      <c r="AH28" s="79"/>
      <c r="AI28" s="79">
        <f t="shared" si="3"/>
        <v>1</v>
      </c>
      <c r="AJ28" s="35">
        <f t="shared" si="7"/>
        <v>7</v>
      </c>
      <c r="AK28" s="35">
        <f t="shared" si="8"/>
        <v>4</v>
      </c>
      <c r="AL28" s="35">
        <f t="shared" si="9"/>
        <v>3</v>
      </c>
    </row>
    <row r="29" spans="1:38" ht="15" customHeight="1" x14ac:dyDescent="0.25">
      <c r="A29" s="26">
        <v>43186</v>
      </c>
      <c r="B29" s="138" t="s">
        <v>155</v>
      </c>
      <c r="C29" s="219" t="s">
        <v>155</v>
      </c>
      <c r="D29" s="92">
        <v>2</v>
      </c>
      <c r="E29" s="243">
        <v>1</v>
      </c>
      <c r="F29" s="92" t="s">
        <v>156</v>
      </c>
      <c r="G29" s="189">
        <v>2</v>
      </c>
      <c r="H29" s="168">
        <v>1</v>
      </c>
      <c r="I29" s="133">
        <v>2</v>
      </c>
      <c r="J29" s="125">
        <v>1</v>
      </c>
      <c r="K29" s="125">
        <v>3</v>
      </c>
      <c r="L29" s="125">
        <v>3</v>
      </c>
      <c r="M29" s="189">
        <v>2</v>
      </c>
      <c r="N29" s="167">
        <v>3</v>
      </c>
      <c r="O29" s="133"/>
      <c r="P29" s="125" t="s">
        <v>44</v>
      </c>
      <c r="Q29" s="167"/>
      <c r="R29" s="98">
        <v>1</v>
      </c>
      <c r="S29" s="92"/>
      <c r="T29" s="92"/>
      <c r="U29" s="133">
        <v>1</v>
      </c>
      <c r="V29" s="189" t="s">
        <v>162</v>
      </c>
      <c r="W29" s="187"/>
      <c r="X29" s="240" t="s">
        <v>165</v>
      </c>
      <c r="Y29" s="187" t="s">
        <v>164</v>
      </c>
      <c r="Z29" s="187"/>
      <c r="AA29" s="189" t="s">
        <v>163</v>
      </c>
      <c r="AB29" s="135">
        <f t="shared" si="4"/>
        <v>5</v>
      </c>
      <c r="AC29" s="167">
        <f t="shared" si="5"/>
        <v>4</v>
      </c>
      <c r="AD29" s="133">
        <f t="shared" si="6"/>
        <v>3</v>
      </c>
      <c r="AE29" s="135">
        <f t="shared" si="0"/>
        <v>2</v>
      </c>
      <c r="AF29" s="167">
        <f t="shared" si="1"/>
        <v>1</v>
      </c>
      <c r="AG29" s="133">
        <f t="shared" si="2"/>
        <v>1</v>
      </c>
      <c r="AH29" s="79"/>
      <c r="AI29" s="79">
        <f t="shared" si="3"/>
        <v>2</v>
      </c>
      <c r="AJ29" s="35">
        <f t="shared" si="7"/>
        <v>9</v>
      </c>
      <c r="AK29" s="35">
        <f t="shared" si="8"/>
        <v>5</v>
      </c>
      <c r="AL29" s="35">
        <f t="shared" si="9"/>
        <v>4</v>
      </c>
    </row>
    <row r="30" spans="1:38" ht="15" customHeight="1" thickBot="1" x14ac:dyDescent="0.3">
      <c r="A30" s="26">
        <v>43187</v>
      </c>
      <c r="B30" s="258" t="s">
        <v>155</v>
      </c>
      <c r="C30" s="295" t="s">
        <v>155</v>
      </c>
      <c r="D30" s="158">
        <v>2</v>
      </c>
      <c r="E30" s="154">
        <v>2</v>
      </c>
      <c r="F30" s="154" t="s">
        <v>156</v>
      </c>
      <c r="G30" s="154">
        <v>2</v>
      </c>
      <c r="H30" s="170">
        <v>1</v>
      </c>
      <c r="I30" s="153">
        <v>2</v>
      </c>
      <c r="J30" s="158">
        <v>1</v>
      </c>
      <c r="K30" s="158">
        <v>3</v>
      </c>
      <c r="L30" s="158">
        <v>3</v>
      </c>
      <c r="M30" s="154">
        <v>3</v>
      </c>
      <c r="N30" s="170">
        <v>3</v>
      </c>
      <c r="O30" s="153">
        <v>3</v>
      </c>
      <c r="P30" s="158" t="s">
        <v>44</v>
      </c>
      <c r="Q30" s="170"/>
      <c r="R30" s="257">
        <v>1</v>
      </c>
      <c r="S30" s="154"/>
      <c r="T30" s="154" t="s">
        <v>72</v>
      </c>
      <c r="U30" s="153">
        <v>1</v>
      </c>
      <c r="V30" s="313" t="s">
        <v>162</v>
      </c>
      <c r="W30" s="314" t="s">
        <v>155</v>
      </c>
      <c r="X30" s="308" t="s">
        <v>165</v>
      </c>
      <c r="Y30" s="314" t="s">
        <v>164</v>
      </c>
      <c r="Z30" s="314" t="s">
        <v>155</v>
      </c>
      <c r="AA30" s="313" t="s">
        <v>163</v>
      </c>
      <c r="AB30" s="151">
        <f t="shared" si="4"/>
        <v>4</v>
      </c>
      <c r="AC30" s="170">
        <f t="shared" si="5"/>
        <v>4</v>
      </c>
      <c r="AD30" s="153">
        <f t="shared" si="6"/>
        <v>5</v>
      </c>
      <c r="AE30" s="261">
        <f t="shared" si="0"/>
        <v>2</v>
      </c>
      <c r="AF30" s="259">
        <f t="shared" si="1"/>
        <v>1</v>
      </c>
      <c r="AG30" s="260">
        <f t="shared" si="2"/>
        <v>1</v>
      </c>
      <c r="AH30" s="79"/>
      <c r="AI30" s="79">
        <v>2</v>
      </c>
      <c r="AJ30" s="35">
        <f t="shared" si="7"/>
        <v>10</v>
      </c>
      <c r="AK30" s="35">
        <f t="shared" si="8"/>
        <v>5</v>
      </c>
      <c r="AL30" s="35">
        <f t="shared" si="9"/>
        <v>6</v>
      </c>
    </row>
    <row r="31" spans="1:38" ht="15" customHeight="1" thickTop="1" x14ac:dyDescent="0.25">
      <c r="A31" s="26">
        <v>43188</v>
      </c>
      <c r="B31" s="136" t="s">
        <v>155</v>
      </c>
      <c r="C31" s="100" t="s">
        <v>155</v>
      </c>
      <c r="D31" s="126">
        <v>2</v>
      </c>
      <c r="E31" s="95">
        <v>2</v>
      </c>
      <c r="F31" s="95" t="s">
        <v>156</v>
      </c>
      <c r="G31" s="169"/>
      <c r="H31" s="166">
        <v>2</v>
      </c>
      <c r="I31" s="294">
        <v>2</v>
      </c>
      <c r="J31" s="95">
        <v>1</v>
      </c>
      <c r="K31" s="95">
        <v>3</v>
      </c>
      <c r="L31" s="95">
        <v>3</v>
      </c>
      <c r="M31" s="166">
        <v>3</v>
      </c>
      <c r="N31" s="169">
        <v>3</v>
      </c>
      <c r="O31" s="100">
        <v>3</v>
      </c>
      <c r="P31" s="95" t="s">
        <v>44</v>
      </c>
      <c r="Q31" s="166">
        <v>1</v>
      </c>
      <c r="R31" s="166"/>
      <c r="S31" s="247">
        <v>1</v>
      </c>
      <c r="T31" s="95">
        <v>1</v>
      </c>
      <c r="U31" s="328">
        <v>1</v>
      </c>
      <c r="V31" s="178" t="s">
        <v>162</v>
      </c>
      <c r="W31" s="179" t="s">
        <v>155</v>
      </c>
      <c r="X31" s="239" t="s">
        <v>165</v>
      </c>
      <c r="Y31" s="179" t="s">
        <v>164</v>
      </c>
      <c r="Z31" s="179" t="s">
        <v>155</v>
      </c>
      <c r="AA31" s="178" t="s">
        <v>163</v>
      </c>
      <c r="AB31" s="136">
        <f t="shared" si="4"/>
        <v>5</v>
      </c>
      <c r="AC31" s="166">
        <f t="shared" si="5"/>
        <v>4</v>
      </c>
      <c r="AD31" s="132">
        <f t="shared" si="6"/>
        <v>5</v>
      </c>
      <c r="AE31" s="136">
        <f t="shared" si="0"/>
        <v>2</v>
      </c>
      <c r="AF31" s="131">
        <f t="shared" si="1"/>
        <v>1</v>
      </c>
      <c r="AG31" s="132">
        <f t="shared" si="2"/>
        <v>1</v>
      </c>
      <c r="AH31" s="79"/>
      <c r="AI31" s="79">
        <f>WEEKDAY(A31,2)</f>
        <v>4</v>
      </c>
      <c r="AJ31" s="35">
        <f t="shared" si="7"/>
        <v>11</v>
      </c>
      <c r="AK31" s="35">
        <f t="shared" si="8"/>
        <v>5</v>
      </c>
      <c r="AL31" s="35">
        <f t="shared" si="9"/>
        <v>6</v>
      </c>
    </row>
    <row r="32" spans="1:38" ht="15" customHeight="1" x14ac:dyDescent="0.25">
      <c r="A32" s="26">
        <v>43189</v>
      </c>
      <c r="B32" s="138" t="s">
        <v>155</v>
      </c>
      <c r="C32" s="294" t="s">
        <v>44</v>
      </c>
      <c r="D32" s="126" t="s">
        <v>70</v>
      </c>
      <c r="E32" s="126">
        <v>2</v>
      </c>
      <c r="F32" s="126" t="s">
        <v>156</v>
      </c>
      <c r="G32" s="166">
        <v>2</v>
      </c>
      <c r="H32" s="169">
        <v>2</v>
      </c>
      <c r="I32" s="100">
        <v>2</v>
      </c>
      <c r="J32" s="92">
        <v>1</v>
      </c>
      <c r="K32" s="92">
        <v>3</v>
      </c>
      <c r="L32" s="92">
        <v>3</v>
      </c>
      <c r="M32" s="166">
        <v>3</v>
      </c>
      <c r="N32" s="166"/>
      <c r="O32" s="100">
        <v>3</v>
      </c>
      <c r="P32" s="92" t="s">
        <v>44</v>
      </c>
      <c r="Q32" s="168">
        <v>1</v>
      </c>
      <c r="R32" s="167"/>
      <c r="S32" s="233">
        <v>1</v>
      </c>
      <c r="T32" s="370">
        <v>1</v>
      </c>
      <c r="U32" s="237">
        <v>1</v>
      </c>
      <c r="V32" s="189" t="s">
        <v>70</v>
      </c>
      <c r="W32" s="240" t="s">
        <v>165</v>
      </c>
      <c r="X32" s="187" t="s">
        <v>163</v>
      </c>
      <c r="Y32" s="187" t="s">
        <v>164</v>
      </c>
      <c r="Z32" s="187" t="s">
        <v>162</v>
      </c>
      <c r="AA32" s="189"/>
      <c r="AB32" s="135">
        <f t="shared" si="4"/>
        <v>5</v>
      </c>
      <c r="AC32" s="167">
        <f t="shared" si="5"/>
        <v>4</v>
      </c>
      <c r="AD32" s="133">
        <f t="shared" si="6"/>
        <v>4</v>
      </c>
      <c r="AE32" s="135">
        <f t="shared" si="0"/>
        <v>2</v>
      </c>
      <c r="AF32" s="134">
        <f t="shared" si="1"/>
        <v>1</v>
      </c>
      <c r="AG32" s="133">
        <f t="shared" si="2"/>
        <v>1</v>
      </c>
      <c r="AH32" s="79"/>
      <c r="AI32" s="79">
        <f>WEEKDAY(A32,2)</f>
        <v>5</v>
      </c>
      <c r="AJ32" s="35">
        <f t="shared" si="7"/>
        <v>8</v>
      </c>
      <c r="AK32" s="35">
        <f t="shared" si="8"/>
        <v>5</v>
      </c>
      <c r="AL32" s="35">
        <f t="shared" si="9"/>
        <v>5</v>
      </c>
    </row>
    <row r="33" spans="1:38" ht="15" customHeight="1" thickBot="1" x14ac:dyDescent="0.3">
      <c r="A33" s="26">
        <v>43190</v>
      </c>
      <c r="B33" s="27"/>
      <c r="C33" s="30"/>
      <c r="D33" s="276"/>
      <c r="E33" s="276"/>
      <c r="F33" s="276"/>
      <c r="G33" s="78">
        <v>2</v>
      </c>
      <c r="H33" s="78"/>
      <c r="I33" s="222">
        <v>2</v>
      </c>
      <c r="J33" s="276"/>
      <c r="K33" s="93"/>
      <c r="L33" s="93">
        <v>3</v>
      </c>
      <c r="M33" s="129"/>
      <c r="N33" s="129"/>
      <c r="O33" s="222">
        <v>3</v>
      </c>
      <c r="P33" s="93" t="s">
        <v>44</v>
      </c>
      <c r="Q33" s="78">
        <v>1</v>
      </c>
      <c r="R33" s="129">
        <v>1</v>
      </c>
      <c r="S33" s="93"/>
      <c r="T33" s="93"/>
      <c r="U33" s="130">
        <v>1</v>
      </c>
      <c r="V33" s="226"/>
      <c r="W33" s="315"/>
      <c r="X33" s="174" t="s">
        <v>165</v>
      </c>
      <c r="Y33" s="175" t="s">
        <v>164</v>
      </c>
      <c r="Z33" s="176" t="s">
        <v>162</v>
      </c>
      <c r="AA33" s="226"/>
      <c r="AB33" s="137">
        <f t="shared" si="4"/>
        <v>3</v>
      </c>
      <c r="AC33" s="129">
        <f t="shared" si="5"/>
        <v>2</v>
      </c>
      <c r="AD33" s="130">
        <f t="shared" si="6"/>
        <v>2</v>
      </c>
      <c r="AE33" s="137">
        <f t="shared" si="0"/>
        <v>1</v>
      </c>
      <c r="AF33" s="129">
        <f t="shared" si="1"/>
        <v>1</v>
      </c>
      <c r="AG33" s="130">
        <f t="shared" si="2"/>
        <v>1</v>
      </c>
      <c r="AH33" s="79"/>
      <c r="AI33" s="79">
        <f>WEEKDAY(A33,2)</f>
        <v>6</v>
      </c>
      <c r="AJ33" s="291">
        <f t="shared" si="7"/>
        <v>4</v>
      </c>
      <c r="AK33" s="291">
        <f t="shared" si="8"/>
        <v>3</v>
      </c>
      <c r="AL33" s="291">
        <f t="shared" si="9"/>
        <v>3</v>
      </c>
    </row>
    <row r="34" spans="1:38" ht="15" customHeight="1" x14ac:dyDescent="0.25">
      <c r="A34" s="79"/>
      <c r="B34" s="79">
        <f t="shared" ref="B34:AA34" si="10">31-(COUNTBLANK(B3:B33)+COUNTIF(B3:B33,"X")+COUNTIFS(B3:B33,"C",$AI$3:$AI$33,"&gt;5"))</f>
        <v>22</v>
      </c>
      <c r="C34" s="79">
        <f t="shared" si="10"/>
        <v>22</v>
      </c>
      <c r="D34" s="79">
        <f t="shared" si="10"/>
        <v>22</v>
      </c>
      <c r="E34" s="79">
        <f t="shared" si="10"/>
        <v>22</v>
      </c>
      <c r="F34" s="79">
        <f t="shared" si="10"/>
        <v>22</v>
      </c>
      <c r="G34" s="79">
        <f t="shared" si="10"/>
        <v>22</v>
      </c>
      <c r="H34" s="79">
        <f t="shared" si="10"/>
        <v>22</v>
      </c>
      <c r="I34" s="79">
        <f t="shared" si="10"/>
        <v>22</v>
      </c>
      <c r="J34" s="79">
        <f t="shared" si="10"/>
        <v>22</v>
      </c>
      <c r="K34" s="79">
        <f t="shared" si="10"/>
        <v>22</v>
      </c>
      <c r="L34" s="79">
        <f t="shared" si="10"/>
        <v>22</v>
      </c>
      <c r="M34" s="79">
        <f t="shared" si="10"/>
        <v>22</v>
      </c>
      <c r="N34" s="79">
        <f t="shared" si="10"/>
        <v>22</v>
      </c>
      <c r="O34" s="79">
        <f t="shared" si="10"/>
        <v>22</v>
      </c>
      <c r="P34" s="79">
        <f t="shared" si="10"/>
        <v>22</v>
      </c>
      <c r="Q34" s="79">
        <f t="shared" si="10"/>
        <v>23</v>
      </c>
      <c r="R34" s="79">
        <f t="shared" si="10"/>
        <v>22</v>
      </c>
      <c r="S34" s="79">
        <f t="shared" si="10"/>
        <v>22</v>
      </c>
      <c r="T34" s="79">
        <f t="shared" si="10"/>
        <v>22</v>
      </c>
      <c r="U34" s="79">
        <f t="shared" si="10"/>
        <v>22</v>
      </c>
      <c r="V34" s="79">
        <f t="shared" si="10"/>
        <v>22</v>
      </c>
      <c r="W34" s="79">
        <f t="shared" si="10"/>
        <v>21</v>
      </c>
      <c r="X34" s="79">
        <f t="shared" si="10"/>
        <v>22</v>
      </c>
      <c r="Y34" s="79">
        <f t="shared" si="10"/>
        <v>22</v>
      </c>
      <c r="Z34" s="79">
        <f t="shared" si="10"/>
        <v>22</v>
      </c>
      <c r="AA34" s="79">
        <f t="shared" si="10"/>
        <v>21</v>
      </c>
      <c r="AB34" s="79"/>
      <c r="AC34" s="79"/>
      <c r="AD34" s="79"/>
      <c r="AE34" s="79"/>
      <c r="AF34" s="79"/>
      <c r="AG34" s="79"/>
      <c r="AH34" s="79"/>
    </row>
    <row r="35" spans="1:38" ht="15" customHeight="1" x14ac:dyDescent="0.25">
      <c r="A35" s="79"/>
      <c r="B35" s="79">
        <f>SUM(62-(B34+Luty!B34+Kwiecień!B34))</f>
        <v>0</v>
      </c>
      <c r="C35" s="79">
        <f>SUM(62-(C34+Luty!C34+Kwiecień!C34))</f>
        <v>0</v>
      </c>
      <c r="D35" s="79">
        <f>SUM(62-(D34+Luty!D34+Kwiecień!D34))</f>
        <v>0</v>
      </c>
      <c r="E35" s="79">
        <f>SUM(62-(E34+Luty!E34+Kwiecień!E34))</f>
        <v>0</v>
      </c>
      <c r="F35" s="79">
        <f>SUM(62-(F34+Luty!F34+Kwiecień!F34))</f>
        <v>0</v>
      </c>
      <c r="G35" s="79">
        <f>SUM(62-(G34+Luty!G34+Kwiecień!G34))</f>
        <v>0</v>
      </c>
      <c r="H35" s="79">
        <f>SUM(62-(H34+Luty!H34+Kwiecień!H34))</f>
        <v>0</v>
      </c>
      <c r="I35" s="79">
        <f>SUM(62-(I34+Luty!I34+Kwiecień!I34))</f>
        <v>0</v>
      </c>
      <c r="J35" s="79">
        <f>SUM(62-(J34+Luty!J34+Kwiecień!J34))</f>
        <v>0</v>
      </c>
      <c r="K35" s="79">
        <f>SUM(62-(K34+Luty!K34+Kwiecień!K34))</f>
        <v>0</v>
      </c>
      <c r="L35" s="79">
        <f>SUM(62-(L34+Luty!L34+Kwiecień!L34))</f>
        <v>0</v>
      </c>
      <c r="M35" s="79">
        <f>SUM(62-(M34+Luty!M34+Kwiecień!M34))</f>
        <v>0</v>
      </c>
      <c r="N35" s="79">
        <f>SUM(62-(N34+Luty!N34+Kwiecień!O34))</f>
        <v>0</v>
      </c>
      <c r="O35" s="79">
        <f>SUM(62-(O34+Luty!O34+Kwiecień!P34))</f>
        <v>-1</v>
      </c>
      <c r="P35" s="79">
        <f>SUM(62-(P34+Luty!P34+Kwiecień!Q34))</f>
        <v>1</v>
      </c>
      <c r="Q35" s="79">
        <f>SUM(62-(Q34+Luty!Q34+Kwiecień!R34))</f>
        <v>0</v>
      </c>
      <c r="R35" s="79">
        <f>SUM(62-(R34+Luty!R34+Kwiecień!S34))</f>
        <v>0</v>
      </c>
      <c r="S35" s="79">
        <f>SUM(62-(S34+Luty!S34+Kwiecień!T34))</f>
        <v>0</v>
      </c>
      <c r="T35" s="79">
        <f>SUM(62-(T34+Luty!T34+Kwiecień!U34))</f>
        <v>0</v>
      </c>
      <c r="U35" s="79">
        <f>SUM(62-(U34+Luty!U34+Kwiecień!V34))</f>
        <v>0</v>
      </c>
      <c r="V35" s="79">
        <f>SUM(62-(V34+Luty!V34+Kwiecień!W34))</f>
        <v>0</v>
      </c>
      <c r="W35" s="79">
        <f>SUM(62-(W34+Luty!W34+Kwiecień!X34))</f>
        <v>0</v>
      </c>
      <c r="X35" s="79">
        <f>SUM(62-(X34+Luty!X34+Kwiecień!Y34))</f>
        <v>0</v>
      </c>
      <c r="Y35" s="79">
        <f>SUM(62-(Y34+Luty!Y34+Kwiecień!Z34))</f>
        <v>0</v>
      </c>
      <c r="Z35" s="79">
        <f>SUM(62-(Z34+Luty!Z34+Kwiecień!AA34))</f>
        <v>0</v>
      </c>
      <c r="AA35" s="79">
        <f>SUM(62-(AA34+Luty!AA34+Kwiecień!AB34))</f>
        <v>0</v>
      </c>
      <c r="AB35" s="79"/>
      <c r="AC35" s="79"/>
      <c r="AD35" s="79"/>
      <c r="AE35" s="79"/>
      <c r="AF35" s="79"/>
      <c r="AG35" s="79"/>
      <c r="AH35" s="79"/>
    </row>
    <row r="36" spans="1:38" ht="15" customHeight="1" x14ac:dyDescent="0.25">
      <c r="A36" s="292"/>
      <c r="B36" s="292"/>
      <c r="C36" s="292"/>
      <c r="D36" s="292"/>
      <c r="E36" s="292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</row>
    <row r="37" spans="1:38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</row>
    <row r="38" spans="1:38" ht="15" customHeight="1" x14ac:dyDescent="0.25">
      <c r="A38" s="21" t="s">
        <v>40</v>
      </c>
      <c r="B38" s="21">
        <f>COUNTIF(B3:B33,"Uw")+COUNTIF(B3:B33,"Uz")</f>
        <v>0</v>
      </c>
      <c r="C38" s="21">
        <f>COUNTIF(C3:C33,"Uw")+COUNTIF(C3:C33,"Uz")</f>
        <v>0</v>
      </c>
      <c r="D38" s="21">
        <f t="shared" ref="D38:AA38" si="11">COUNTIF(D3:D33,"Uw")+COUNTIF(D3:D33,"Uz")</f>
        <v>1</v>
      </c>
      <c r="E38" s="21">
        <f t="shared" si="11"/>
        <v>0</v>
      </c>
      <c r="F38" s="21">
        <f t="shared" si="11"/>
        <v>0</v>
      </c>
      <c r="G38" s="21">
        <f t="shared" si="11"/>
        <v>2</v>
      </c>
      <c r="H38" s="21">
        <f t="shared" si="11"/>
        <v>0</v>
      </c>
      <c r="I38" s="21">
        <f t="shared" si="11"/>
        <v>0</v>
      </c>
      <c r="J38" s="21">
        <f t="shared" si="11"/>
        <v>0</v>
      </c>
      <c r="K38" s="21">
        <f t="shared" si="11"/>
        <v>0</v>
      </c>
      <c r="L38" s="21">
        <f t="shared" si="11"/>
        <v>0</v>
      </c>
      <c r="M38" s="21">
        <f t="shared" si="11"/>
        <v>0</v>
      </c>
      <c r="N38" s="21">
        <f t="shared" si="11"/>
        <v>0</v>
      </c>
      <c r="O38" s="21">
        <f t="shared" si="11"/>
        <v>3</v>
      </c>
      <c r="P38" s="21">
        <f t="shared" si="11"/>
        <v>0</v>
      </c>
      <c r="Q38" s="21">
        <f t="shared" si="11"/>
        <v>5</v>
      </c>
      <c r="R38" s="21">
        <f t="shared" si="11"/>
        <v>0</v>
      </c>
      <c r="S38" s="21">
        <f t="shared" si="11"/>
        <v>3</v>
      </c>
      <c r="T38" s="21">
        <f t="shared" si="11"/>
        <v>1</v>
      </c>
      <c r="U38" s="21">
        <f t="shared" si="11"/>
        <v>0</v>
      </c>
      <c r="V38" s="21">
        <f t="shared" si="11"/>
        <v>3</v>
      </c>
      <c r="W38" s="21">
        <f t="shared" si="11"/>
        <v>0</v>
      </c>
      <c r="X38" s="21">
        <f t="shared" si="11"/>
        <v>2</v>
      </c>
      <c r="Y38" s="21">
        <f t="shared" si="11"/>
        <v>2</v>
      </c>
      <c r="Z38" s="21">
        <f t="shared" si="11"/>
        <v>0</v>
      </c>
      <c r="AA38" s="21">
        <f t="shared" si="11"/>
        <v>0</v>
      </c>
      <c r="AB38" s="79"/>
      <c r="AC38" s="79"/>
      <c r="AD38" s="32" t="s">
        <v>54</v>
      </c>
      <c r="AH38" s="79"/>
    </row>
    <row r="39" spans="1:38" ht="15" customHeight="1" x14ac:dyDescent="0.25">
      <c r="A39" s="21" t="s">
        <v>41</v>
      </c>
      <c r="B39" s="21">
        <f>COUNTIF(B3:B33,"C")</f>
        <v>0</v>
      </c>
      <c r="C39" s="21">
        <f>COUNTIF(C3:C33,"C")</f>
        <v>1</v>
      </c>
      <c r="D39" s="21">
        <f t="shared" ref="D39:AA39" si="12">COUNTIF(D3:D33,"C")</f>
        <v>0</v>
      </c>
      <c r="E39" s="21">
        <f t="shared" si="12"/>
        <v>0</v>
      </c>
      <c r="F39" s="21">
        <f t="shared" si="12"/>
        <v>0</v>
      </c>
      <c r="G39" s="21">
        <f t="shared" si="12"/>
        <v>0</v>
      </c>
      <c r="H39" s="21">
        <f t="shared" si="12"/>
        <v>0</v>
      </c>
      <c r="I39" s="21">
        <f t="shared" si="12"/>
        <v>0</v>
      </c>
      <c r="J39" s="21">
        <f t="shared" si="12"/>
        <v>0</v>
      </c>
      <c r="K39" s="21">
        <f t="shared" si="12"/>
        <v>0</v>
      </c>
      <c r="L39" s="21">
        <f t="shared" si="12"/>
        <v>0</v>
      </c>
      <c r="M39" s="21">
        <f t="shared" si="12"/>
        <v>0</v>
      </c>
      <c r="N39" s="21">
        <f t="shared" si="12"/>
        <v>0</v>
      </c>
      <c r="O39" s="21">
        <f t="shared" si="12"/>
        <v>0</v>
      </c>
      <c r="P39" s="21">
        <f t="shared" si="12"/>
        <v>31</v>
      </c>
      <c r="Q39" s="21">
        <f t="shared" si="12"/>
        <v>0</v>
      </c>
      <c r="R39" s="21">
        <f t="shared" si="12"/>
        <v>0</v>
      </c>
      <c r="S39" s="21">
        <f t="shared" si="12"/>
        <v>0</v>
      </c>
      <c r="T39" s="21">
        <f t="shared" si="12"/>
        <v>0</v>
      </c>
      <c r="U39" s="21">
        <f t="shared" si="12"/>
        <v>0</v>
      </c>
      <c r="V39" s="21">
        <f t="shared" si="12"/>
        <v>0</v>
      </c>
      <c r="W39" s="21">
        <f t="shared" si="12"/>
        <v>0</v>
      </c>
      <c r="X39" s="21">
        <f t="shared" si="12"/>
        <v>0</v>
      </c>
      <c r="Y39" s="21">
        <f t="shared" si="12"/>
        <v>2</v>
      </c>
      <c r="Z39" s="21">
        <f t="shared" si="12"/>
        <v>0</v>
      </c>
      <c r="AA39" s="21">
        <f t="shared" si="12"/>
        <v>0</v>
      </c>
      <c r="AB39" s="79"/>
      <c r="AC39" s="79"/>
      <c r="AD39" s="45"/>
      <c r="AH39" s="79"/>
    </row>
    <row r="40" spans="1:38" ht="15" customHeight="1" x14ac:dyDescent="0.25">
      <c r="A40" s="21" t="s">
        <v>42</v>
      </c>
      <c r="B40" s="21">
        <f>COUNTIF(B3:B33,"O")</f>
        <v>0</v>
      </c>
      <c r="C40" s="21">
        <f>COUNTIF(C3:C33,"O")</f>
        <v>0</v>
      </c>
      <c r="D40" s="21">
        <f t="shared" ref="D40:AA40" si="13">COUNTIF(D3:D33,"O")</f>
        <v>0</v>
      </c>
      <c r="E40" s="21">
        <f t="shared" si="13"/>
        <v>0</v>
      </c>
      <c r="F40" s="21">
        <f t="shared" si="13"/>
        <v>0</v>
      </c>
      <c r="G40" s="21">
        <f t="shared" si="13"/>
        <v>0</v>
      </c>
      <c r="H40" s="21">
        <f t="shared" si="13"/>
        <v>0</v>
      </c>
      <c r="I40" s="21">
        <f t="shared" si="13"/>
        <v>0</v>
      </c>
      <c r="J40" s="21">
        <f t="shared" si="13"/>
        <v>0</v>
      </c>
      <c r="K40" s="21">
        <f t="shared" si="13"/>
        <v>0</v>
      </c>
      <c r="L40" s="21">
        <f t="shared" si="13"/>
        <v>0</v>
      </c>
      <c r="M40" s="21">
        <f t="shared" si="13"/>
        <v>0</v>
      </c>
      <c r="N40" s="21">
        <f t="shared" si="13"/>
        <v>0</v>
      </c>
      <c r="O40" s="21">
        <f t="shared" si="13"/>
        <v>0</v>
      </c>
      <c r="P40" s="21">
        <f t="shared" si="13"/>
        <v>0</v>
      </c>
      <c r="Q40" s="21">
        <f t="shared" si="13"/>
        <v>0</v>
      </c>
      <c r="R40" s="21">
        <f t="shared" si="13"/>
        <v>0</v>
      </c>
      <c r="S40" s="21">
        <f t="shared" si="13"/>
        <v>0</v>
      </c>
      <c r="T40" s="21">
        <f t="shared" si="13"/>
        <v>0</v>
      </c>
      <c r="U40" s="21">
        <f t="shared" si="13"/>
        <v>0</v>
      </c>
      <c r="V40" s="21">
        <f t="shared" si="13"/>
        <v>0</v>
      </c>
      <c r="W40" s="21">
        <f t="shared" si="13"/>
        <v>0</v>
      </c>
      <c r="X40" s="21">
        <f t="shared" si="13"/>
        <v>0</v>
      </c>
      <c r="Y40" s="21">
        <f t="shared" si="13"/>
        <v>0</v>
      </c>
      <c r="Z40" s="21">
        <f t="shared" si="13"/>
        <v>0</v>
      </c>
      <c r="AA40" s="21">
        <f t="shared" si="13"/>
        <v>0</v>
      </c>
      <c r="AB40" s="79"/>
      <c r="AC40" s="79"/>
      <c r="AD40" s="73" t="s">
        <v>50</v>
      </c>
      <c r="AE40" s="73" t="s">
        <v>51</v>
      </c>
      <c r="AI40" s="79"/>
    </row>
    <row r="41" spans="1:38" ht="15" customHeight="1" x14ac:dyDescent="0.25">
      <c r="A41" s="21" t="s">
        <v>43</v>
      </c>
      <c r="B41" s="21">
        <f>COUNTIF(B3:B33,"Uo")</f>
        <v>0</v>
      </c>
      <c r="C41" s="21">
        <f>COUNTIF(C3:C33,"Uo")</f>
        <v>0</v>
      </c>
      <c r="D41" s="21">
        <f t="shared" ref="D41:AA41" si="14">COUNTIF(D3:D33,"Uo")</f>
        <v>0</v>
      </c>
      <c r="E41" s="21">
        <f t="shared" si="14"/>
        <v>0</v>
      </c>
      <c r="F41" s="21">
        <f t="shared" si="14"/>
        <v>0</v>
      </c>
      <c r="G41" s="21">
        <f t="shared" si="14"/>
        <v>0</v>
      </c>
      <c r="H41" s="21">
        <f t="shared" si="14"/>
        <v>0</v>
      </c>
      <c r="I41" s="21">
        <f t="shared" si="14"/>
        <v>0</v>
      </c>
      <c r="J41" s="21">
        <f t="shared" si="14"/>
        <v>0</v>
      </c>
      <c r="K41" s="21">
        <f t="shared" si="14"/>
        <v>0</v>
      </c>
      <c r="L41" s="21">
        <f t="shared" si="14"/>
        <v>0</v>
      </c>
      <c r="M41" s="21">
        <f t="shared" si="14"/>
        <v>0</v>
      </c>
      <c r="N41" s="21">
        <f t="shared" si="14"/>
        <v>0</v>
      </c>
      <c r="O41" s="21">
        <f t="shared" si="14"/>
        <v>0</v>
      </c>
      <c r="P41" s="21">
        <f t="shared" si="14"/>
        <v>0</v>
      </c>
      <c r="Q41" s="21">
        <f t="shared" si="14"/>
        <v>0</v>
      </c>
      <c r="R41" s="21">
        <f t="shared" si="14"/>
        <v>0</v>
      </c>
      <c r="S41" s="21">
        <f t="shared" si="14"/>
        <v>0</v>
      </c>
      <c r="T41" s="21">
        <f t="shared" si="14"/>
        <v>0</v>
      </c>
      <c r="U41" s="21">
        <f t="shared" si="14"/>
        <v>0</v>
      </c>
      <c r="V41" s="21">
        <f t="shared" si="14"/>
        <v>0</v>
      </c>
      <c r="W41" s="21">
        <f t="shared" si="14"/>
        <v>0</v>
      </c>
      <c r="X41" s="21">
        <f t="shared" si="14"/>
        <v>0</v>
      </c>
      <c r="Y41" s="21">
        <f t="shared" si="14"/>
        <v>0</v>
      </c>
      <c r="Z41" s="21">
        <f t="shared" si="14"/>
        <v>0</v>
      </c>
      <c r="AA41" s="21">
        <f t="shared" si="14"/>
        <v>0</v>
      </c>
      <c r="AB41" s="79"/>
      <c r="AC41" s="79"/>
      <c r="AD41" s="33" t="s">
        <v>55</v>
      </c>
      <c r="AE41" s="73" t="s">
        <v>56</v>
      </c>
    </row>
    <row r="42" spans="1:38" ht="15" customHeight="1" x14ac:dyDescent="0.25">
      <c r="A42" s="21" t="s">
        <v>76</v>
      </c>
      <c r="B42" s="21">
        <f>COUNTIF(B4:B33,"Uj")</f>
        <v>0</v>
      </c>
      <c r="C42" s="21">
        <f>COUNTIF(C4:C33,"Uj")</f>
        <v>0</v>
      </c>
      <c r="D42" s="21">
        <f t="shared" ref="D42:AA42" si="15">COUNTIF(D4:D33,"Uj")</f>
        <v>0</v>
      </c>
      <c r="E42" s="21">
        <f t="shared" si="15"/>
        <v>0</v>
      </c>
      <c r="F42" s="21">
        <f t="shared" si="15"/>
        <v>0</v>
      </c>
      <c r="G42" s="21">
        <f t="shared" si="15"/>
        <v>0</v>
      </c>
      <c r="H42" s="21">
        <f t="shared" si="15"/>
        <v>0</v>
      </c>
      <c r="I42" s="21">
        <f t="shared" si="15"/>
        <v>0</v>
      </c>
      <c r="J42" s="21">
        <f t="shared" si="15"/>
        <v>0</v>
      </c>
      <c r="K42" s="21">
        <f t="shared" si="15"/>
        <v>0</v>
      </c>
      <c r="L42" s="21">
        <f t="shared" si="15"/>
        <v>0</v>
      </c>
      <c r="M42" s="21">
        <f t="shared" si="15"/>
        <v>0</v>
      </c>
      <c r="N42" s="21">
        <f t="shared" si="15"/>
        <v>0</v>
      </c>
      <c r="O42" s="21">
        <f t="shared" si="15"/>
        <v>0</v>
      </c>
      <c r="P42" s="21">
        <f t="shared" si="15"/>
        <v>0</v>
      </c>
      <c r="Q42" s="21">
        <f t="shared" si="15"/>
        <v>0</v>
      </c>
      <c r="R42" s="21">
        <f t="shared" si="15"/>
        <v>0</v>
      </c>
      <c r="S42" s="21">
        <f t="shared" si="15"/>
        <v>0</v>
      </c>
      <c r="T42" s="21">
        <f t="shared" si="15"/>
        <v>0</v>
      </c>
      <c r="U42" s="21">
        <f t="shared" si="15"/>
        <v>0</v>
      </c>
      <c r="V42" s="21">
        <f t="shared" si="15"/>
        <v>0</v>
      </c>
      <c r="W42" s="21">
        <f t="shared" si="15"/>
        <v>0</v>
      </c>
      <c r="X42" s="21">
        <f t="shared" si="15"/>
        <v>0</v>
      </c>
      <c r="Y42" s="21">
        <f t="shared" si="15"/>
        <v>0</v>
      </c>
      <c r="Z42" s="21">
        <f t="shared" si="15"/>
        <v>0</v>
      </c>
      <c r="AA42" s="21">
        <f t="shared" si="15"/>
        <v>0</v>
      </c>
      <c r="AB42" s="79"/>
      <c r="AC42" s="79"/>
      <c r="AD42" s="31"/>
      <c r="AE42" s="73" t="s">
        <v>52</v>
      </c>
    </row>
    <row r="43" spans="1:38" ht="15" customHeight="1" x14ac:dyDescent="0.25">
      <c r="A43" s="14" t="s">
        <v>45</v>
      </c>
      <c r="B43" s="378" t="s">
        <v>48</v>
      </c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379"/>
      <c r="Z43" s="379"/>
      <c r="AA43" s="379"/>
      <c r="AD43" s="45" t="s">
        <v>70</v>
      </c>
      <c r="AE43" s="45" t="s">
        <v>71</v>
      </c>
      <c r="AF43" s="45"/>
      <c r="AG43" s="45"/>
      <c r="AH43" s="45"/>
    </row>
    <row r="44" spans="1:38" x14ac:dyDescent="0.25">
      <c r="A44" s="21" t="s">
        <v>123</v>
      </c>
      <c r="B44" s="21">
        <f>Luty!B87</f>
        <v>105</v>
      </c>
      <c r="C44" s="21">
        <f>Luty!C87</f>
        <v>0</v>
      </c>
      <c r="D44" s="21">
        <f>Luty!D87</f>
        <v>1465</v>
      </c>
      <c r="E44" s="21">
        <f>Luty!E87</f>
        <v>0</v>
      </c>
      <c r="F44" s="21">
        <f>Luty!F87</f>
        <v>445</v>
      </c>
      <c r="G44" s="21">
        <f>Luty!G87</f>
        <v>165</v>
      </c>
      <c r="H44" s="21">
        <f>Luty!H87</f>
        <v>1245</v>
      </c>
      <c r="I44" s="21">
        <f>Luty!I87</f>
        <v>295</v>
      </c>
      <c r="J44" s="21">
        <f>Luty!J87</f>
        <v>195</v>
      </c>
      <c r="K44" s="21">
        <f>Luty!K87</f>
        <v>60</v>
      </c>
      <c r="L44" s="21">
        <f>Luty!L87</f>
        <v>1400</v>
      </c>
      <c r="M44" s="21">
        <f>Luty!M87</f>
        <v>250</v>
      </c>
      <c r="N44" s="21">
        <f>Luty!N87</f>
        <v>30</v>
      </c>
      <c r="O44" s="21">
        <f>Luty!O87</f>
        <v>330</v>
      </c>
      <c r="P44" s="21">
        <f>Luty!P87</f>
        <v>120</v>
      </c>
      <c r="Q44" s="21">
        <f>Luty!Q87</f>
        <v>480</v>
      </c>
      <c r="R44" s="21">
        <f>Luty!R87</f>
        <v>1110</v>
      </c>
      <c r="S44" s="21">
        <f>Luty!S87</f>
        <v>1395</v>
      </c>
      <c r="T44" s="21">
        <f>Luty!T87</f>
        <v>50</v>
      </c>
      <c r="U44" s="21">
        <f>Luty!U87</f>
        <v>10</v>
      </c>
      <c r="V44" s="21">
        <f>Luty!V87</f>
        <v>120</v>
      </c>
      <c r="W44" s="21">
        <f>Luty!W87</f>
        <v>145</v>
      </c>
      <c r="X44" s="21">
        <f>Luty!X87</f>
        <v>120</v>
      </c>
      <c r="Y44" s="21">
        <f>Luty!Y87</f>
        <v>240</v>
      </c>
      <c r="Z44" s="21">
        <f>Luty!Z87</f>
        <v>650</v>
      </c>
      <c r="AA44" s="21">
        <f>Luty!AA87</f>
        <v>0</v>
      </c>
      <c r="AD44" s="45" t="s">
        <v>72</v>
      </c>
      <c r="AE44" s="45" t="s">
        <v>53</v>
      </c>
      <c r="AF44" s="45"/>
      <c r="AG44" s="45"/>
      <c r="AH44" s="45"/>
    </row>
    <row r="45" spans="1:38" x14ac:dyDescent="0.25">
      <c r="A45" s="21" t="s">
        <v>186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>
        <v>300</v>
      </c>
      <c r="R45" s="21"/>
      <c r="S45" s="21"/>
      <c r="T45" s="21"/>
      <c r="U45" s="21"/>
      <c r="V45" s="21"/>
      <c r="W45" s="21"/>
      <c r="X45" s="21"/>
      <c r="Y45" s="21"/>
      <c r="Z45" s="21"/>
      <c r="AA45" s="21"/>
      <c r="AD45" s="45" t="s">
        <v>74</v>
      </c>
      <c r="AE45" s="45" t="s">
        <v>68</v>
      </c>
      <c r="AF45" s="45"/>
      <c r="AG45" s="45"/>
      <c r="AH45" s="45"/>
    </row>
    <row r="46" spans="1:38" x14ac:dyDescent="0.25">
      <c r="A46" s="21" t="s">
        <v>191</v>
      </c>
      <c r="B46" s="21">
        <v>30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D46" s="45" t="s">
        <v>75</v>
      </c>
      <c r="AE46" s="45" t="s">
        <v>67</v>
      </c>
      <c r="AF46" s="45"/>
      <c r="AG46" s="45"/>
      <c r="AH46" s="45"/>
    </row>
    <row r="47" spans="1:38" x14ac:dyDescent="0.25">
      <c r="A47" s="21" t="s">
        <v>194</v>
      </c>
      <c r="B47" s="21"/>
      <c r="C47" s="21"/>
      <c r="D47" s="21"/>
      <c r="E47" s="21"/>
      <c r="F47" s="21">
        <v>170</v>
      </c>
      <c r="G47" s="21"/>
      <c r="H47" s="21"/>
      <c r="I47" s="21"/>
      <c r="J47" s="21"/>
      <c r="K47" s="21"/>
      <c r="L47" s="21"/>
      <c r="M47" s="21">
        <v>30</v>
      </c>
      <c r="N47" s="21"/>
      <c r="O47" s="21"/>
      <c r="P47" s="21"/>
      <c r="Q47" s="21"/>
      <c r="R47" s="21"/>
      <c r="S47" s="21">
        <v>30</v>
      </c>
      <c r="T47" s="21"/>
      <c r="U47" s="21">
        <v>30</v>
      </c>
      <c r="V47" s="21"/>
      <c r="W47" s="21"/>
      <c r="X47" s="21"/>
      <c r="Y47" s="21"/>
      <c r="Z47" s="21"/>
      <c r="AA47" s="21"/>
      <c r="AD47" s="45" t="s">
        <v>44</v>
      </c>
      <c r="AE47" s="45" t="s">
        <v>73</v>
      </c>
      <c r="AF47" s="45"/>
      <c r="AG47" s="45"/>
      <c r="AH47" s="45"/>
    </row>
    <row r="48" spans="1:38" x14ac:dyDescent="0.25">
      <c r="A48" s="21" t="s">
        <v>196</v>
      </c>
      <c r="B48" s="21"/>
      <c r="C48" s="21"/>
      <c r="D48" s="21"/>
      <c r="E48" s="21"/>
      <c r="F48" s="21"/>
      <c r="G48" s="21"/>
      <c r="H48" s="21"/>
      <c r="I48" s="21"/>
      <c r="J48" s="21">
        <v>30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D48" s="140"/>
      <c r="AE48" s="45" t="s">
        <v>87</v>
      </c>
    </row>
    <row r="49" spans="1:34" x14ac:dyDescent="0.25">
      <c r="A49" s="21" t="s">
        <v>197</v>
      </c>
      <c r="B49" s="21"/>
      <c r="C49" s="21"/>
      <c r="D49" s="21"/>
      <c r="E49" s="21"/>
      <c r="F49" s="21"/>
      <c r="G49" s="21"/>
      <c r="H49" s="21"/>
      <c r="I49" s="21"/>
      <c r="J49" s="21">
        <v>50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D49" s="58"/>
      <c r="AE49" s="45" t="s">
        <v>88</v>
      </c>
    </row>
    <row r="50" spans="1:34" x14ac:dyDescent="0.25">
      <c r="A50" s="21" t="s">
        <v>199</v>
      </c>
      <c r="B50" s="21"/>
      <c r="C50" s="21"/>
      <c r="D50" s="21">
        <v>90</v>
      </c>
      <c r="E50" s="21">
        <v>90</v>
      </c>
      <c r="F50" s="21">
        <v>160</v>
      </c>
      <c r="G50" s="21"/>
      <c r="H50" s="21"/>
      <c r="I50" s="21">
        <v>180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>
        <v>120</v>
      </c>
      <c r="U50" s="21"/>
      <c r="V50" s="21"/>
      <c r="W50" s="21"/>
      <c r="X50" s="21"/>
      <c r="Y50" s="21"/>
      <c r="Z50" s="21"/>
      <c r="AA50" s="21"/>
      <c r="AD50" s="59"/>
      <c r="AE50" s="45" t="s">
        <v>89</v>
      </c>
    </row>
    <row r="51" spans="1:34" x14ac:dyDescent="0.25">
      <c r="A51" s="21" t="s">
        <v>200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>
        <v>60</v>
      </c>
      <c r="W51" s="21"/>
      <c r="X51" s="21"/>
      <c r="Y51" s="21"/>
      <c r="Z51" s="21"/>
      <c r="AA51" s="21"/>
      <c r="AD51" s="54" t="s">
        <v>100</v>
      </c>
      <c r="AE51" s="45" t="s">
        <v>101</v>
      </c>
      <c r="AF51" s="45"/>
      <c r="AG51" s="45"/>
      <c r="AH51" s="45"/>
    </row>
    <row r="52" spans="1:34" x14ac:dyDescent="0.25">
      <c r="A52" s="21" t="s">
        <v>201</v>
      </c>
      <c r="B52" s="21"/>
      <c r="C52" s="21"/>
      <c r="D52" s="21"/>
      <c r="E52" s="21"/>
      <c r="F52" s="21"/>
      <c r="G52" s="21"/>
      <c r="H52" s="21">
        <v>60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>
        <v>60</v>
      </c>
      <c r="V52" s="21"/>
      <c r="W52" s="21"/>
      <c r="X52" s="21"/>
      <c r="Y52" s="21"/>
      <c r="Z52" s="21"/>
      <c r="AA52" s="21"/>
    </row>
    <row r="53" spans="1:34" x14ac:dyDescent="0.25">
      <c r="A53" s="21" t="s">
        <v>202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>
        <v>480</v>
      </c>
      <c r="R53" s="21"/>
      <c r="S53" s="21"/>
      <c r="T53" s="21">
        <v>90</v>
      </c>
      <c r="U53" s="21"/>
      <c r="V53" s="21"/>
      <c r="W53" s="21"/>
      <c r="X53" s="21"/>
      <c r="Y53" s="21"/>
      <c r="Z53" s="21"/>
      <c r="AA53" s="21"/>
    </row>
    <row r="54" spans="1:34" x14ac:dyDescent="0.25">
      <c r="A54" s="21" t="s">
        <v>206</v>
      </c>
      <c r="B54" s="21">
        <v>30</v>
      </c>
      <c r="C54" s="21"/>
      <c r="D54" s="21"/>
      <c r="E54" s="21">
        <v>40</v>
      </c>
      <c r="F54" s="21">
        <v>210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34" x14ac:dyDescent="0.25">
      <c r="A55" s="21" t="s">
        <v>207</v>
      </c>
      <c r="B55" s="21"/>
      <c r="C55" s="21"/>
      <c r="D55" s="21"/>
      <c r="E55" s="21"/>
      <c r="F55" s="21">
        <v>40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34" x14ac:dyDescent="0.25">
      <c r="A56" s="21" t="s">
        <v>209</v>
      </c>
      <c r="B56" s="21">
        <v>30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>
        <v>480</v>
      </c>
      <c r="S56" s="21"/>
      <c r="T56" s="21"/>
      <c r="U56" s="21"/>
      <c r="V56" s="21"/>
      <c r="W56" s="21"/>
      <c r="X56" s="21"/>
      <c r="Y56" s="21"/>
      <c r="Z56" s="21"/>
      <c r="AA56" s="21"/>
    </row>
    <row r="57" spans="1:34" x14ac:dyDescent="0.25">
      <c r="A57" s="253" t="s">
        <v>210</v>
      </c>
      <c r="B57" s="253"/>
      <c r="C57" s="253"/>
      <c r="D57" s="253"/>
      <c r="E57" s="253"/>
      <c r="F57" s="253">
        <v>40</v>
      </c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</row>
    <row r="58" spans="1:34" x14ac:dyDescent="0.25">
      <c r="A58" s="21" t="s">
        <v>211</v>
      </c>
      <c r="B58" s="21"/>
      <c r="C58" s="21"/>
      <c r="D58" s="21"/>
      <c r="E58" s="21"/>
      <c r="F58" s="21">
        <v>75</v>
      </c>
      <c r="G58" s="21"/>
      <c r="H58" s="21"/>
      <c r="I58" s="21"/>
      <c r="J58" s="21"/>
      <c r="K58" s="21"/>
      <c r="L58" s="21"/>
      <c r="M58" s="21">
        <v>390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34" x14ac:dyDescent="0.25">
      <c r="A59" s="21" t="s">
        <v>212</v>
      </c>
      <c r="B59" s="21"/>
      <c r="C59" s="21"/>
      <c r="D59" s="21"/>
      <c r="E59" s="21"/>
      <c r="F59" s="21">
        <v>55</v>
      </c>
      <c r="G59" s="21"/>
      <c r="H59" s="21"/>
      <c r="I59" s="21"/>
      <c r="J59" s="21"/>
      <c r="K59" s="21"/>
      <c r="L59" s="21"/>
      <c r="M59" s="21">
        <v>840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34" x14ac:dyDescent="0.25">
      <c r="A60" s="21" t="s">
        <v>213</v>
      </c>
      <c r="B60" s="21">
        <v>120</v>
      </c>
      <c r="C60" s="21"/>
      <c r="D60" s="21"/>
      <c r="E60" s="21">
        <v>120</v>
      </c>
      <c r="F60" s="21"/>
      <c r="G60" s="21">
        <v>120</v>
      </c>
      <c r="H60" s="21">
        <v>120</v>
      </c>
      <c r="I60" s="21">
        <v>120</v>
      </c>
      <c r="J60" s="21">
        <v>120</v>
      </c>
      <c r="K60" s="21">
        <v>120</v>
      </c>
      <c r="L60" s="21">
        <v>120</v>
      </c>
      <c r="M60" s="21">
        <v>120</v>
      </c>
      <c r="N60" s="21"/>
      <c r="O60" s="21">
        <v>120</v>
      </c>
      <c r="P60" s="21"/>
      <c r="Q60" s="21">
        <v>120</v>
      </c>
      <c r="R60" s="21"/>
      <c r="S60" s="21">
        <v>120</v>
      </c>
      <c r="T60" s="21"/>
      <c r="U60" s="21">
        <v>120</v>
      </c>
      <c r="V60" s="21"/>
      <c r="W60" s="21"/>
      <c r="X60" s="21">
        <v>120</v>
      </c>
      <c r="Y60" s="21">
        <v>120</v>
      </c>
      <c r="Z60" s="21">
        <v>120</v>
      </c>
      <c r="AA60" s="21"/>
    </row>
    <row r="61" spans="1:34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34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34" ht="15.75" thickBot="1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34" ht="15.75" thickBot="1" x14ac:dyDescent="0.3">
      <c r="A64" s="16" t="s">
        <v>46</v>
      </c>
      <c r="B64" s="13">
        <f t="shared" ref="B64:AA64" si="16">SUM(B44:B63)</f>
        <v>315</v>
      </c>
      <c r="C64" s="13">
        <f t="shared" si="16"/>
        <v>0</v>
      </c>
      <c r="D64" s="13">
        <f t="shared" si="16"/>
        <v>1555</v>
      </c>
      <c r="E64" s="13">
        <f t="shared" si="16"/>
        <v>250</v>
      </c>
      <c r="F64" s="13">
        <f t="shared" si="16"/>
        <v>1195</v>
      </c>
      <c r="G64" s="13">
        <f t="shared" si="16"/>
        <v>285</v>
      </c>
      <c r="H64" s="13">
        <f t="shared" si="16"/>
        <v>1425</v>
      </c>
      <c r="I64" s="13">
        <f t="shared" si="16"/>
        <v>595</v>
      </c>
      <c r="J64" s="13">
        <f t="shared" si="16"/>
        <v>395</v>
      </c>
      <c r="K64" s="13">
        <f t="shared" si="16"/>
        <v>180</v>
      </c>
      <c r="L64" s="13">
        <f t="shared" si="16"/>
        <v>1520</v>
      </c>
      <c r="M64" s="13">
        <f t="shared" si="16"/>
        <v>1630</v>
      </c>
      <c r="N64" s="13">
        <f t="shared" si="16"/>
        <v>30</v>
      </c>
      <c r="O64" s="13">
        <f t="shared" si="16"/>
        <v>450</v>
      </c>
      <c r="P64" s="13">
        <f t="shared" si="16"/>
        <v>120</v>
      </c>
      <c r="Q64" s="13">
        <f t="shared" si="16"/>
        <v>1380</v>
      </c>
      <c r="R64" s="13">
        <f t="shared" si="16"/>
        <v>1590</v>
      </c>
      <c r="S64" s="13">
        <f t="shared" si="16"/>
        <v>1545</v>
      </c>
      <c r="T64" s="13">
        <f t="shared" si="16"/>
        <v>260</v>
      </c>
      <c r="U64" s="13">
        <f t="shared" si="16"/>
        <v>220</v>
      </c>
      <c r="V64" s="13">
        <f t="shared" si="16"/>
        <v>180</v>
      </c>
      <c r="W64" s="13">
        <f t="shared" si="16"/>
        <v>145</v>
      </c>
      <c r="X64" s="13">
        <f t="shared" si="16"/>
        <v>240</v>
      </c>
      <c r="Y64" s="13">
        <f t="shared" si="16"/>
        <v>360</v>
      </c>
      <c r="Z64" s="13">
        <f t="shared" si="16"/>
        <v>770</v>
      </c>
      <c r="AA64" s="13">
        <f t="shared" si="16"/>
        <v>0</v>
      </c>
    </row>
    <row r="65" spans="1:41" x14ac:dyDescent="0.25">
      <c r="A65" s="14" t="s">
        <v>45</v>
      </c>
      <c r="B65" s="378" t="s">
        <v>49</v>
      </c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  <c r="Y65" s="379"/>
      <c r="Z65" s="379"/>
      <c r="AA65" s="379"/>
      <c r="AO65" s="73" t="s">
        <v>147</v>
      </c>
    </row>
    <row r="66" spans="1:41" x14ac:dyDescent="0.25">
      <c r="A66" s="21" t="s">
        <v>185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>
        <v>60</v>
      </c>
      <c r="X66" s="21"/>
      <c r="Y66" s="21"/>
      <c r="Z66" s="21"/>
      <c r="AA66" s="21"/>
    </row>
    <row r="67" spans="1:41" x14ac:dyDescent="0.25">
      <c r="A67" s="21" t="s">
        <v>187</v>
      </c>
      <c r="B67" s="21"/>
      <c r="C67" s="21"/>
      <c r="D67" s="21"/>
      <c r="E67" s="21"/>
      <c r="F67" s="21"/>
      <c r="G67" s="21"/>
      <c r="H67" s="21"/>
      <c r="I67" s="21"/>
      <c r="J67" s="21">
        <v>120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41" x14ac:dyDescent="0.25">
      <c r="A68" s="21" t="s">
        <v>188</v>
      </c>
      <c r="B68" s="21"/>
      <c r="C68" s="21"/>
      <c r="D68" s="21"/>
      <c r="E68" s="21"/>
      <c r="F68" s="21">
        <v>70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41" x14ac:dyDescent="0.25">
      <c r="A69" s="21" t="s">
        <v>196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>
        <v>30</v>
      </c>
      <c r="M69" s="21"/>
      <c r="N69" s="21"/>
      <c r="O69" s="21"/>
      <c r="P69" s="21"/>
      <c r="Q69" s="21"/>
      <c r="R69" s="21"/>
      <c r="S69" s="21"/>
      <c r="T69" s="21">
        <v>30</v>
      </c>
      <c r="U69" s="21"/>
      <c r="V69" s="21"/>
      <c r="W69" s="21"/>
      <c r="X69" s="21"/>
      <c r="Y69" s="21"/>
      <c r="Z69" s="21"/>
      <c r="AA69" s="21"/>
    </row>
    <row r="70" spans="1:41" x14ac:dyDescent="0.25">
      <c r="A70" s="21" t="s">
        <v>197</v>
      </c>
      <c r="B70" s="21"/>
      <c r="C70" s="21"/>
      <c r="D70" s="21"/>
      <c r="E70" s="21"/>
      <c r="F70" s="21">
        <v>165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41" x14ac:dyDescent="0.25">
      <c r="A71" s="21" t="s">
        <v>198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>
        <v>20</v>
      </c>
      <c r="U71" s="21"/>
      <c r="V71" s="21"/>
      <c r="W71" s="21"/>
      <c r="X71" s="21"/>
      <c r="Y71" s="21"/>
      <c r="Z71" s="21"/>
      <c r="AA71" s="21"/>
    </row>
    <row r="72" spans="1:41" x14ac:dyDescent="0.25">
      <c r="A72" s="21" t="s">
        <v>200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>
        <v>180</v>
      </c>
      <c r="Z72" s="21"/>
      <c r="AA72" s="21"/>
    </row>
    <row r="73" spans="1:41" x14ac:dyDescent="0.25">
      <c r="A73" s="21" t="s">
        <v>201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>
        <v>120</v>
      </c>
      <c r="S73" s="21">
        <v>480</v>
      </c>
      <c r="T73" s="21"/>
      <c r="U73" s="21"/>
      <c r="V73" s="21"/>
      <c r="W73" s="21"/>
      <c r="X73" s="21"/>
      <c r="Y73" s="21"/>
      <c r="Z73" s="21"/>
      <c r="AA73" s="21"/>
    </row>
    <row r="74" spans="1:41" x14ac:dyDescent="0.25">
      <c r="A74" s="21" t="s">
        <v>202</v>
      </c>
      <c r="B74" s="21"/>
      <c r="C74" s="21"/>
      <c r="D74" s="21"/>
      <c r="E74" s="21"/>
      <c r="F74" s="21">
        <v>70</v>
      </c>
      <c r="G74" s="21"/>
      <c r="H74" s="21"/>
      <c r="I74" s="21"/>
      <c r="J74" s="21"/>
      <c r="K74" s="21">
        <v>60</v>
      </c>
      <c r="L74" s="21">
        <v>120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41" x14ac:dyDescent="0.25">
      <c r="A75" s="21" t="s">
        <v>203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>
        <v>120</v>
      </c>
      <c r="U75" s="21"/>
      <c r="V75" s="21"/>
      <c r="W75" s="21"/>
      <c r="X75" s="21"/>
      <c r="Y75" s="21"/>
      <c r="Z75" s="21"/>
      <c r="AA75" s="21"/>
    </row>
    <row r="76" spans="1:41" x14ac:dyDescent="0.25">
      <c r="A76" s="21" t="s">
        <v>205</v>
      </c>
      <c r="B76" s="21"/>
      <c r="C76" s="21"/>
      <c r="D76" s="21">
        <v>480</v>
      </c>
      <c r="E76" s="21"/>
      <c r="F76" s="21">
        <v>120</v>
      </c>
      <c r="G76" s="21"/>
      <c r="H76" s="21"/>
      <c r="I76" s="21"/>
      <c r="J76" s="21"/>
      <c r="K76" s="21"/>
      <c r="L76" s="21"/>
      <c r="M76" s="21"/>
      <c r="N76" s="21"/>
      <c r="O76" s="21">
        <v>35</v>
      </c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41" x14ac:dyDescent="0.25">
      <c r="A77" s="21" t="s">
        <v>208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>
        <v>30</v>
      </c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4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4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4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5.75" thickBot="1" x14ac:dyDescent="0.3">
      <c r="A85" s="1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5.75" thickBot="1" x14ac:dyDescent="0.3">
      <c r="A86" s="17" t="s">
        <v>46</v>
      </c>
      <c r="B86" s="18">
        <f>SUM(B66:B85)</f>
        <v>0</v>
      </c>
      <c r="C86" s="18">
        <f>SUM(C66:C85)</f>
        <v>0</v>
      </c>
      <c r="D86" s="18">
        <f t="shared" ref="D86:AA86" si="17">SUM(D66:D85)</f>
        <v>480</v>
      </c>
      <c r="E86" s="18">
        <f t="shared" si="17"/>
        <v>0</v>
      </c>
      <c r="F86" s="18">
        <f t="shared" si="17"/>
        <v>425</v>
      </c>
      <c r="G86" s="18">
        <f t="shared" si="17"/>
        <v>0</v>
      </c>
      <c r="H86" s="18">
        <f t="shared" si="17"/>
        <v>0</v>
      </c>
      <c r="I86" s="18">
        <f t="shared" si="17"/>
        <v>0</v>
      </c>
      <c r="J86" s="18">
        <f t="shared" si="17"/>
        <v>120</v>
      </c>
      <c r="K86" s="18">
        <f t="shared" si="17"/>
        <v>60</v>
      </c>
      <c r="L86" s="18">
        <f t="shared" si="17"/>
        <v>180</v>
      </c>
      <c r="M86" s="18">
        <f t="shared" si="17"/>
        <v>0</v>
      </c>
      <c r="N86" s="18">
        <f t="shared" si="17"/>
        <v>0</v>
      </c>
      <c r="O86" s="18">
        <f t="shared" si="17"/>
        <v>35</v>
      </c>
      <c r="P86" s="18">
        <f t="shared" si="17"/>
        <v>0</v>
      </c>
      <c r="Q86" s="18">
        <f t="shared" si="17"/>
        <v>0</v>
      </c>
      <c r="R86" s="18">
        <f t="shared" si="17"/>
        <v>120</v>
      </c>
      <c r="S86" s="18">
        <f t="shared" si="17"/>
        <v>480</v>
      </c>
      <c r="T86" s="18">
        <f t="shared" si="17"/>
        <v>170</v>
      </c>
      <c r="U86" s="18">
        <f t="shared" si="17"/>
        <v>0</v>
      </c>
      <c r="V86" s="18">
        <f t="shared" si="17"/>
        <v>0</v>
      </c>
      <c r="W86" s="18">
        <f t="shared" si="17"/>
        <v>60</v>
      </c>
      <c r="X86" s="18">
        <f t="shared" si="17"/>
        <v>0</v>
      </c>
      <c r="Y86" s="18">
        <f t="shared" si="17"/>
        <v>180</v>
      </c>
      <c r="Z86" s="18">
        <f t="shared" si="17"/>
        <v>0</v>
      </c>
      <c r="AA86" s="18">
        <f t="shared" si="17"/>
        <v>0</v>
      </c>
    </row>
    <row r="87" spans="1:27" ht="15.75" thickBot="1" x14ac:dyDescent="0.3">
      <c r="A87" s="5" t="s">
        <v>47</v>
      </c>
      <c r="B87" s="6">
        <f t="shared" ref="B87:AA87" si="18">SUM(B64-B86)</f>
        <v>315</v>
      </c>
      <c r="C87" s="6">
        <f t="shared" si="18"/>
        <v>0</v>
      </c>
      <c r="D87" s="6">
        <f t="shared" si="18"/>
        <v>1075</v>
      </c>
      <c r="E87" s="6">
        <f t="shared" si="18"/>
        <v>250</v>
      </c>
      <c r="F87" s="6">
        <f t="shared" si="18"/>
        <v>770</v>
      </c>
      <c r="G87" s="6">
        <f t="shared" si="18"/>
        <v>285</v>
      </c>
      <c r="H87" s="6">
        <f t="shared" si="18"/>
        <v>1425</v>
      </c>
      <c r="I87" s="6">
        <f t="shared" si="18"/>
        <v>595</v>
      </c>
      <c r="J87" s="6">
        <f t="shared" si="18"/>
        <v>275</v>
      </c>
      <c r="K87" s="6">
        <f t="shared" si="18"/>
        <v>120</v>
      </c>
      <c r="L87" s="6">
        <f t="shared" si="18"/>
        <v>1340</v>
      </c>
      <c r="M87" s="6">
        <f t="shared" si="18"/>
        <v>1630</v>
      </c>
      <c r="N87" s="6">
        <f t="shared" si="18"/>
        <v>30</v>
      </c>
      <c r="O87" s="6">
        <f t="shared" si="18"/>
        <v>415</v>
      </c>
      <c r="P87" s="6">
        <f t="shared" si="18"/>
        <v>120</v>
      </c>
      <c r="Q87" s="6">
        <f t="shared" si="18"/>
        <v>1380</v>
      </c>
      <c r="R87" s="6">
        <f t="shared" si="18"/>
        <v>1470</v>
      </c>
      <c r="S87" s="6">
        <f t="shared" si="18"/>
        <v>1065</v>
      </c>
      <c r="T87" s="6">
        <f t="shared" si="18"/>
        <v>90</v>
      </c>
      <c r="U87" s="6">
        <f t="shared" si="18"/>
        <v>220</v>
      </c>
      <c r="V87" s="6">
        <f t="shared" si="18"/>
        <v>180</v>
      </c>
      <c r="W87" s="6">
        <f t="shared" si="18"/>
        <v>85</v>
      </c>
      <c r="X87" s="6">
        <f t="shared" si="18"/>
        <v>240</v>
      </c>
      <c r="Y87" s="6">
        <f t="shared" si="18"/>
        <v>180</v>
      </c>
      <c r="Z87" s="6">
        <f t="shared" si="18"/>
        <v>770</v>
      </c>
      <c r="AA87" s="6">
        <f t="shared" si="18"/>
        <v>0</v>
      </c>
    </row>
    <row r="89" spans="1:27" ht="15.75" thickBot="1" x14ac:dyDescent="0.3"/>
    <row r="90" spans="1:27" x14ac:dyDescent="0.25">
      <c r="A90" s="82" t="s">
        <v>65</v>
      </c>
      <c r="B90" s="83">
        <f t="shared" ref="B90:AA90" si="19">COUNTIF(B3:B33,"*1")+COUNTIF(B3:B33,"*1~*")+COUNTIF(B3:B33,"*1#")+COUNTIF(B3:B33,"1")</f>
        <v>4</v>
      </c>
      <c r="C90" s="83">
        <f t="shared" si="19"/>
        <v>4</v>
      </c>
      <c r="D90" s="83">
        <f t="shared" si="19"/>
        <v>5</v>
      </c>
      <c r="E90" s="83">
        <f t="shared" si="19"/>
        <v>7</v>
      </c>
      <c r="F90" s="83">
        <f t="shared" si="19"/>
        <v>0</v>
      </c>
      <c r="G90" s="83">
        <f t="shared" si="19"/>
        <v>3</v>
      </c>
      <c r="H90" s="83">
        <f t="shared" si="19"/>
        <v>8</v>
      </c>
      <c r="I90" s="83">
        <f t="shared" si="19"/>
        <v>5</v>
      </c>
      <c r="J90" s="83">
        <f t="shared" si="19"/>
        <v>22</v>
      </c>
      <c r="K90" s="83">
        <f t="shared" si="19"/>
        <v>7</v>
      </c>
      <c r="L90" s="83">
        <f t="shared" si="19"/>
        <v>15</v>
      </c>
      <c r="M90" s="83">
        <f t="shared" si="19"/>
        <v>0</v>
      </c>
      <c r="N90" s="83">
        <f t="shared" si="19"/>
        <v>8</v>
      </c>
      <c r="O90" s="83">
        <f t="shared" si="19"/>
        <v>2</v>
      </c>
      <c r="P90" s="83">
        <f t="shared" si="19"/>
        <v>0</v>
      </c>
      <c r="Q90" s="83">
        <f t="shared" si="19"/>
        <v>3</v>
      </c>
      <c r="R90" s="83">
        <f t="shared" si="19"/>
        <v>13</v>
      </c>
      <c r="S90" s="83">
        <f t="shared" si="19"/>
        <v>4</v>
      </c>
      <c r="T90" s="83">
        <f t="shared" si="19"/>
        <v>16</v>
      </c>
      <c r="U90" s="83">
        <f t="shared" si="19"/>
        <v>10</v>
      </c>
      <c r="V90" s="83">
        <f t="shared" si="19"/>
        <v>0</v>
      </c>
      <c r="W90" s="83">
        <f t="shared" si="19"/>
        <v>9</v>
      </c>
      <c r="X90" s="83">
        <f t="shared" si="19"/>
        <v>8</v>
      </c>
      <c r="Y90" s="83">
        <f t="shared" si="19"/>
        <v>5</v>
      </c>
      <c r="Z90" s="83">
        <f t="shared" si="19"/>
        <v>10</v>
      </c>
      <c r="AA90" s="83">
        <f t="shared" si="19"/>
        <v>21</v>
      </c>
    </row>
    <row r="91" spans="1:27" ht="15.75" thickBot="1" x14ac:dyDescent="0.3">
      <c r="A91" s="40" t="s">
        <v>62</v>
      </c>
      <c r="B91" s="88">
        <f t="shared" ref="B91:AA91" si="20">COUNTIF(B2:B29,"O1R")</f>
        <v>0</v>
      </c>
      <c r="C91" s="88">
        <f t="shared" si="20"/>
        <v>0</v>
      </c>
      <c r="D91" s="88">
        <f t="shared" si="20"/>
        <v>0</v>
      </c>
      <c r="E91" s="88">
        <f t="shared" si="20"/>
        <v>0</v>
      </c>
      <c r="F91" s="88">
        <f t="shared" si="20"/>
        <v>0</v>
      </c>
      <c r="G91" s="88">
        <f t="shared" si="20"/>
        <v>0</v>
      </c>
      <c r="H91" s="88">
        <f t="shared" si="20"/>
        <v>0</v>
      </c>
      <c r="I91" s="88">
        <f t="shared" si="20"/>
        <v>0</v>
      </c>
      <c r="J91" s="88">
        <f t="shared" si="20"/>
        <v>0</v>
      </c>
      <c r="K91" s="88">
        <f t="shared" si="20"/>
        <v>0</v>
      </c>
      <c r="L91" s="88">
        <f t="shared" si="20"/>
        <v>0</v>
      </c>
      <c r="M91" s="88">
        <f t="shared" si="20"/>
        <v>0</v>
      </c>
      <c r="N91" s="88">
        <f t="shared" si="20"/>
        <v>0</v>
      </c>
      <c r="O91" s="88">
        <f t="shared" si="20"/>
        <v>0</v>
      </c>
      <c r="P91" s="88">
        <f t="shared" si="20"/>
        <v>0</v>
      </c>
      <c r="Q91" s="88">
        <f t="shared" si="20"/>
        <v>0</v>
      </c>
      <c r="R91" s="88">
        <f t="shared" si="20"/>
        <v>0</v>
      </c>
      <c r="S91" s="88">
        <f t="shared" si="20"/>
        <v>0</v>
      </c>
      <c r="T91" s="88">
        <f t="shared" si="20"/>
        <v>0</v>
      </c>
      <c r="U91" s="88">
        <f t="shared" si="20"/>
        <v>0</v>
      </c>
      <c r="V91" s="88">
        <f t="shared" si="20"/>
        <v>0</v>
      </c>
      <c r="W91" s="88">
        <f t="shared" si="20"/>
        <v>0</v>
      </c>
      <c r="X91" s="88">
        <f t="shared" si="20"/>
        <v>0</v>
      </c>
      <c r="Y91" s="88">
        <f t="shared" si="20"/>
        <v>0</v>
      </c>
      <c r="Z91" s="88">
        <f t="shared" si="20"/>
        <v>0</v>
      </c>
      <c r="AA91" s="88">
        <f t="shared" si="20"/>
        <v>0</v>
      </c>
    </row>
    <row r="92" spans="1:27" ht="15.75" thickBot="1" x14ac:dyDescent="0.3">
      <c r="A92" s="50" t="s">
        <v>64</v>
      </c>
      <c r="B92" s="63">
        <f>SUM(B90:B91)</f>
        <v>4</v>
      </c>
      <c r="C92" s="63">
        <f>SUM(C90:C91)</f>
        <v>4</v>
      </c>
      <c r="D92" s="63">
        <f t="shared" ref="D92:AA92" si="21">SUM(D90:D91)</f>
        <v>5</v>
      </c>
      <c r="E92" s="63">
        <f t="shared" si="21"/>
        <v>7</v>
      </c>
      <c r="F92" s="63">
        <f t="shared" si="21"/>
        <v>0</v>
      </c>
      <c r="G92" s="63">
        <f t="shared" si="21"/>
        <v>3</v>
      </c>
      <c r="H92" s="63">
        <f t="shared" si="21"/>
        <v>8</v>
      </c>
      <c r="I92" s="63">
        <f t="shared" si="21"/>
        <v>5</v>
      </c>
      <c r="J92" s="63">
        <f t="shared" si="21"/>
        <v>22</v>
      </c>
      <c r="K92" s="63">
        <f t="shared" si="21"/>
        <v>7</v>
      </c>
      <c r="L92" s="63">
        <f t="shared" si="21"/>
        <v>15</v>
      </c>
      <c r="M92" s="63">
        <f t="shared" si="21"/>
        <v>0</v>
      </c>
      <c r="N92" s="63">
        <f t="shared" si="21"/>
        <v>8</v>
      </c>
      <c r="O92" s="63">
        <f t="shared" si="21"/>
        <v>2</v>
      </c>
      <c r="P92" s="63">
        <f t="shared" si="21"/>
        <v>0</v>
      </c>
      <c r="Q92" s="63">
        <f t="shared" si="21"/>
        <v>3</v>
      </c>
      <c r="R92" s="63">
        <f t="shared" si="21"/>
        <v>13</v>
      </c>
      <c r="S92" s="63">
        <f t="shared" si="21"/>
        <v>4</v>
      </c>
      <c r="T92" s="63">
        <f t="shared" si="21"/>
        <v>16</v>
      </c>
      <c r="U92" s="63">
        <f t="shared" si="21"/>
        <v>10</v>
      </c>
      <c r="V92" s="63">
        <f t="shared" si="21"/>
        <v>0</v>
      </c>
      <c r="W92" s="63">
        <f t="shared" si="21"/>
        <v>9</v>
      </c>
      <c r="X92" s="63">
        <f t="shared" si="21"/>
        <v>8</v>
      </c>
      <c r="Y92" s="63">
        <f t="shared" si="21"/>
        <v>5</v>
      </c>
      <c r="Z92" s="63">
        <f t="shared" si="21"/>
        <v>10</v>
      </c>
      <c r="AA92" s="63">
        <f t="shared" si="21"/>
        <v>21</v>
      </c>
    </row>
    <row r="93" spans="1:27" x14ac:dyDescent="0.25">
      <c r="A93" s="43" t="s">
        <v>63</v>
      </c>
      <c r="B93" s="28">
        <f>COUNTIF(B3:B33,"*2")+COUNTIF(B3:B33,"2")</f>
        <v>0</v>
      </c>
      <c r="C93" s="28">
        <f t="shared" ref="C93:AA93" si="22">COUNTIF(C3:C33,"*2")+COUNTIF(C3:C33,"2")</f>
        <v>0</v>
      </c>
      <c r="D93" s="28">
        <f t="shared" si="22"/>
        <v>11</v>
      </c>
      <c r="E93" s="28">
        <f t="shared" si="22"/>
        <v>12</v>
      </c>
      <c r="F93" s="28">
        <f t="shared" si="22"/>
        <v>2</v>
      </c>
      <c r="G93" s="28">
        <f t="shared" si="22"/>
        <v>9</v>
      </c>
      <c r="H93" s="28">
        <f t="shared" si="22"/>
        <v>13</v>
      </c>
      <c r="I93" s="28">
        <f t="shared" si="22"/>
        <v>10</v>
      </c>
      <c r="J93" s="28">
        <f t="shared" si="22"/>
        <v>0</v>
      </c>
      <c r="K93" s="28">
        <f t="shared" si="22"/>
        <v>6</v>
      </c>
      <c r="L93" s="28">
        <f t="shared" si="22"/>
        <v>0</v>
      </c>
      <c r="M93" s="28">
        <f t="shared" si="22"/>
        <v>12</v>
      </c>
      <c r="N93" s="28">
        <f t="shared" si="22"/>
        <v>6</v>
      </c>
      <c r="O93" s="28">
        <f t="shared" si="22"/>
        <v>5</v>
      </c>
      <c r="P93" s="28">
        <f t="shared" si="22"/>
        <v>0</v>
      </c>
      <c r="Q93" s="28">
        <f t="shared" si="22"/>
        <v>3</v>
      </c>
      <c r="R93" s="28">
        <f t="shared" si="22"/>
        <v>6</v>
      </c>
      <c r="S93" s="28">
        <f t="shared" si="22"/>
        <v>3</v>
      </c>
      <c r="T93" s="28">
        <f t="shared" si="22"/>
        <v>0</v>
      </c>
      <c r="U93" s="28">
        <f t="shared" si="22"/>
        <v>7</v>
      </c>
      <c r="V93" s="28">
        <f t="shared" si="22"/>
        <v>19</v>
      </c>
      <c r="W93" s="28">
        <f t="shared" si="22"/>
        <v>2</v>
      </c>
      <c r="X93" s="28">
        <f t="shared" si="22"/>
        <v>0</v>
      </c>
      <c r="Y93" s="28">
        <f t="shared" si="22"/>
        <v>0</v>
      </c>
      <c r="Z93" s="28">
        <f t="shared" si="22"/>
        <v>9</v>
      </c>
      <c r="AA93" s="28">
        <f t="shared" si="22"/>
        <v>0</v>
      </c>
    </row>
    <row r="94" spans="1:27" ht="15.75" thickBot="1" x14ac:dyDescent="0.3">
      <c r="A94" s="40" t="s">
        <v>62</v>
      </c>
      <c r="B94" s="88">
        <f t="shared" ref="B94:AA94" si="23">COUNTIF(B2:B29,"*2R")</f>
        <v>0</v>
      </c>
      <c r="C94" s="88">
        <f t="shared" si="23"/>
        <v>0</v>
      </c>
      <c r="D94" s="88">
        <f t="shared" si="23"/>
        <v>1</v>
      </c>
      <c r="E94" s="88">
        <f t="shared" si="23"/>
        <v>1</v>
      </c>
      <c r="F94" s="88">
        <f t="shared" si="23"/>
        <v>0</v>
      </c>
      <c r="G94" s="88">
        <f t="shared" si="23"/>
        <v>0</v>
      </c>
      <c r="H94" s="88">
        <f t="shared" si="23"/>
        <v>1</v>
      </c>
      <c r="I94" s="88">
        <f t="shared" si="23"/>
        <v>0</v>
      </c>
      <c r="J94" s="88">
        <f t="shared" si="23"/>
        <v>0</v>
      </c>
      <c r="K94" s="88">
        <f t="shared" si="23"/>
        <v>0</v>
      </c>
      <c r="L94" s="88">
        <f t="shared" si="23"/>
        <v>0</v>
      </c>
      <c r="M94" s="88">
        <f t="shared" si="23"/>
        <v>0</v>
      </c>
      <c r="N94" s="88">
        <f t="shared" si="23"/>
        <v>0</v>
      </c>
      <c r="O94" s="88">
        <f t="shared" si="23"/>
        <v>0</v>
      </c>
      <c r="P94" s="88">
        <f t="shared" si="23"/>
        <v>0</v>
      </c>
      <c r="Q94" s="88">
        <f t="shared" si="23"/>
        <v>0</v>
      </c>
      <c r="R94" s="88">
        <f t="shared" si="23"/>
        <v>0</v>
      </c>
      <c r="S94" s="88">
        <f t="shared" si="23"/>
        <v>0</v>
      </c>
      <c r="T94" s="88">
        <f t="shared" si="23"/>
        <v>0</v>
      </c>
      <c r="U94" s="88">
        <f t="shared" si="23"/>
        <v>0</v>
      </c>
      <c r="V94" s="88">
        <f t="shared" si="23"/>
        <v>0</v>
      </c>
      <c r="W94" s="88">
        <f t="shared" si="23"/>
        <v>0</v>
      </c>
      <c r="X94" s="88">
        <f t="shared" si="23"/>
        <v>0</v>
      </c>
      <c r="Y94" s="88">
        <f t="shared" si="23"/>
        <v>0</v>
      </c>
      <c r="Z94" s="88">
        <f t="shared" si="23"/>
        <v>1</v>
      </c>
      <c r="AA94" s="88">
        <f t="shared" si="23"/>
        <v>0</v>
      </c>
    </row>
    <row r="95" spans="1:27" ht="15.75" thickBot="1" x14ac:dyDescent="0.3">
      <c r="A95" s="50" t="s">
        <v>64</v>
      </c>
      <c r="B95" s="63">
        <f>SUM(B93:B94)</f>
        <v>0</v>
      </c>
      <c r="C95" s="63">
        <f>SUM(C93:C94)</f>
        <v>0</v>
      </c>
      <c r="D95" s="63">
        <f t="shared" ref="D95:AA95" si="24">SUM(D93:D94)</f>
        <v>12</v>
      </c>
      <c r="E95" s="63">
        <f t="shared" si="24"/>
        <v>13</v>
      </c>
      <c r="F95" s="63">
        <f t="shared" si="24"/>
        <v>2</v>
      </c>
      <c r="G95" s="63">
        <f t="shared" si="24"/>
        <v>9</v>
      </c>
      <c r="H95" s="63">
        <f t="shared" si="24"/>
        <v>14</v>
      </c>
      <c r="I95" s="63">
        <f t="shared" si="24"/>
        <v>10</v>
      </c>
      <c r="J95" s="63">
        <f t="shared" si="24"/>
        <v>0</v>
      </c>
      <c r="K95" s="63">
        <f t="shared" si="24"/>
        <v>6</v>
      </c>
      <c r="L95" s="63">
        <f t="shared" si="24"/>
        <v>0</v>
      </c>
      <c r="M95" s="63">
        <f t="shared" si="24"/>
        <v>12</v>
      </c>
      <c r="N95" s="63">
        <f t="shared" si="24"/>
        <v>6</v>
      </c>
      <c r="O95" s="63">
        <f t="shared" si="24"/>
        <v>5</v>
      </c>
      <c r="P95" s="63">
        <f t="shared" si="24"/>
        <v>0</v>
      </c>
      <c r="Q95" s="63">
        <f t="shared" si="24"/>
        <v>3</v>
      </c>
      <c r="R95" s="63">
        <f t="shared" si="24"/>
        <v>6</v>
      </c>
      <c r="S95" s="63">
        <f t="shared" si="24"/>
        <v>3</v>
      </c>
      <c r="T95" s="63">
        <f t="shared" si="24"/>
        <v>0</v>
      </c>
      <c r="U95" s="63">
        <f t="shared" si="24"/>
        <v>7</v>
      </c>
      <c r="V95" s="63">
        <f t="shared" si="24"/>
        <v>19</v>
      </c>
      <c r="W95" s="63">
        <f t="shared" si="24"/>
        <v>2</v>
      </c>
      <c r="X95" s="63">
        <f t="shared" si="24"/>
        <v>0</v>
      </c>
      <c r="Y95" s="63">
        <f t="shared" si="24"/>
        <v>0</v>
      </c>
      <c r="Z95" s="63">
        <f t="shared" si="24"/>
        <v>10</v>
      </c>
      <c r="AA95" s="63">
        <f t="shared" si="24"/>
        <v>0</v>
      </c>
    </row>
    <row r="96" spans="1:27" x14ac:dyDescent="0.25">
      <c r="A96" s="43" t="s">
        <v>66</v>
      </c>
      <c r="B96" s="28">
        <f>COUNTIF(B3:B33,"*3")+COUNTIF(B3:B33,"3")</f>
        <v>0</v>
      </c>
      <c r="C96" s="28">
        <f t="shared" ref="C96:AA96" si="25">COUNTIF(C3:C33,"*3")+COUNTIF(C3:C33,"3")</f>
        <v>0</v>
      </c>
      <c r="D96" s="28">
        <f t="shared" si="25"/>
        <v>4</v>
      </c>
      <c r="E96" s="28">
        <f t="shared" si="25"/>
        <v>2</v>
      </c>
      <c r="F96" s="28">
        <f t="shared" si="25"/>
        <v>0</v>
      </c>
      <c r="G96" s="28">
        <f t="shared" si="25"/>
        <v>8</v>
      </c>
      <c r="H96" s="28">
        <f t="shared" si="25"/>
        <v>0</v>
      </c>
      <c r="I96" s="28">
        <f t="shared" si="25"/>
        <v>7</v>
      </c>
      <c r="J96" s="28">
        <f t="shared" si="25"/>
        <v>0</v>
      </c>
      <c r="K96" s="28">
        <f t="shared" si="25"/>
        <v>9</v>
      </c>
      <c r="L96" s="28">
        <f t="shared" si="25"/>
        <v>5</v>
      </c>
      <c r="M96" s="28">
        <f t="shared" si="25"/>
        <v>10</v>
      </c>
      <c r="N96" s="28">
        <f t="shared" si="25"/>
        <v>8</v>
      </c>
      <c r="O96" s="28">
        <f t="shared" si="25"/>
        <v>12</v>
      </c>
      <c r="P96" s="28">
        <f t="shared" si="25"/>
        <v>0</v>
      </c>
      <c r="Q96" s="28">
        <f t="shared" si="25"/>
        <v>12</v>
      </c>
      <c r="R96" s="28">
        <f t="shared" si="25"/>
        <v>2</v>
      </c>
      <c r="S96" s="28">
        <f t="shared" si="25"/>
        <v>12</v>
      </c>
      <c r="T96" s="28">
        <f t="shared" si="25"/>
        <v>4</v>
      </c>
      <c r="U96" s="28">
        <f t="shared" si="25"/>
        <v>4</v>
      </c>
      <c r="V96" s="28">
        <f t="shared" si="25"/>
        <v>0</v>
      </c>
      <c r="W96" s="28">
        <f t="shared" si="25"/>
        <v>7</v>
      </c>
      <c r="X96" s="28">
        <f t="shared" si="25"/>
        <v>11</v>
      </c>
      <c r="Y96" s="28">
        <f t="shared" si="25"/>
        <v>13</v>
      </c>
      <c r="Z96" s="28">
        <f t="shared" si="25"/>
        <v>0</v>
      </c>
      <c r="AA96" s="28">
        <f t="shared" si="25"/>
        <v>0</v>
      </c>
    </row>
    <row r="97" spans="1:27" ht="15.75" thickBot="1" x14ac:dyDescent="0.3">
      <c r="A97" s="44" t="s">
        <v>62</v>
      </c>
      <c r="B97" s="42">
        <f t="shared" ref="B97:AA97" si="26">COUNTIF(B2:B29,"*3R")</f>
        <v>0</v>
      </c>
      <c r="C97" s="42">
        <f t="shared" si="26"/>
        <v>0</v>
      </c>
      <c r="D97" s="42">
        <f t="shared" si="26"/>
        <v>0</v>
      </c>
      <c r="E97" s="42">
        <f t="shared" si="26"/>
        <v>0</v>
      </c>
      <c r="F97" s="42">
        <f t="shared" si="26"/>
        <v>0</v>
      </c>
      <c r="G97" s="42">
        <f t="shared" si="26"/>
        <v>0</v>
      </c>
      <c r="H97" s="42">
        <f t="shared" si="26"/>
        <v>0</v>
      </c>
      <c r="I97" s="42">
        <f t="shared" si="26"/>
        <v>0</v>
      </c>
      <c r="J97" s="42">
        <f t="shared" si="26"/>
        <v>0</v>
      </c>
      <c r="K97" s="42">
        <f t="shared" si="26"/>
        <v>0</v>
      </c>
      <c r="L97" s="42">
        <f t="shared" si="26"/>
        <v>0</v>
      </c>
      <c r="M97" s="42">
        <f t="shared" si="26"/>
        <v>0</v>
      </c>
      <c r="N97" s="42">
        <f t="shared" si="26"/>
        <v>0</v>
      </c>
      <c r="O97" s="42">
        <f t="shared" si="26"/>
        <v>0</v>
      </c>
      <c r="P97" s="42">
        <f t="shared" si="26"/>
        <v>0</v>
      </c>
      <c r="Q97" s="42">
        <f t="shared" si="26"/>
        <v>0</v>
      </c>
      <c r="R97" s="42">
        <f t="shared" si="26"/>
        <v>0</v>
      </c>
      <c r="S97" s="42">
        <f t="shared" si="26"/>
        <v>0</v>
      </c>
      <c r="T97" s="42">
        <f t="shared" si="26"/>
        <v>0</v>
      </c>
      <c r="U97" s="42">
        <f t="shared" si="26"/>
        <v>0</v>
      </c>
      <c r="V97" s="42">
        <f t="shared" si="26"/>
        <v>0</v>
      </c>
      <c r="W97" s="42">
        <f t="shared" si="26"/>
        <v>0</v>
      </c>
      <c r="X97" s="42">
        <f t="shared" si="26"/>
        <v>0</v>
      </c>
      <c r="Y97" s="42">
        <f t="shared" si="26"/>
        <v>0</v>
      </c>
      <c r="Z97" s="42">
        <f t="shared" si="26"/>
        <v>0</v>
      </c>
      <c r="AA97" s="42">
        <f t="shared" si="26"/>
        <v>0</v>
      </c>
    </row>
    <row r="98" spans="1:27" ht="15.75" thickBot="1" x14ac:dyDescent="0.3">
      <c r="A98" s="50" t="s">
        <v>64</v>
      </c>
      <c r="B98" s="63">
        <f>SUM(B96:B97)</f>
        <v>0</v>
      </c>
      <c r="C98" s="63">
        <f>SUM(C96:C97)</f>
        <v>0</v>
      </c>
      <c r="D98" s="63">
        <f t="shared" ref="D98:AA98" si="27">SUM(D96:D97)</f>
        <v>4</v>
      </c>
      <c r="E98" s="63">
        <f t="shared" si="27"/>
        <v>2</v>
      </c>
      <c r="F98" s="63">
        <f t="shared" si="27"/>
        <v>0</v>
      </c>
      <c r="G98" s="63">
        <f t="shared" si="27"/>
        <v>8</v>
      </c>
      <c r="H98" s="63">
        <f t="shared" si="27"/>
        <v>0</v>
      </c>
      <c r="I98" s="63">
        <f t="shared" si="27"/>
        <v>7</v>
      </c>
      <c r="J98" s="63">
        <f t="shared" si="27"/>
        <v>0</v>
      </c>
      <c r="K98" s="63">
        <f t="shared" si="27"/>
        <v>9</v>
      </c>
      <c r="L98" s="63">
        <f t="shared" si="27"/>
        <v>5</v>
      </c>
      <c r="M98" s="63">
        <f t="shared" si="27"/>
        <v>10</v>
      </c>
      <c r="N98" s="63">
        <f t="shared" si="27"/>
        <v>8</v>
      </c>
      <c r="O98" s="63">
        <f t="shared" si="27"/>
        <v>12</v>
      </c>
      <c r="P98" s="63">
        <f t="shared" si="27"/>
        <v>0</v>
      </c>
      <c r="Q98" s="63">
        <f t="shared" si="27"/>
        <v>12</v>
      </c>
      <c r="R98" s="63">
        <f t="shared" si="27"/>
        <v>2</v>
      </c>
      <c r="S98" s="63">
        <f t="shared" si="27"/>
        <v>12</v>
      </c>
      <c r="T98" s="63">
        <f t="shared" si="27"/>
        <v>4</v>
      </c>
      <c r="U98" s="63">
        <f t="shared" si="27"/>
        <v>4</v>
      </c>
      <c r="V98" s="63">
        <f t="shared" si="27"/>
        <v>0</v>
      </c>
      <c r="W98" s="63">
        <f t="shared" si="27"/>
        <v>7</v>
      </c>
      <c r="X98" s="63">
        <f t="shared" si="27"/>
        <v>11</v>
      </c>
      <c r="Y98" s="63">
        <f t="shared" si="27"/>
        <v>13</v>
      </c>
      <c r="Z98" s="63">
        <f t="shared" si="27"/>
        <v>0</v>
      </c>
      <c r="AA98" s="63">
        <f t="shared" si="27"/>
        <v>0</v>
      </c>
    </row>
    <row r="99" spans="1:27" ht="15.75" thickBot="1" x14ac:dyDescent="0.3">
      <c r="A99" s="52" t="s">
        <v>69</v>
      </c>
      <c r="B99" s="53">
        <f>SUM(B92,B95,B98)</f>
        <v>4</v>
      </c>
      <c r="C99" s="53">
        <f>SUM(C92,C95,C98)</f>
        <v>4</v>
      </c>
      <c r="D99" s="53">
        <f t="shared" ref="D99:AA99" si="28">SUM(D92,D95,D98)</f>
        <v>21</v>
      </c>
      <c r="E99" s="53">
        <f t="shared" si="28"/>
        <v>22</v>
      </c>
      <c r="F99" s="53">
        <f t="shared" si="28"/>
        <v>2</v>
      </c>
      <c r="G99" s="53">
        <f t="shared" si="28"/>
        <v>20</v>
      </c>
      <c r="H99" s="53">
        <f t="shared" si="28"/>
        <v>22</v>
      </c>
      <c r="I99" s="53">
        <f t="shared" si="28"/>
        <v>22</v>
      </c>
      <c r="J99" s="53">
        <f t="shared" si="28"/>
        <v>22</v>
      </c>
      <c r="K99" s="53">
        <f t="shared" si="28"/>
        <v>22</v>
      </c>
      <c r="L99" s="53">
        <f t="shared" si="28"/>
        <v>20</v>
      </c>
      <c r="M99" s="53">
        <f t="shared" si="28"/>
        <v>22</v>
      </c>
      <c r="N99" s="53">
        <f t="shared" si="28"/>
        <v>22</v>
      </c>
      <c r="O99" s="53">
        <f t="shared" si="28"/>
        <v>19</v>
      </c>
      <c r="P99" s="53">
        <f t="shared" si="28"/>
        <v>0</v>
      </c>
      <c r="Q99" s="53">
        <f t="shared" si="28"/>
        <v>18</v>
      </c>
      <c r="R99" s="53">
        <f t="shared" si="28"/>
        <v>21</v>
      </c>
      <c r="S99" s="53">
        <f t="shared" si="28"/>
        <v>19</v>
      </c>
      <c r="T99" s="53">
        <f t="shared" si="28"/>
        <v>20</v>
      </c>
      <c r="U99" s="53">
        <f t="shared" si="28"/>
        <v>21</v>
      </c>
      <c r="V99" s="53">
        <f t="shared" si="28"/>
        <v>19</v>
      </c>
      <c r="W99" s="53">
        <f t="shared" si="28"/>
        <v>18</v>
      </c>
      <c r="X99" s="53">
        <f t="shared" si="28"/>
        <v>19</v>
      </c>
      <c r="Y99" s="53">
        <f t="shared" si="28"/>
        <v>18</v>
      </c>
      <c r="Z99" s="53">
        <f t="shared" si="28"/>
        <v>20</v>
      </c>
      <c r="AA99" s="53">
        <f t="shared" si="28"/>
        <v>21</v>
      </c>
    </row>
    <row r="100" spans="1:27" x14ac:dyDescent="0.25">
      <c r="A100" s="82" t="s">
        <v>58</v>
      </c>
      <c r="B100" s="83">
        <f t="shared" ref="B100:AA100" si="29">COUNTIFS(B3:B33,"&lt;&gt;",B3:B33,"&lt;&gt;C",B3:B33,"&lt;&gt;X",$AI$3:$AI$33,"=6")</f>
        <v>2</v>
      </c>
      <c r="C100" s="83">
        <f t="shared" si="29"/>
        <v>2</v>
      </c>
      <c r="D100" s="83">
        <f t="shared" si="29"/>
        <v>2</v>
      </c>
      <c r="E100" s="83">
        <f t="shared" si="29"/>
        <v>1</v>
      </c>
      <c r="F100" s="83">
        <f t="shared" si="29"/>
        <v>1</v>
      </c>
      <c r="G100" s="83">
        <f t="shared" si="29"/>
        <v>3</v>
      </c>
      <c r="H100" s="83">
        <f t="shared" si="29"/>
        <v>2</v>
      </c>
      <c r="I100" s="83">
        <f t="shared" si="29"/>
        <v>2</v>
      </c>
      <c r="J100" s="83">
        <f t="shared" si="29"/>
        <v>2</v>
      </c>
      <c r="K100" s="83">
        <f t="shared" si="29"/>
        <v>2</v>
      </c>
      <c r="L100" s="83">
        <f t="shared" si="29"/>
        <v>3</v>
      </c>
      <c r="M100" s="83">
        <f t="shared" si="29"/>
        <v>2</v>
      </c>
      <c r="N100" s="83">
        <f t="shared" si="29"/>
        <v>2</v>
      </c>
      <c r="O100" s="83">
        <f t="shared" si="29"/>
        <v>3</v>
      </c>
      <c r="P100" s="83">
        <f t="shared" si="29"/>
        <v>0</v>
      </c>
      <c r="Q100" s="83">
        <f t="shared" si="29"/>
        <v>3</v>
      </c>
      <c r="R100" s="83">
        <f t="shared" si="29"/>
        <v>2</v>
      </c>
      <c r="S100" s="83">
        <f t="shared" si="29"/>
        <v>2</v>
      </c>
      <c r="T100" s="83">
        <f t="shared" si="29"/>
        <v>2</v>
      </c>
      <c r="U100" s="83">
        <f t="shared" si="29"/>
        <v>4</v>
      </c>
      <c r="V100" s="83">
        <f t="shared" si="29"/>
        <v>3</v>
      </c>
      <c r="W100" s="83">
        <f t="shared" si="29"/>
        <v>2</v>
      </c>
      <c r="X100" s="83">
        <f t="shared" si="29"/>
        <v>3</v>
      </c>
      <c r="Y100" s="83">
        <f t="shared" si="29"/>
        <v>3</v>
      </c>
      <c r="Z100" s="83">
        <f t="shared" si="29"/>
        <v>3</v>
      </c>
      <c r="AA100" s="83">
        <f t="shared" si="29"/>
        <v>1</v>
      </c>
    </row>
    <row r="101" spans="1:27" x14ac:dyDescent="0.25">
      <c r="A101" s="85" t="s">
        <v>59</v>
      </c>
      <c r="B101" s="28">
        <f t="shared" ref="B101:AA101" si="30">COUNTIFS(B3:B33,"&lt;&gt;",B3:B33,"&lt;&gt;C",B3:B33,"&lt;&gt;X",$AI$3:$AI$33,"=7")</f>
        <v>2</v>
      </c>
      <c r="C101" s="28">
        <f t="shared" si="30"/>
        <v>2</v>
      </c>
      <c r="D101" s="28">
        <f t="shared" si="30"/>
        <v>2</v>
      </c>
      <c r="E101" s="28">
        <f t="shared" si="30"/>
        <v>1</v>
      </c>
      <c r="F101" s="28">
        <f t="shared" si="30"/>
        <v>1</v>
      </c>
      <c r="G101" s="28">
        <f t="shared" si="30"/>
        <v>2</v>
      </c>
      <c r="H101" s="28">
        <f t="shared" si="30"/>
        <v>2</v>
      </c>
      <c r="I101" s="28">
        <f t="shared" si="30"/>
        <v>1</v>
      </c>
      <c r="J101" s="28">
        <f t="shared" si="30"/>
        <v>2</v>
      </c>
      <c r="K101" s="28">
        <f t="shared" si="30"/>
        <v>2</v>
      </c>
      <c r="L101" s="28">
        <f t="shared" si="30"/>
        <v>2</v>
      </c>
      <c r="M101" s="28">
        <f t="shared" si="30"/>
        <v>2</v>
      </c>
      <c r="N101" s="28">
        <f t="shared" si="30"/>
        <v>2</v>
      </c>
      <c r="O101" s="28">
        <f t="shared" si="30"/>
        <v>2</v>
      </c>
      <c r="P101" s="28">
        <f t="shared" si="30"/>
        <v>0</v>
      </c>
      <c r="Q101" s="28">
        <f t="shared" si="30"/>
        <v>2</v>
      </c>
      <c r="R101" s="28">
        <f t="shared" si="30"/>
        <v>2</v>
      </c>
      <c r="S101" s="28">
        <f t="shared" si="30"/>
        <v>2</v>
      </c>
      <c r="T101" s="28">
        <f t="shared" si="30"/>
        <v>2</v>
      </c>
      <c r="U101" s="28">
        <f t="shared" si="30"/>
        <v>2</v>
      </c>
      <c r="V101" s="28">
        <f t="shared" si="30"/>
        <v>2</v>
      </c>
      <c r="W101" s="28">
        <f t="shared" si="30"/>
        <v>2</v>
      </c>
      <c r="X101" s="28">
        <f t="shared" si="30"/>
        <v>2</v>
      </c>
      <c r="Y101" s="28">
        <f t="shared" si="30"/>
        <v>2</v>
      </c>
      <c r="Z101" s="28">
        <f t="shared" si="30"/>
        <v>2</v>
      </c>
      <c r="AA101" s="28">
        <f t="shared" si="30"/>
        <v>3</v>
      </c>
    </row>
    <row r="102" spans="1:27" ht="15.75" thickBot="1" x14ac:dyDescent="0.3">
      <c r="A102" s="87" t="s">
        <v>60</v>
      </c>
      <c r="B102" s="28">
        <f t="shared" ref="B102:AA102" si="31">COUNTIFS(B3:B33,"&lt;&gt;",B3:B33,"&lt;&gt;C",B3:B33,"&lt;&gt;X",$AI$3:$AI$33,"=0")</f>
        <v>0</v>
      </c>
      <c r="C102" s="28">
        <f t="shared" si="31"/>
        <v>0</v>
      </c>
      <c r="D102" s="28">
        <f t="shared" si="31"/>
        <v>0</v>
      </c>
      <c r="E102" s="28">
        <f t="shared" si="31"/>
        <v>0</v>
      </c>
      <c r="F102" s="28">
        <f t="shared" si="31"/>
        <v>0</v>
      </c>
      <c r="G102" s="28">
        <f t="shared" si="31"/>
        <v>0</v>
      </c>
      <c r="H102" s="28">
        <f t="shared" si="31"/>
        <v>0</v>
      </c>
      <c r="I102" s="28">
        <f t="shared" si="31"/>
        <v>0</v>
      </c>
      <c r="J102" s="28">
        <f t="shared" si="31"/>
        <v>0</v>
      </c>
      <c r="K102" s="28">
        <f t="shared" si="31"/>
        <v>0</v>
      </c>
      <c r="L102" s="28">
        <f t="shared" si="31"/>
        <v>0</v>
      </c>
      <c r="M102" s="28">
        <f t="shared" si="31"/>
        <v>0</v>
      </c>
      <c r="N102" s="28">
        <f t="shared" si="31"/>
        <v>0</v>
      </c>
      <c r="O102" s="28">
        <f t="shared" si="31"/>
        <v>0</v>
      </c>
      <c r="P102" s="28">
        <f t="shared" si="31"/>
        <v>0</v>
      </c>
      <c r="Q102" s="28">
        <f t="shared" si="31"/>
        <v>0</v>
      </c>
      <c r="R102" s="28">
        <f t="shared" si="31"/>
        <v>0</v>
      </c>
      <c r="S102" s="28">
        <f t="shared" si="31"/>
        <v>0</v>
      </c>
      <c r="T102" s="28">
        <f t="shared" si="31"/>
        <v>0</v>
      </c>
      <c r="U102" s="28">
        <f t="shared" si="31"/>
        <v>0</v>
      </c>
      <c r="V102" s="28">
        <f t="shared" si="31"/>
        <v>0</v>
      </c>
      <c r="W102" s="28">
        <f t="shared" si="31"/>
        <v>0</v>
      </c>
      <c r="X102" s="28">
        <f t="shared" si="31"/>
        <v>0</v>
      </c>
      <c r="Y102" s="28">
        <f t="shared" si="31"/>
        <v>0</v>
      </c>
      <c r="Z102" s="28">
        <f t="shared" si="31"/>
        <v>0</v>
      </c>
      <c r="AA102" s="28">
        <f t="shared" si="31"/>
        <v>0</v>
      </c>
    </row>
    <row r="103" spans="1:27" ht="15.75" thickBot="1" x14ac:dyDescent="0.3">
      <c r="A103" s="48" t="s">
        <v>61</v>
      </c>
      <c r="B103" s="62">
        <f>SUM(B100:B102)</f>
        <v>4</v>
      </c>
      <c r="C103" s="62">
        <f>SUM(C100:C102)</f>
        <v>4</v>
      </c>
      <c r="D103" s="62">
        <f t="shared" ref="D103:AA103" si="32">SUM(D100:D102)</f>
        <v>4</v>
      </c>
      <c r="E103" s="62">
        <f t="shared" si="32"/>
        <v>2</v>
      </c>
      <c r="F103" s="62">
        <f t="shared" si="32"/>
        <v>2</v>
      </c>
      <c r="G103" s="62">
        <f t="shared" si="32"/>
        <v>5</v>
      </c>
      <c r="H103" s="62">
        <f t="shared" si="32"/>
        <v>4</v>
      </c>
      <c r="I103" s="62">
        <f t="shared" si="32"/>
        <v>3</v>
      </c>
      <c r="J103" s="62">
        <f t="shared" si="32"/>
        <v>4</v>
      </c>
      <c r="K103" s="62">
        <f t="shared" si="32"/>
        <v>4</v>
      </c>
      <c r="L103" s="62">
        <f t="shared" si="32"/>
        <v>5</v>
      </c>
      <c r="M103" s="62">
        <f t="shared" si="32"/>
        <v>4</v>
      </c>
      <c r="N103" s="62">
        <f t="shared" si="32"/>
        <v>4</v>
      </c>
      <c r="O103" s="62">
        <f t="shared" si="32"/>
        <v>5</v>
      </c>
      <c r="P103" s="62">
        <f t="shared" si="32"/>
        <v>0</v>
      </c>
      <c r="Q103" s="62">
        <f t="shared" si="32"/>
        <v>5</v>
      </c>
      <c r="R103" s="62">
        <f t="shared" si="32"/>
        <v>4</v>
      </c>
      <c r="S103" s="62">
        <f t="shared" si="32"/>
        <v>4</v>
      </c>
      <c r="T103" s="62">
        <f t="shared" si="32"/>
        <v>4</v>
      </c>
      <c r="U103" s="62">
        <f t="shared" si="32"/>
        <v>6</v>
      </c>
      <c r="V103" s="62">
        <f t="shared" si="32"/>
        <v>5</v>
      </c>
      <c r="W103" s="62">
        <f t="shared" si="32"/>
        <v>4</v>
      </c>
      <c r="X103" s="62">
        <f t="shared" si="32"/>
        <v>5</v>
      </c>
      <c r="Y103" s="62">
        <f t="shared" si="32"/>
        <v>5</v>
      </c>
      <c r="Z103" s="62">
        <f t="shared" si="32"/>
        <v>5</v>
      </c>
      <c r="AA103" s="62">
        <f t="shared" si="32"/>
        <v>4</v>
      </c>
    </row>
  </sheetData>
  <sortState ref="A45:AA54">
    <sortCondition ref="A45"/>
  </sortState>
  <mergeCells count="8">
    <mergeCell ref="AE1:AG1"/>
    <mergeCell ref="AB1:AD1"/>
    <mergeCell ref="B65:AA65"/>
    <mergeCell ref="B43:AA43"/>
    <mergeCell ref="D1:I1"/>
    <mergeCell ref="J1:O1"/>
    <mergeCell ref="P1:U1"/>
    <mergeCell ref="V1:AA1"/>
  </mergeCells>
  <conditionalFormatting sqref="AJ3:AL33">
    <cfRule type="cellIs" dxfId="10994" priority="977" operator="greaterThan">
      <formula>10</formula>
    </cfRule>
  </conditionalFormatting>
  <conditionalFormatting sqref="F13">
    <cfRule type="expression" dxfId="10993" priority="986">
      <formula>$AI13=7</formula>
    </cfRule>
    <cfRule type="expression" dxfId="10992" priority="987">
      <formula>$AI13=6</formula>
    </cfRule>
  </conditionalFormatting>
  <conditionalFormatting sqref="B35:AA35">
    <cfRule type="cellIs" dxfId="10991" priority="893" operator="greaterThan">
      <formula>0</formula>
    </cfRule>
  </conditionalFormatting>
  <conditionalFormatting sqref="B35:AA35">
    <cfRule type="cellIs" dxfId="10990" priority="892" operator="equal">
      <formula>0</formula>
    </cfRule>
  </conditionalFormatting>
  <conditionalFormatting sqref="B35:AA35">
    <cfRule type="cellIs" dxfId="10989" priority="891" operator="lessThan">
      <formula>0</formula>
    </cfRule>
  </conditionalFormatting>
  <conditionalFormatting sqref="D6">
    <cfRule type="expression" dxfId="10988" priority="858">
      <formula>$AI6=7</formula>
    </cfRule>
    <cfRule type="expression" dxfId="10987" priority="859">
      <formula>$AI6=6</formula>
    </cfRule>
  </conditionalFormatting>
  <conditionalFormatting sqref="D6:I6">
    <cfRule type="expression" dxfId="10986" priority="860">
      <formula>AND($AI6=6,$AH6="RI")</formula>
    </cfRule>
    <cfRule type="expression" dxfId="10985" priority="861">
      <formula>AND($AI6=7,$AH6="RI")</formula>
    </cfRule>
    <cfRule type="expression" dxfId="10984" priority="3027">
      <formula>OR($AI6=7,$AI6=8)</formula>
    </cfRule>
    <cfRule type="expression" dxfId="10983" priority="3036">
      <formula>$AI6=6</formula>
    </cfRule>
  </conditionalFormatting>
  <conditionalFormatting sqref="J6:O6">
    <cfRule type="expression" dxfId="10982" priority="852">
      <formula>AND($AI6=6,$AH6="RI")</formula>
    </cfRule>
    <cfRule type="expression" dxfId="10981" priority="853">
      <formula>AND($AI6=7,$AH6="RI")</formula>
    </cfRule>
    <cfRule type="expression" dxfId="10980" priority="856">
      <formula>OR($AI6=7,$AI6=8)</formula>
    </cfRule>
    <cfRule type="expression" dxfId="10979" priority="857">
      <formula>$AI6=6</formula>
    </cfRule>
  </conditionalFormatting>
  <conditionalFormatting sqref="S6">
    <cfRule type="expression" dxfId="10978" priority="844">
      <formula>$AI6=7</formula>
    </cfRule>
    <cfRule type="expression" dxfId="10977" priority="845">
      <formula>$AI6=6</formula>
    </cfRule>
  </conditionalFormatting>
  <conditionalFormatting sqref="S6">
    <cfRule type="expression" dxfId="10976" priority="842">
      <formula>$AI6=7</formula>
    </cfRule>
    <cfRule type="expression" dxfId="10975" priority="843">
      <formula>$AI6=6</formula>
    </cfRule>
  </conditionalFormatting>
  <conditionalFormatting sqref="S6">
    <cfRule type="expression" dxfId="10974" priority="838">
      <formula>$AI6=7</formula>
    </cfRule>
    <cfRule type="expression" dxfId="10973" priority="839">
      <formula>$AI6=6</formula>
    </cfRule>
  </conditionalFormatting>
  <conditionalFormatting sqref="P6:U6">
    <cfRule type="expression" dxfId="10972" priority="846">
      <formula>AND($AI6=6,$AH6="RI")</formula>
    </cfRule>
    <cfRule type="expression" dxfId="10971" priority="847">
      <formula>AND($AI6=7,$AH6="RI")</formula>
    </cfRule>
    <cfRule type="expression" dxfId="10970" priority="850">
      <formula>OR($AI6=7,$AI6=8)</formula>
    </cfRule>
    <cfRule type="expression" dxfId="10969" priority="851">
      <formula>$AI6=6</formula>
    </cfRule>
  </conditionalFormatting>
  <conditionalFormatting sqref="D20:I20">
    <cfRule type="expression" dxfId="10968" priority="786">
      <formula>AND($AI20=6,$AH20="RI")</formula>
    </cfRule>
    <cfRule type="expression" dxfId="10967" priority="787">
      <formula>AND($AI20=7,$AH20="RI")</formula>
    </cfRule>
  </conditionalFormatting>
  <conditionalFormatting sqref="P27:U27">
    <cfRule type="expression" dxfId="10966" priority="820">
      <formula>AND($AI27=6,$AH27="RI")</formula>
    </cfRule>
    <cfRule type="expression" dxfId="10965" priority="821">
      <formula>AND($AI27=7,$AH27="RI")</formula>
    </cfRule>
  </conditionalFormatting>
  <conditionalFormatting sqref="M13">
    <cfRule type="expression" dxfId="10964" priority="808">
      <formula>$AI13=7</formula>
    </cfRule>
    <cfRule type="expression" dxfId="10963" priority="809">
      <formula>$AI13=6</formula>
    </cfRule>
  </conditionalFormatting>
  <conditionalFormatting sqref="M13">
    <cfRule type="expression" dxfId="10962" priority="806">
      <formula>$AI13=7</formula>
    </cfRule>
    <cfRule type="expression" dxfId="10961" priority="807">
      <formula>$AI13=6</formula>
    </cfRule>
  </conditionalFormatting>
  <conditionalFormatting sqref="M13">
    <cfRule type="expression" dxfId="10960" priority="802">
      <formula>$AI13=7</formula>
    </cfRule>
    <cfRule type="expression" dxfId="10959" priority="803">
      <formula>$AI13=6</formula>
    </cfRule>
  </conditionalFormatting>
  <conditionalFormatting sqref="J13:O13">
    <cfRule type="expression" dxfId="10958" priority="810">
      <formula>AND($AI13=6,$AH13="RI")</formula>
    </cfRule>
    <cfRule type="expression" dxfId="10957" priority="811">
      <formula>AND($AI13=7,$AH13="RI")</formula>
    </cfRule>
    <cfRule type="expression" dxfId="10956" priority="912">
      <formula>OR($AI13=7,$AI13=8)</formula>
    </cfRule>
    <cfRule type="expression" dxfId="10955" priority="913">
      <formula>$AI13=6</formula>
    </cfRule>
  </conditionalFormatting>
  <conditionalFormatting sqref="D27:I27">
    <cfRule type="expression" dxfId="10954" priority="796">
      <formula>AND($AI27=6,$AH27="RI")</formula>
    </cfRule>
    <cfRule type="expression" dxfId="10953" priority="797">
      <formula>AND($AI27=7,$AH27="RI")</formula>
    </cfRule>
  </conditionalFormatting>
  <conditionalFormatting sqref="J20:O20">
    <cfRule type="expression" dxfId="10952" priority="698">
      <formula>AND($AI20=6,$AH20="RI")</formula>
    </cfRule>
    <cfRule type="expression" dxfId="10951" priority="699">
      <formula>AND($AI20=7,$AH20="RI")</formula>
    </cfRule>
  </conditionalFormatting>
  <conditionalFormatting sqref="U13">
    <cfRule type="expression" dxfId="10950" priority="777">
      <formula>$AI13=7</formula>
    </cfRule>
    <cfRule type="expression" dxfId="10949" priority="778">
      <formula>$AI13=6</formula>
    </cfRule>
  </conditionalFormatting>
  <conditionalFormatting sqref="P13">
    <cfRule type="expression" dxfId="10948" priority="775">
      <formula>$AI13=7</formula>
    </cfRule>
    <cfRule type="expression" dxfId="10947" priority="776">
      <formula>$AI13=6</formula>
    </cfRule>
  </conditionalFormatting>
  <conditionalFormatting sqref="P13:U13">
    <cfRule type="expression" dxfId="10946" priority="779">
      <formula>AND($AI13=6,$AH13="RI")</formula>
    </cfRule>
    <cfRule type="expression" dxfId="10945" priority="800">
      <formula>AND($AI13=7,$AH13="RI")</formula>
    </cfRule>
    <cfRule type="expression" dxfId="10944" priority="801">
      <formula>OR($AI13=7,$AI13=8)</formula>
    </cfRule>
    <cfRule type="expression" dxfId="10943" priority="836">
      <formula>$AI13=6</formula>
    </cfRule>
  </conditionalFormatting>
  <conditionalFormatting sqref="J27:O27">
    <cfRule type="expression" dxfId="10942" priority="766">
      <formula>AND($AI27=6,$AH27="RI")</formula>
    </cfRule>
    <cfRule type="expression" dxfId="10941" priority="767">
      <formula>AND($AI27=7,$AH27="RI")</formula>
    </cfRule>
  </conditionalFormatting>
  <conditionalFormatting sqref="A8:C12 A15:C19 A22:C26 A29:C33 A13:U14 A20:U21 A27:U28 A6:U7 AB3:AG33">
    <cfRule type="expression" dxfId="10940" priority="3045">
      <formula>$AI3=6</formula>
    </cfRule>
    <cfRule type="expression" dxfId="10939" priority="3046">
      <formula>OR($AI3=7,$AI3=0)</formula>
    </cfRule>
  </conditionalFormatting>
  <conditionalFormatting sqref="AE55">
    <cfRule type="iconSet" priority="685">
      <iconSet iconSet="3Symbols">
        <cfvo type="percent" val="0"/>
        <cfvo type="num" val="0"/>
        <cfvo type="num" val="1"/>
      </iconSet>
    </cfRule>
  </conditionalFormatting>
  <conditionalFormatting sqref="B34:AA34">
    <cfRule type="iconSet" priority="2422">
      <iconSet>
        <cfvo type="percent" val="0"/>
        <cfvo type="num" val="21"/>
        <cfvo type="num" val="22"/>
      </iconSet>
    </cfRule>
  </conditionalFormatting>
  <conditionalFormatting sqref="A3:C5 A4:A33">
    <cfRule type="expression" dxfId="10938" priority="3041">
      <formula>OR($AI3=7,$AI3=0)</formula>
    </cfRule>
    <cfRule type="expression" dxfId="10937" priority="3042">
      <formula>$AI3=6</formula>
    </cfRule>
  </conditionalFormatting>
  <conditionalFormatting sqref="I3:I4">
    <cfRule type="expression" dxfId="10936" priority="675">
      <formula>$AI3=7</formula>
    </cfRule>
    <cfRule type="expression" dxfId="10935" priority="676">
      <formula>$AI3=6</formula>
    </cfRule>
  </conditionalFormatting>
  <conditionalFormatting sqref="D3:I5">
    <cfRule type="expression" dxfId="10934" priority="679">
      <formula>AND($AI3=6,$AH3="RI")</formula>
    </cfRule>
    <cfRule type="expression" dxfId="10933" priority="680">
      <formula>AND($AI3=7,$AH3="RI")</formula>
    </cfRule>
    <cfRule type="expression" dxfId="10932" priority="688">
      <formula>OR($AI3=7,$AI3=8)</formula>
    </cfRule>
    <cfRule type="expression" dxfId="10931" priority="689">
      <formula>$AI3=6</formula>
    </cfRule>
  </conditionalFormatting>
  <conditionalFormatting sqref="D3:D5">
    <cfRule type="expression" dxfId="10930" priority="674">
      <formula>$AI3=7</formula>
    </cfRule>
    <cfRule type="expression" dxfId="10929" priority="678">
      <formula>$AI3=6</formula>
    </cfRule>
  </conditionalFormatting>
  <conditionalFormatting sqref="G3:G5">
    <cfRule type="expression" dxfId="10928" priority="672">
      <formula>$AI3=7</formula>
    </cfRule>
    <cfRule type="expression" dxfId="10927" priority="677">
      <formula>$AI3=6</formula>
    </cfRule>
  </conditionalFormatting>
  <conditionalFormatting sqref="D3:I5">
    <cfRule type="expression" dxfId="10926" priority="617" stopIfTrue="1">
      <formula>OR(AND($AI3=7,$AH3="R"),AND($AI3=6,$AH3="R"))</formula>
    </cfRule>
    <cfRule type="expression" dxfId="10925" priority="668">
      <formula>OR(AND($AI3=7,$AH3="RI"),AND($AI3=6,$AH3="RI"))</formula>
    </cfRule>
    <cfRule type="expression" dxfId="10924" priority="669">
      <formula>OR(AND($AI3=7,$AH3="S"),AND($AI3=6,$AH3="S"))</formula>
    </cfRule>
    <cfRule type="expression" dxfId="10923" priority="670">
      <formula>OR(AND($AI3=7,$AH3="PZC"),AND($AI3=6,$AH3="PZC"))</formula>
    </cfRule>
    <cfRule type="expression" dxfId="10922" priority="671">
      <formula>OR($AI3=7,$AI3=0)</formula>
    </cfRule>
    <cfRule type="expression" dxfId="10921" priority="673">
      <formula>$AI3=6</formula>
    </cfRule>
  </conditionalFormatting>
  <conditionalFormatting sqref="I3:I5">
    <cfRule type="expression" dxfId="10920" priority="662">
      <formula>OR($AI3=7,$AI3=0)</formula>
    </cfRule>
    <cfRule type="expression" dxfId="10919" priority="663">
      <formula>$AI3=6</formula>
    </cfRule>
  </conditionalFormatting>
  <conditionalFormatting sqref="I3:I5">
    <cfRule type="expression" dxfId="10918" priority="658">
      <formula>AND($AI3=7,$AH3="RI")</formula>
    </cfRule>
    <cfRule type="expression" dxfId="10917" priority="659">
      <formula>AND($AI3=6,$AH3="RI")</formula>
    </cfRule>
    <cfRule type="expression" dxfId="10916" priority="660">
      <formula>AND($AI3=7,$AH3="S")</formula>
    </cfRule>
    <cfRule type="expression" dxfId="10915" priority="661">
      <formula>AND($AI3=6,$AH3="S")</formula>
    </cfRule>
    <cfRule type="expression" dxfId="10914" priority="664">
      <formula>AND($AI3=7,$AH3="S")</formula>
    </cfRule>
    <cfRule type="expression" dxfId="10913" priority="665">
      <formula>AND($AI3=6,$AH3="S")</formula>
    </cfRule>
  </conditionalFormatting>
  <conditionalFormatting sqref="H3:H5">
    <cfRule type="expression" dxfId="10912" priority="654">
      <formula>OR($AI3=7,$AI3=0)</formula>
    </cfRule>
    <cfRule type="expression" dxfId="10911" priority="655">
      <formula>$AI3=6</formula>
    </cfRule>
  </conditionalFormatting>
  <conditionalFormatting sqref="H3:H5">
    <cfRule type="expression" dxfId="10910" priority="650">
      <formula>AND($AI3=7,$AH3="RI")</formula>
    </cfRule>
    <cfRule type="expression" dxfId="10909" priority="651">
      <formula>AND($AI3=6,$AH3="RI")</formula>
    </cfRule>
    <cfRule type="expression" dxfId="10908" priority="652">
      <formula>AND($AI3=7,$AH3="S")</formula>
    </cfRule>
    <cfRule type="expression" dxfId="10907" priority="653">
      <formula>AND($AI3=6,$AH3="S")</formula>
    </cfRule>
    <cfRule type="expression" dxfId="10906" priority="656">
      <formula>AND($AI3=7,$AH3="S")</formula>
    </cfRule>
    <cfRule type="expression" dxfId="10905" priority="657">
      <formula>AND($AI3=6,$AH3="S")</formula>
    </cfRule>
  </conditionalFormatting>
  <conditionalFormatting sqref="F3:F5">
    <cfRule type="expression" dxfId="10904" priority="646">
      <formula>OR($AI3=7,$AI3=0)</formula>
    </cfRule>
    <cfRule type="expression" dxfId="10903" priority="647">
      <formula>$AI3=6</formula>
    </cfRule>
  </conditionalFormatting>
  <conditionalFormatting sqref="F3:F5">
    <cfRule type="expression" dxfId="10902" priority="642">
      <formula>AND($AI3=7,$AH3="RI")</formula>
    </cfRule>
    <cfRule type="expression" dxfId="10901" priority="643">
      <formula>AND($AI3=6,$AH3="RI")</formula>
    </cfRule>
    <cfRule type="expression" dxfId="10900" priority="644">
      <formula>AND($AI3=7,$AH3="S")</formula>
    </cfRule>
    <cfRule type="expression" dxfId="10899" priority="645">
      <formula>AND($AI3=6,$AH3="S")</formula>
    </cfRule>
    <cfRule type="expression" dxfId="10898" priority="648">
      <formula>AND($AI3=7,$AH3="S")</formula>
    </cfRule>
    <cfRule type="expression" dxfId="10897" priority="649">
      <formula>AND($AI3=6,$AH3="S")</formula>
    </cfRule>
  </conditionalFormatting>
  <conditionalFormatting sqref="G3:I5">
    <cfRule type="expression" dxfId="10896" priority="638">
      <formula>OR($AI3=7,$AI3=0)</formula>
    </cfRule>
    <cfRule type="expression" dxfId="10895" priority="639">
      <formula>$AI3=6</formula>
    </cfRule>
  </conditionalFormatting>
  <conditionalFormatting sqref="G3:I5">
    <cfRule type="expression" dxfId="10894" priority="634">
      <formula>AND($AI3=7,$AH3="RI")</formula>
    </cfRule>
    <cfRule type="expression" dxfId="10893" priority="635">
      <formula>AND($AI3=6,$AH3="RI")</formula>
    </cfRule>
    <cfRule type="expression" dxfId="10892" priority="636">
      <formula>AND($AI3=7,$AH3="S")</formula>
    </cfRule>
    <cfRule type="expression" dxfId="10891" priority="637">
      <formula>AND($AI3=6,$AH3="S")</formula>
    </cfRule>
    <cfRule type="expression" dxfId="10890" priority="640">
      <formula>AND($AI3=7,$AH3="S")</formula>
    </cfRule>
    <cfRule type="expression" dxfId="10889" priority="641">
      <formula>AND($AI3=6,$AH3="S")</formula>
    </cfRule>
  </conditionalFormatting>
  <conditionalFormatting sqref="E3:E5">
    <cfRule type="expression" dxfId="10888" priority="631">
      <formula>$AI3=7</formula>
    </cfRule>
    <cfRule type="expression" dxfId="10887" priority="632">
      <formula>$AI3=6</formula>
    </cfRule>
  </conditionalFormatting>
  <conditionalFormatting sqref="E3:E5">
    <cfRule type="expression" dxfId="10886" priority="627">
      <formula>AND($AI3=7,$AH3="RI")</formula>
    </cfRule>
    <cfRule type="expression" dxfId="10885" priority="628">
      <formula>AND($AI3=6,$AH3="RI")</formula>
    </cfRule>
    <cfRule type="expression" dxfId="10884" priority="629">
      <formula>AND($AI3=7,$AH3="S")</formula>
    </cfRule>
    <cfRule type="expression" dxfId="10883" priority="630">
      <formula>AND($AI3=6,$AH3="S")</formula>
    </cfRule>
    <cfRule type="expression" dxfId="10882" priority="633">
      <formula>AND($AI3=7,$AH3="S")</formula>
    </cfRule>
    <cfRule type="expression" dxfId="10881" priority="666">
      <formula>AND($AI3=6,$AH3="S")</formula>
    </cfRule>
  </conditionalFormatting>
  <conditionalFormatting sqref="D3:D5">
    <cfRule type="expression" dxfId="10880" priority="623">
      <formula>OR($AI3=7,$AI3=0)</formula>
    </cfRule>
    <cfRule type="expression" dxfId="10879" priority="624">
      <formula>$AI3=6</formula>
    </cfRule>
  </conditionalFormatting>
  <conditionalFormatting sqref="D3:D5">
    <cfRule type="expression" dxfId="10878" priority="619">
      <formula>AND($AI3=7,$AH3="RI")</formula>
    </cfRule>
    <cfRule type="expression" dxfId="10877" priority="620">
      <formula>AND($AI3=6,$AH3="RI")</formula>
    </cfRule>
    <cfRule type="expression" dxfId="10876" priority="621">
      <formula>AND($AI3=7,$AH3="S")</formula>
    </cfRule>
    <cfRule type="expression" dxfId="10875" priority="622">
      <formula>AND($AI3=6,$AH3="S")</formula>
    </cfRule>
    <cfRule type="expression" dxfId="10874" priority="625">
      <formula>AND($AI3=7,$AH3="S")</formula>
    </cfRule>
    <cfRule type="expression" dxfId="10873" priority="626">
      <formula>AND($AI3=6,$AH3="S")</formula>
    </cfRule>
  </conditionalFormatting>
  <conditionalFormatting sqref="I8:I9">
    <cfRule type="expression" dxfId="10872" priority="613">
      <formula>OR($AI8=7,$AI8=0)</formula>
    </cfRule>
    <cfRule type="expression" dxfId="10871" priority="614">
      <formula>$AI8=6</formula>
    </cfRule>
  </conditionalFormatting>
  <conditionalFormatting sqref="I8:I9">
    <cfRule type="expression" dxfId="10870" priority="607">
      <formula>AND($AI8=7,$AH8="RI")</formula>
    </cfRule>
    <cfRule type="expression" dxfId="10869" priority="608">
      <formula>AND($AI8=6,$AH8="RI")</formula>
    </cfRule>
    <cfRule type="expression" dxfId="10868" priority="611">
      <formula>AND($AI8=7,$AH8="S")</formula>
    </cfRule>
    <cfRule type="expression" dxfId="10867" priority="612">
      <formula>AND($AI8=6,$AH8="S")</formula>
    </cfRule>
    <cfRule type="expression" dxfId="10866" priority="615">
      <formula>AND($AI8=7,$AH8="S")</formula>
    </cfRule>
    <cfRule type="expression" dxfId="10865" priority="616">
      <formula>AND($AI8=6,$AH8="S")</formula>
    </cfRule>
  </conditionalFormatting>
  <conditionalFormatting sqref="I9">
    <cfRule type="expression" dxfId="10864" priority="609">
      <formula>$AI9=7</formula>
    </cfRule>
    <cfRule type="expression" dxfId="10863" priority="610">
      <formula>$AI9=6</formula>
    </cfRule>
  </conditionalFormatting>
  <conditionalFormatting sqref="H8:H9">
    <cfRule type="expression" dxfId="10862" priority="603">
      <formula>OR($AI8=7,$AI8=0)</formula>
    </cfRule>
    <cfRule type="expression" dxfId="10861" priority="604">
      <formula>$AI8=6</formula>
    </cfRule>
  </conditionalFormatting>
  <conditionalFormatting sqref="H8:H9">
    <cfRule type="expression" dxfId="10860" priority="597">
      <formula>AND($AI8=7,$AH8="RI")</formula>
    </cfRule>
    <cfRule type="expression" dxfId="10859" priority="598">
      <formula>AND($AI8=6,$AH8="RI")</formula>
    </cfRule>
    <cfRule type="expression" dxfId="10858" priority="601">
      <formula>AND($AI8=7,$AH8="S")</formula>
    </cfRule>
    <cfRule type="expression" dxfId="10857" priority="602">
      <formula>AND($AI8=6,$AH8="S")</formula>
    </cfRule>
    <cfRule type="expression" dxfId="10856" priority="605">
      <formula>AND($AI8=7,$AH8="S")</formula>
    </cfRule>
    <cfRule type="expression" dxfId="10855" priority="606">
      <formula>AND($AI8=6,$AH8="S")</formula>
    </cfRule>
  </conditionalFormatting>
  <conditionalFormatting sqref="H9">
    <cfRule type="expression" dxfId="10854" priority="599">
      <formula>$AI9=7</formula>
    </cfRule>
    <cfRule type="expression" dxfId="10853" priority="600">
      <formula>$AI9=6</formula>
    </cfRule>
  </conditionalFormatting>
  <conditionalFormatting sqref="F9">
    <cfRule type="expression" dxfId="10852" priority="591">
      <formula>$AI9=7</formula>
    </cfRule>
    <cfRule type="expression" dxfId="10851" priority="592">
      <formula>$AI9=6</formula>
    </cfRule>
  </conditionalFormatting>
  <conditionalFormatting sqref="F8:F9">
    <cfRule type="expression" dxfId="10850" priority="593">
      <formula>OR($AI8=7,$AI8=0)</formula>
    </cfRule>
    <cfRule type="expression" dxfId="10849" priority="594">
      <formula>$AI8=6</formula>
    </cfRule>
  </conditionalFormatting>
  <conditionalFormatting sqref="F8:F9">
    <cfRule type="expression" dxfId="10848" priority="587">
      <formula>AND($AI8=7,$AH8="RI")</formula>
    </cfRule>
    <cfRule type="expression" dxfId="10847" priority="588">
      <formula>AND($AI8=6,$AH8="RI")</formula>
    </cfRule>
    <cfRule type="expression" dxfId="10846" priority="589">
      <formula>AND($AI8=7,$AH8="S")</formula>
    </cfRule>
    <cfRule type="expression" dxfId="10845" priority="590">
      <formula>AND($AI8=6,$AH8="S")</formula>
    </cfRule>
    <cfRule type="expression" dxfId="10844" priority="595">
      <formula>AND($AI8=7,$AH8="S")</formula>
    </cfRule>
    <cfRule type="expression" dxfId="10843" priority="596">
      <formula>AND($AI8=6,$AH8="S")</formula>
    </cfRule>
  </conditionalFormatting>
  <conditionalFormatting sqref="G8:G9">
    <cfRule type="expression" dxfId="10842" priority="583">
      <formula>OR($AI8=7,$AI8=0)</formula>
    </cfRule>
    <cfRule type="expression" dxfId="10841" priority="584">
      <formula>$AI8=6</formula>
    </cfRule>
  </conditionalFormatting>
  <conditionalFormatting sqref="G8:G9">
    <cfRule type="expression" dxfId="10840" priority="579">
      <formula>AND($AI8=7,$AH8="RI")</formula>
    </cfRule>
    <cfRule type="expression" dxfId="10839" priority="580">
      <formula>AND($AI8=6,$AH8="RI")</formula>
    </cfRule>
    <cfRule type="expression" dxfId="10838" priority="581">
      <formula>AND($AI8=7,$AH8="S")</formula>
    </cfRule>
    <cfRule type="expression" dxfId="10837" priority="582">
      <formula>AND($AI8=6,$AH8="S")</formula>
    </cfRule>
    <cfRule type="expression" dxfId="10836" priority="585">
      <formula>AND($AI8=7,$AH8="S")</formula>
    </cfRule>
    <cfRule type="expression" dxfId="10835" priority="586">
      <formula>AND($AI8=6,$AH8="S")</formula>
    </cfRule>
  </conditionalFormatting>
  <conditionalFormatting sqref="E8:E9">
    <cfRule type="expression" dxfId="10834" priority="575">
      <formula>$AI8=7</formula>
    </cfRule>
    <cfRule type="expression" dxfId="10833" priority="576">
      <formula>$AI8=6</formula>
    </cfRule>
  </conditionalFormatting>
  <conditionalFormatting sqref="E8:E9">
    <cfRule type="expression" dxfId="10832" priority="571">
      <formula>AND($AI8=7,$AH8="RI")</formula>
    </cfRule>
    <cfRule type="expression" dxfId="10831" priority="572">
      <formula>AND($AI8=6,$AH8="RI")</formula>
    </cfRule>
    <cfRule type="expression" dxfId="10830" priority="573">
      <formula>AND($AI8=7,$AH8="S")</formula>
    </cfRule>
    <cfRule type="expression" dxfId="10829" priority="574">
      <formula>AND($AI8=6,$AH8="S")</formula>
    </cfRule>
    <cfRule type="expression" dxfId="10828" priority="577">
      <formula>AND($AI8=7,$AH8="S")</formula>
    </cfRule>
    <cfRule type="expression" dxfId="10827" priority="578">
      <formula>AND($AI8=6,$AH8="S")</formula>
    </cfRule>
  </conditionalFormatting>
  <conditionalFormatting sqref="D8:F9">
    <cfRule type="expression" dxfId="10826" priority="567">
      <formula>OR($AI8=7,$AI8=0)</formula>
    </cfRule>
    <cfRule type="expression" dxfId="10825" priority="568">
      <formula>$AI8=6</formula>
    </cfRule>
  </conditionalFormatting>
  <conditionalFormatting sqref="D8:F9">
    <cfRule type="expression" dxfId="10824" priority="563">
      <formula>AND($AI8=7,$AH8="RI")</formula>
    </cfRule>
    <cfRule type="expression" dxfId="10823" priority="564">
      <formula>AND($AI8=6,$AH8="RI")</formula>
    </cfRule>
    <cfRule type="expression" dxfId="10822" priority="565">
      <formula>AND($AI8=7,$AH8="S")</formula>
    </cfRule>
    <cfRule type="expression" dxfId="10821" priority="566">
      <formula>AND($AI8=6,$AH8="S")</formula>
    </cfRule>
    <cfRule type="expression" dxfId="10820" priority="569">
      <formula>AND($AI8=7,$AH8="S")</formula>
    </cfRule>
    <cfRule type="expression" dxfId="10819" priority="570">
      <formula>AND($AI8=6,$AH8="S")</formula>
    </cfRule>
  </conditionalFormatting>
  <conditionalFormatting sqref="D10:I12">
    <cfRule type="expression" dxfId="10818" priority="559">
      <formula>AND($AI10=6,$AH10="RI")</formula>
    </cfRule>
    <cfRule type="expression" dxfId="10817" priority="560">
      <formula>AND($AI10=7,$AH10="RI")</formula>
    </cfRule>
    <cfRule type="expression" dxfId="10816" priority="561">
      <formula>OR($AI10=7,$AI10=8)</formula>
    </cfRule>
    <cfRule type="expression" dxfId="10815" priority="562">
      <formula>$AI10=6</formula>
    </cfRule>
  </conditionalFormatting>
  <conditionalFormatting sqref="D8:I12">
    <cfRule type="expression" dxfId="10814" priority="553">
      <formula>OR(AND($AI8=7,$AH8="R"),AND($AI8=6,$AH8="R"))</formula>
    </cfRule>
    <cfRule type="expression" dxfId="10813" priority="554">
      <formula>OR(AND($AI8=7,$AH8="RI"),AND($AI8=6,$AH8="RI"))</formula>
    </cfRule>
    <cfRule type="expression" dxfId="10812" priority="555">
      <formula>OR(AND($AI8=7,$AH8="S"),AND($AI8=6,$AH8="S"))</formula>
    </cfRule>
    <cfRule type="expression" dxfId="10811" priority="556">
      <formula>OR(AND($AI8=7,$AH8="PZC"),AND($AI8=6,$AH8="PZC"))</formula>
    </cfRule>
    <cfRule type="expression" dxfId="10810" priority="557">
      <formula>OR($AI8=7,$AI8=0)</formula>
    </cfRule>
    <cfRule type="expression" dxfId="10809" priority="558">
      <formula>$AI8=6</formula>
    </cfRule>
  </conditionalFormatting>
  <conditionalFormatting sqref="E15:E16">
    <cfRule type="expression" dxfId="10808" priority="551">
      <formula>$AI15=7</formula>
    </cfRule>
    <cfRule type="expression" dxfId="10807" priority="552">
      <formula>$AI15=6</formula>
    </cfRule>
  </conditionalFormatting>
  <conditionalFormatting sqref="G17:G19">
    <cfRule type="expression" dxfId="10806" priority="545">
      <formula>$AI17=7</formula>
    </cfRule>
    <cfRule type="expression" dxfId="10805" priority="546">
      <formula>$AI17=6</formula>
    </cfRule>
  </conditionalFormatting>
  <conditionalFormatting sqref="G18">
    <cfRule type="expression" dxfId="10804" priority="543">
      <formula>$AI18=7</formula>
    </cfRule>
    <cfRule type="expression" dxfId="10803" priority="544">
      <formula>$AI18=6</formula>
    </cfRule>
  </conditionalFormatting>
  <conditionalFormatting sqref="G17:G19">
    <cfRule type="expression" dxfId="10802" priority="541">
      <formula>$AI17=7</formula>
    </cfRule>
    <cfRule type="expression" dxfId="10801" priority="542">
      <formula>$AI17=6</formula>
    </cfRule>
  </conditionalFormatting>
  <conditionalFormatting sqref="G17:G19">
    <cfRule type="expression" dxfId="10800" priority="539">
      <formula>$AI17=7</formula>
    </cfRule>
    <cfRule type="expression" dxfId="10799" priority="540">
      <formula>$AI17=6</formula>
    </cfRule>
  </conditionalFormatting>
  <conditionalFormatting sqref="D17:I19">
    <cfRule type="expression" dxfId="10798" priority="547">
      <formula>AND($AI17=6,$AH17="RI")</formula>
    </cfRule>
    <cfRule type="expression" dxfId="10797" priority="548">
      <formula>AND($AI17=7,$AH17="RI")</formula>
    </cfRule>
    <cfRule type="expression" dxfId="10796" priority="549">
      <formula>OR($AI17=7,$AI17=8)</formula>
    </cfRule>
    <cfRule type="expression" dxfId="10795" priority="550">
      <formula>$AI17=6</formula>
    </cfRule>
  </conditionalFormatting>
  <conditionalFormatting sqref="D15:I19">
    <cfRule type="expression" dxfId="10794" priority="533">
      <formula>OR(AND($AI15=7,$AH15="R"),AND($AI15=6,$AH15="R"))</formula>
    </cfRule>
    <cfRule type="expression" dxfId="10793" priority="534">
      <formula>OR(AND($AI15=7,$AH15="RI"),AND($AI15=6,$AH15="RI"))</formula>
    </cfRule>
    <cfRule type="expression" dxfId="10792" priority="535">
      <formula>OR(AND($AI15=7,$AH15="S"),AND($AI15=6,$AH15="S"))</formula>
    </cfRule>
    <cfRule type="expression" dxfId="10791" priority="536">
      <formula>OR(AND($AI15=7,$AH15="PZC"),AND($AI15=6,$AH15="PZC"))</formula>
    </cfRule>
    <cfRule type="expression" dxfId="10790" priority="537">
      <formula>OR($AI15=7,$AI15=0)</formula>
    </cfRule>
    <cfRule type="expression" dxfId="10789" priority="538">
      <formula>$AI15=6</formula>
    </cfRule>
  </conditionalFormatting>
  <conditionalFormatting sqref="I22:I26">
    <cfRule type="expression" dxfId="10788" priority="529">
      <formula>OR($AI22=7,$AI22=0)</formula>
    </cfRule>
    <cfRule type="expression" dxfId="10787" priority="530">
      <formula>$AI22=6</formula>
    </cfRule>
  </conditionalFormatting>
  <conditionalFormatting sqref="I22:I26">
    <cfRule type="expression" dxfId="10786" priority="525">
      <formula>AND($AI22=7,$AH22="RI")</formula>
    </cfRule>
    <cfRule type="expression" dxfId="10785" priority="526">
      <formula>AND($AI22=6,$AH22="RI")</formula>
    </cfRule>
    <cfRule type="expression" dxfId="10784" priority="527">
      <formula>AND($AI22=7,$AH22="S")</formula>
    </cfRule>
    <cfRule type="expression" dxfId="10783" priority="528">
      <formula>AND($AI22=6,$AH22="S")</formula>
    </cfRule>
    <cfRule type="expression" dxfId="10782" priority="531">
      <formula>AND($AI22=7,$AH22="S")</formula>
    </cfRule>
    <cfRule type="expression" dxfId="10781" priority="532">
      <formula>AND($AI22=6,$AH22="S")</formula>
    </cfRule>
  </conditionalFormatting>
  <conditionalFormatting sqref="H22:H26">
    <cfRule type="expression" dxfId="10780" priority="521">
      <formula>OR($AI22=7,$AI22=0)</formula>
    </cfRule>
    <cfRule type="expression" dxfId="10779" priority="522">
      <formula>$AI22=6</formula>
    </cfRule>
  </conditionalFormatting>
  <conditionalFormatting sqref="H22:H26">
    <cfRule type="expression" dxfId="10778" priority="517">
      <formula>AND($AI22=7,$AH22="RI")</formula>
    </cfRule>
    <cfRule type="expression" dxfId="10777" priority="518">
      <formula>AND($AI22=6,$AH22="RI")</formula>
    </cfRule>
    <cfRule type="expression" dxfId="10776" priority="519">
      <formula>AND($AI22=7,$AH22="S")</formula>
    </cfRule>
    <cfRule type="expression" dxfId="10775" priority="520">
      <formula>AND($AI22=6,$AH22="S")</formula>
    </cfRule>
    <cfRule type="expression" dxfId="10774" priority="523">
      <formula>AND($AI22=7,$AH22="S")</formula>
    </cfRule>
    <cfRule type="expression" dxfId="10773" priority="524">
      <formula>AND($AI22=6,$AH22="S")</formula>
    </cfRule>
  </conditionalFormatting>
  <conditionalFormatting sqref="F22:F26">
    <cfRule type="expression" dxfId="10772" priority="513">
      <formula>OR($AI22=7,$AI22=0)</formula>
    </cfRule>
    <cfRule type="expression" dxfId="10771" priority="514">
      <formula>$AI22=6</formula>
    </cfRule>
  </conditionalFormatting>
  <conditionalFormatting sqref="F22:F26">
    <cfRule type="expression" dxfId="10770" priority="509">
      <formula>AND($AI22=7,$AH22="RI")</formula>
    </cfRule>
    <cfRule type="expression" dxfId="10769" priority="510">
      <formula>AND($AI22=6,$AH22="RI")</formula>
    </cfRule>
    <cfRule type="expression" dxfId="10768" priority="511">
      <formula>AND($AI22=7,$AH22="S")</formula>
    </cfRule>
    <cfRule type="expression" dxfId="10767" priority="512">
      <formula>AND($AI22=6,$AH22="S")</formula>
    </cfRule>
    <cfRule type="expression" dxfId="10766" priority="515">
      <formula>AND($AI22=7,$AH22="S")</formula>
    </cfRule>
    <cfRule type="expression" dxfId="10765" priority="516">
      <formula>AND($AI22=6,$AH22="S")</formula>
    </cfRule>
  </conditionalFormatting>
  <conditionalFormatting sqref="G22:I26">
    <cfRule type="expression" dxfId="10764" priority="505">
      <formula>OR($AI22=7,$AI22=0)</formula>
    </cfRule>
    <cfRule type="expression" dxfId="10763" priority="506">
      <formula>$AI22=6</formula>
    </cfRule>
  </conditionalFormatting>
  <conditionalFormatting sqref="G22:I26">
    <cfRule type="expression" dxfId="10762" priority="501">
      <formula>AND($AI22=7,$AH22="RI")</formula>
    </cfRule>
    <cfRule type="expression" dxfId="10761" priority="502">
      <formula>AND($AI22=6,$AH22="RI")</formula>
    </cfRule>
    <cfRule type="expression" dxfId="10760" priority="503">
      <formula>AND($AI22=7,$AH22="S")</formula>
    </cfRule>
    <cfRule type="expression" dxfId="10759" priority="504">
      <formula>AND($AI22=6,$AH22="S")</formula>
    </cfRule>
    <cfRule type="expression" dxfId="10758" priority="507">
      <formula>AND($AI22=7,$AH22="S")</formula>
    </cfRule>
    <cfRule type="expression" dxfId="10757" priority="508">
      <formula>AND($AI22=6,$AH22="S")</formula>
    </cfRule>
  </conditionalFormatting>
  <conditionalFormatting sqref="E22:E26">
    <cfRule type="expression" dxfId="10756" priority="497">
      <formula>$AI22=7</formula>
    </cfRule>
    <cfRule type="expression" dxfId="10755" priority="498">
      <formula>$AI22=6</formula>
    </cfRule>
  </conditionalFormatting>
  <conditionalFormatting sqref="E22:E26">
    <cfRule type="expression" dxfId="10754" priority="493">
      <formula>AND($AI22=7,$AH22="RI")</formula>
    </cfRule>
    <cfRule type="expression" dxfId="10753" priority="494">
      <formula>AND($AI22=6,$AH22="RI")</formula>
    </cfRule>
    <cfRule type="expression" dxfId="10752" priority="495">
      <formula>AND($AI22=7,$AH22="S")</formula>
    </cfRule>
    <cfRule type="expression" dxfId="10751" priority="496">
      <formula>AND($AI22=6,$AH22="S")</formula>
    </cfRule>
    <cfRule type="expression" dxfId="10750" priority="499">
      <formula>AND($AI22=7,$AH22="S")</formula>
    </cfRule>
    <cfRule type="expression" dxfId="10749" priority="500">
      <formula>AND($AI22=6,$AH22="S")</formula>
    </cfRule>
  </conditionalFormatting>
  <conditionalFormatting sqref="D22:D26">
    <cfRule type="expression" dxfId="10748" priority="489">
      <formula>OR($AI22=7,$AI22=0)</formula>
    </cfRule>
    <cfRule type="expression" dxfId="10747" priority="490">
      <formula>$AI22=6</formula>
    </cfRule>
  </conditionalFormatting>
  <conditionalFormatting sqref="D22:D26">
    <cfRule type="expression" dxfId="10746" priority="485">
      <formula>AND($AI22=7,$AH22="RI")</formula>
    </cfRule>
    <cfRule type="expression" dxfId="10745" priority="486">
      <formula>AND($AI22=6,$AH22="RI")</formula>
    </cfRule>
    <cfRule type="expression" dxfId="10744" priority="487">
      <formula>AND($AI22=7,$AH22="S")</formula>
    </cfRule>
    <cfRule type="expression" dxfId="10743" priority="488">
      <formula>AND($AI22=6,$AH22="S")</formula>
    </cfRule>
    <cfRule type="expression" dxfId="10742" priority="491">
      <formula>AND($AI22=7,$AH22="S")</formula>
    </cfRule>
    <cfRule type="expression" dxfId="10741" priority="492">
      <formula>AND($AI22=6,$AH22="S")</formula>
    </cfRule>
  </conditionalFormatting>
  <conditionalFormatting sqref="D22:I26">
    <cfRule type="expression" dxfId="10740" priority="479">
      <formula>OR(AND($AI22=7,$AH22="R"),AND($AI22=6,$AH22="R"))</formula>
    </cfRule>
    <cfRule type="expression" dxfId="10739" priority="480">
      <formula>OR(AND($AI22=7,$AH22="RI"),AND($AI22=6,$AH22="RI"))</formula>
    </cfRule>
    <cfRule type="expression" dxfId="10738" priority="481">
      <formula>OR(AND($AI22=7,$AH22="S"),AND($AI22=6,$AH22="S"))</formula>
    </cfRule>
    <cfRule type="expression" dxfId="10737" priority="482">
      <formula>OR(AND($AI22=7,$AH22="PZC"),AND($AI22=6,$AH22="PZC"))</formula>
    </cfRule>
    <cfRule type="expression" dxfId="10736" priority="483">
      <formula>OR($AI22=7,$AI22=0)</formula>
    </cfRule>
    <cfRule type="expression" dxfId="10735" priority="484">
      <formula>$AI22=6</formula>
    </cfRule>
  </conditionalFormatting>
  <conditionalFormatting sqref="I29:I30">
    <cfRule type="expression" dxfId="10734" priority="475">
      <formula>OR($AI29=7,$AI29=0)</formula>
    </cfRule>
    <cfRule type="expression" dxfId="10733" priority="476">
      <formula>$AI29=6</formula>
    </cfRule>
  </conditionalFormatting>
  <conditionalFormatting sqref="I29:I30">
    <cfRule type="expression" dxfId="10732" priority="469">
      <formula>AND($AI29=7,$AH29="RI")</formula>
    </cfRule>
    <cfRule type="expression" dxfId="10731" priority="470">
      <formula>AND($AI29=6,$AH29="RI")</formula>
    </cfRule>
    <cfRule type="expression" dxfId="10730" priority="473">
      <formula>AND($AI29=7,$AH29="S")</formula>
    </cfRule>
    <cfRule type="expression" dxfId="10729" priority="474">
      <formula>AND($AI29=6,$AH29="S")</formula>
    </cfRule>
    <cfRule type="expression" dxfId="10728" priority="477">
      <formula>AND($AI29=7,$AH29="S")</formula>
    </cfRule>
    <cfRule type="expression" dxfId="10727" priority="478">
      <formula>AND($AI29=6,$AH29="S")</formula>
    </cfRule>
  </conditionalFormatting>
  <conditionalFormatting sqref="I30">
    <cfRule type="expression" dxfId="10726" priority="471">
      <formula>$AI30=7</formula>
    </cfRule>
    <cfRule type="expression" dxfId="10725" priority="472">
      <formula>$AI30=6</formula>
    </cfRule>
  </conditionalFormatting>
  <conditionalFormatting sqref="H29:H30">
    <cfRule type="expression" dxfId="10724" priority="465">
      <formula>OR($AI29=7,$AI29=0)</formula>
    </cfRule>
    <cfRule type="expression" dxfId="10723" priority="466">
      <formula>$AI29=6</formula>
    </cfRule>
  </conditionalFormatting>
  <conditionalFormatting sqref="H29:H30">
    <cfRule type="expression" dxfId="10722" priority="459">
      <formula>AND($AI29=7,$AH29="RI")</formula>
    </cfRule>
    <cfRule type="expression" dxfId="10721" priority="460">
      <formula>AND($AI29=6,$AH29="RI")</formula>
    </cfRule>
    <cfRule type="expression" dxfId="10720" priority="463">
      <formula>AND($AI29=7,$AH29="S")</formula>
    </cfRule>
    <cfRule type="expression" dxfId="10719" priority="464">
      <formula>AND($AI29=6,$AH29="S")</formula>
    </cfRule>
    <cfRule type="expression" dxfId="10718" priority="467">
      <formula>AND($AI29=7,$AH29="S")</formula>
    </cfRule>
    <cfRule type="expression" dxfId="10717" priority="468">
      <formula>AND($AI29=6,$AH29="S")</formula>
    </cfRule>
  </conditionalFormatting>
  <conditionalFormatting sqref="H30">
    <cfRule type="expression" dxfId="10716" priority="461">
      <formula>$AI30=7</formula>
    </cfRule>
    <cfRule type="expression" dxfId="10715" priority="462">
      <formula>$AI30=6</formula>
    </cfRule>
  </conditionalFormatting>
  <conditionalFormatting sqref="F30">
    <cfRule type="expression" dxfId="10714" priority="453">
      <formula>$AI30=7</formula>
    </cfRule>
    <cfRule type="expression" dxfId="10713" priority="454">
      <formula>$AI30=6</formula>
    </cfRule>
  </conditionalFormatting>
  <conditionalFormatting sqref="F29:F30">
    <cfRule type="expression" dxfId="10712" priority="455">
      <formula>OR($AI29=7,$AI29=0)</formula>
    </cfRule>
    <cfRule type="expression" dxfId="10711" priority="456">
      <formula>$AI29=6</formula>
    </cfRule>
  </conditionalFormatting>
  <conditionalFormatting sqref="F29:F30">
    <cfRule type="expression" dxfId="10710" priority="449">
      <formula>AND($AI29=7,$AH29="RI")</formula>
    </cfRule>
    <cfRule type="expression" dxfId="10709" priority="450">
      <formula>AND($AI29=6,$AH29="RI")</formula>
    </cfRule>
    <cfRule type="expression" dxfId="10708" priority="451">
      <formula>AND($AI29=7,$AH29="S")</formula>
    </cfRule>
    <cfRule type="expression" dxfId="10707" priority="452">
      <formula>AND($AI29=6,$AH29="S")</formula>
    </cfRule>
    <cfRule type="expression" dxfId="10706" priority="457">
      <formula>AND($AI29=7,$AH29="S")</formula>
    </cfRule>
    <cfRule type="expression" dxfId="10705" priority="458">
      <formula>AND($AI29=6,$AH29="S")</formula>
    </cfRule>
  </conditionalFormatting>
  <conditionalFormatting sqref="G29:G30">
    <cfRule type="expression" dxfId="10704" priority="445">
      <formula>OR($AI29=7,$AI29=0)</formula>
    </cfRule>
    <cfRule type="expression" dxfId="10703" priority="446">
      <formula>$AI29=6</formula>
    </cfRule>
  </conditionalFormatting>
  <conditionalFormatting sqref="G29:G30">
    <cfRule type="expression" dxfId="10702" priority="441">
      <formula>AND($AI29=7,$AH29="RI")</formula>
    </cfRule>
    <cfRule type="expression" dxfId="10701" priority="442">
      <formula>AND($AI29=6,$AH29="RI")</formula>
    </cfRule>
    <cfRule type="expression" dxfId="10700" priority="443">
      <formula>AND($AI29=7,$AH29="S")</formula>
    </cfRule>
    <cfRule type="expression" dxfId="10699" priority="444">
      <formula>AND($AI29=6,$AH29="S")</formula>
    </cfRule>
    <cfRule type="expression" dxfId="10698" priority="447">
      <formula>AND($AI29=7,$AH29="S")</formula>
    </cfRule>
    <cfRule type="expression" dxfId="10697" priority="448">
      <formula>AND($AI29=6,$AH29="S")</formula>
    </cfRule>
  </conditionalFormatting>
  <conditionalFormatting sqref="E29:E30">
    <cfRule type="expression" dxfId="10696" priority="437">
      <formula>$AI29=7</formula>
    </cfRule>
    <cfRule type="expression" dxfId="10695" priority="438">
      <formula>$AI29=6</formula>
    </cfRule>
  </conditionalFormatting>
  <conditionalFormatting sqref="E29:E30">
    <cfRule type="expression" dxfId="10694" priority="433">
      <formula>AND($AI29=7,$AH29="RI")</formula>
    </cfRule>
    <cfRule type="expression" dxfId="10693" priority="434">
      <formula>AND($AI29=6,$AH29="RI")</formula>
    </cfRule>
    <cfRule type="expression" dxfId="10692" priority="435">
      <formula>AND($AI29=7,$AH29="S")</formula>
    </cfRule>
    <cfRule type="expression" dxfId="10691" priority="436">
      <formula>AND($AI29=6,$AH29="S")</formula>
    </cfRule>
    <cfRule type="expression" dxfId="10690" priority="439">
      <formula>AND($AI29=7,$AH29="S")</formula>
    </cfRule>
    <cfRule type="expression" dxfId="10689" priority="440">
      <formula>AND($AI29=6,$AH29="S")</formula>
    </cfRule>
  </conditionalFormatting>
  <conditionalFormatting sqref="D29:F30">
    <cfRule type="expression" dxfId="10688" priority="429">
      <formula>OR($AI29=7,$AI29=0)</formula>
    </cfRule>
    <cfRule type="expression" dxfId="10687" priority="430">
      <formula>$AI29=6</formula>
    </cfRule>
  </conditionalFormatting>
  <conditionalFormatting sqref="D29:F30">
    <cfRule type="expression" dxfId="10686" priority="425">
      <formula>AND($AI29=7,$AH29="RI")</formula>
    </cfRule>
    <cfRule type="expression" dxfId="10685" priority="426">
      <formula>AND($AI29=6,$AH29="RI")</formula>
    </cfRule>
    <cfRule type="expression" dxfId="10684" priority="427">
      <formula>AND($AI29=7,$AH29="S")</formula>
    </cfRule>
    <cfRule type="expression" dxfId="10683" priority="428">
      <formula>AND($AI29=6,$AH29="S")</formula>
    </cfRule>
    <cfRule type="expression" dxfId="10682" priority="431">
      <formula>AND($AI29=7,$AH29="S")</formula>
    </cfRule>
    <cfRule type="expression" dxfId="10681" priority="432">
      <formula>AND($AI29=6,$AH29="S")</formula>
    </cfRule>
  </conditionalFormatting>
  <conditionalFormatting sqref="D31:I33">
    <cfRule type="expression" dxfId="10680" priority="421">
      <formula>AND($AI31=6,$AH31="RI")</formula>
    </cfRule>
    <cfRule type="expression" dxfId="10679" priority="422">
      <formula>AND($AI31=7,$AH31="RI")</formula>
    </cfRule>
    <cfRule type="expression" dxfId="10678" priority="423">
      <formula>OR($AI31=7,$AI31=8)</formula>
    </cfRule>
    <cfRule type="expression" dxfId="10677" priority="424">
      <formula>$AI31=6</formula>
    </cfRule>
  </conditionalFormatting>
  <conditionalFormatting sqref="D29:I33">
    <cfRule type="expression" dxfId="10676" priority="415">
      <formula>OR(AND($AI29=7,$AH29="R"),AND($AI29=6,$AH29="R"))</formula>
    </cfRule>
    <cfRule type="expression" dxfId="10675" priority="416">
      <formula>OR(AND($AI29=7,$AH29="RI"),AND($AI29=6,$AH29="RI"))</formula>
    </cfRule>
    <cfRule type="expression" dxfId="10674" priority="417">
      <formula>OR(AND($AI29=7,$AH29="S"),AND($AI29=6,$AH29="S"))</formula>
    </cfRule>
    <cfRule type="expression" dxfId="10673" priority="418">
      <formula>OR(AND($AI29=7,$AH29="PZC"),AND($AI29=6,$AH29="PZC"))</formula>
    </cfRule>
    <cfRule type="expression" dxfId="10672" priority="419">
      <formula>OR($AI29=7,$AI29=0)</formula>
    </cfRule>
    <cfRule type="expression" dxfId="10671" priority="420">
      <formula>$AI29=6</formula>
    </cfRule>
  </conditionalFormatting>
  <conditionalFormatting sqref="J3:O5">
    <cfRule type="expression" dxfId="10670" priority="411">
      <formula>AND($AI3=6,$AH3="RI")</formula>
    </cfRule>
    <cfRule type="expression" dxfId="10669" priority="412">
      <formula>AND($AI3=7,$AH3="RI")</formula>
    </cfRule>
    <cfRule type="expression" dxfId="10668" priority="413">
      <formula>OR($AI3=7,$AI3=8)</formula>
    </cfRule>
    <cfRule type="expression" dxfId="10667" priority="414">
      <formula>$AI3=6</formula>
    </cfRule>
  </conditionalFormatting>
  <conditionalFormatting sqref="J3:O5">
    <cfRule type="expression" dxfId="10666" priority="405">
      <formula>OR(AND($AI3=7,$AH3="R"),AND($AI3=6,$AH3="R"))</formula>
    </cfRule>
    <cfRule type="expression" dxfId="10665" priority="406">
      <formula>OR(AND($AI3=7,$AH3="RI"),AND($AI3=6,$AH3="RI"))</formula>
    </cfRule>
    <cfRule type="expression" dxfId="10664" priority="407">
      <formula>OR(AND($AI3=7,$AH3="S"),AND($AI3=6,$AH3="S"))</formula>
    </cfRule>
    <cfRule type="expression" dxfId="10663" priority="408">
      <formula>OR(AND($AI3=7,$AH3="PZC"),AND($AI3=6,$AH3="PZC"))</formula>
    </cfRule>
    <cfRule type="expression" dxfId="10662" priority="409">
      <formula>OR($AI3=7,$AI3=0)</formula>
    </cfRule>
    <cfRule type="expression" dxfId="10661" priority="410">
      <formula>$AI3=6</formula>
    </cfRule>
  </conditionalFormatting>
  <conditionalFormatting sqref="K8:L9">
    <cfRule type="expression" dxfId="10660" priority="403">
      <formula>$AI8=7</formula>
    </cfRule>
    <cfRule type="expression" dxfId="10659" priority="404">
      <formula>$AI8=6</formula>
    </cfRule>
  </conditionalFormatting>
  <conditionalFormatting sqref="M10:M12">
    <cfRule type="expression" dxfId="10658" priority="397">
      <formula>$AI10=7</formula>
    </cfRule>
    <cfRule type="expression" dxfId="10657" priority="398">
      <formula>$AI10=6</formula>
    </cfRule>
  </conditionalFormatting>
  <conditionalFormatting sqref="M11">
    <cfRule type="expression" dxfId="10656" priority="395">
      <formula>$AI11=7</formula>
    </cfRule>
    <cfRule type="expression" dxfId="10655" priority="396">
      <formula>$AI11=6</formula>
    </cfRule>
  </conditionalFormatting>
  <conditionalFormatting sqref="M10:M12">
    <cfRule type="expression" dxfId="10654" priority="393">
      <formula>$AI10=7</formula>
    </cfRule>
    <cfRule type="expression" dxfId="10653" priority="394">
      <formula>$AI10=6</formula>
    </cfRule>
  </conditionalFormatting>
  <conditionalFormatting sqref="M10:M12">
    <cfRule type="expression" dxfId="10652" priority="391">
      <formula>$AI10=7</formula>
    </cfRule>
    <cfRule type="expression" dxfId="10651" priority="392">
      <formula>$AI10=6</formula>
    </cfRule>
  </conditionalFormatting>
  <conditionalFormatting sqref="J10:O12">
    <cfRule type="expression" dxfId="10650" priority="399">
      <formula>AND($AI10=6,$AH10="RI")</formula>
    </cfRule>
    <cfRule type="expression" dxfId="10649" priority="400">
      <formula>AND($AI10=7,$AH10="RI")</formula>
    </cfRule>
    <cfRule type="expression" dxfId="10648" priority="401">
      <formula>OR($AI10=7,$AI10=8)</formula>
    </cfRule>
    <cfRule type="expression" dxfId="10647" priority="402">
      <formula>$AI10=6</formula>
    </cfRule>
  </conditionalFormatting>
  <conditionalFormatting sqref="J8:O12">
    <cfRule type="expression" dxfId="10646" priority="385">
      <formula>OR(AND($AI8=7,$AH8="R"),AND($AI8=6,$AH8="R"))</formula>
    </cfRule>
    <cfRule type="expression" dxfId="10645" priority="386">
      <formula>OR(AND($AI8=7,$AH8="RI"),AND($AI8=6,$AH8="RI"))</formula>
    </cfRule>
    <cfRule type="expression" dxfId="10644" priority="387">
      <formula>OR(AND($AI8=7,$AH8="S"),AND($AI8=6,$AH8="S"))</formula>
    </cfRule>
    <cfRule type="expression" dxfId="10643" priority="388">
      <formula>OR(AND($AI8=7,$AH8="PZC"),AND($AI8=6,$AH8="PZC"))</formula>
    </cfRule>
    <cfRule type="expression" dxfId="10642" priority="389">
      <formula>OR($AI8=7,$AI8=0)</formula>
    </cfRule>
    <cfRule type="expression" dxfId="10641" priority="390">
      <formula>$AI8=6</formula>
    </cfRule>
  </conditionalFormatting>
  <conditionalFormatting sqref="O15:O19">
    <cfRule type="expression" dxfId="10640" priority="381">
      <formula>OR($AI15=7,$AI15=0)</formula>
    </cfRule>
    <cfRule type="expression" dxfId="10639" priority="382">
      <formula>$AI15=6</formula>
    </cfRule>
  </conditionalFormatting>
  <conditionalFormatting sqref="O15:O19">
    <cfRule type="expression" dxfId="10638" priority="377">
      <formula>AND($AI15=7,$AH15="RI")</formula>
    </cfRule>
    <cfRule type="expression" dxfId="10637" priority="378">
      <formula>AND($AI15=6,$AH15="RI")</formula>
    </cfRule>
    <cfRule type="expression" dxfId="10636" priority="379">
      <formula>AND($AI15=7,$AH15="S")</formula>
    </cfRule>
    <cfRule type="expression" dxfId="10635" priority="380">
      <formula>AND($AI15=6,$AH15="S")</formula>
    </cfRule>
    <cfRule type="expression" dxfId="10634" priority="383">
      <formula>AND($AI15=7,$AH15="S")</formula>
    </cfRule>
    <cfRule type="expression" dxfId="10633" priority="384">
      <formula>AND($AI15=6,$AH15="S")</formula>
    </cfRule>
  </conditionalFormatting>
  <conditionalFormatting sqref="N15:N19">
    <cfRule type="expression" dxfId="10632" priority="373">
      <formula>OR($AI15=7,$AI15=0)</formula>
    </cfRule>
    <cfRule type="expression" dxfId="10631" priority="374">
      <formula>$AI15=6</formula>
    </cfRule>
  </conditionalFormatting>
  <conditionalFormatting sqref="N15:N19">
    <cfRule type="expression" dxfId="10630" priority="369">
      <formula>AND($AI15=7,$AH15="RI")</formula>
    </cfRule>
    <cfRule type="expression" dxfId="10629" priority="370">
      <formula>AND($AI15=6,$AH15="RI")</formula>
    </cfRule>
    <cfRule type="expression" dxfId="10628" priority="371">
      <formula>AND($AI15=7,$AH15="S")</formula>
    </cfRule>
    <cfRule type="expression" dxfId="10627" priority="372">
      <formula>AND($AI15=6,$AH15="S")</formula>
    </cfRule>
    <cfRule type="expression" dxfId="10626" priority="375">
      <formula>AND($AI15=7,$AH15="S")</formula>
    </cfRule>
    <cfRule type="expression" dxfId="10625" priority="376">
      <formula>AND($AI15=6,$AH15="S")</formula>
    </cfRule>
  </conditionalFormatting>
  <conditionalFormatting sqref="M15:O19">
    <cfRule type="expression" dxfId="10624" priority="357">
      <formula>OR($AI15=7,$AI15=0)</formula>
    </cfRule>
    <cfRule type="expression" dxfId="10623" priority="358">
      <formula>$AI15=6</formula>
    </cfRule>
  </conditionalFormatting>
  <conditionalFormatting sqref="M15:O19">
    <cfRule type="expression" dxfId="10622" priority="353">
      <formula>AND($AI15=7,$AH15="RI")</formula>
    </cfRule>
    <cfRule type="expression" dxfId="10621" priority="354">
      <formula>AND($AI15=6,$AH15="RI")</formula>
    </cfRule>
    <cfRule type="expression" dxfId="10620" priority="355">
      <formula>AND($AI15=7,$AH15="S")</formula>
    </cfRule>
    <cfRule type="expression" dxfId="10619" priority="356">
      <formula>AND($AI15=6,$AH15="S")</formula>
    </cfRule>
    <cfRule type="expression" dxfId="10618" priority="359">
      <formula>AND($AI15=7,$AH15="S")</formula>
    </cfRule>
    <cfRule type="expression" dxfId="10617" priority="360">
      <formula>AND($AI15=6,$AH15="S")</formula>
    </cfRule>
  </conditionalFormatting>
  <conditionalFormatting sqref="K15:L19">
    <cfRule type="expression" dxfId="10616" priority="349">
      <formula>$AI15=7</formula>
    </cfRule>
    <cfRule type="expression" dxfId="10615" priority="350">
      <formula>$AI15=6</formula>
    </cfRule>
  </conditionalFormatting>
  <conditionalFormatting sqref="K15:L19">
    <cfRule type="expression" dxfId="10614" priority="345">
      <formula>AND($AI15=7,$AH15="RI")</formula>
    </cfRule>
    <cfRule type="expression" dxfId="10613" priority="346">
      <formula>AND($AI15=6,$AH15="RI")</formula>
    </cfRule>
    <cfRule type="expression" dxfId="10612" priority="347">
      <formula>AND($AI15=7,$AH15="S")</formula>
    </cfRule>
    <cfRule type="expression" dxfId="10611" priority="348">
      <formula>AND($AI15=6,$AH15="S")</formula>
    </cfRule>
    <cfRule type="expression" dxfId="10610" priority="351">
      <formula>AND($AI15=7,$AH15="S")</formula>
    </cfRule>
    <cfRule type="expression" dxfId="10609" priority="352">
      <formula>AND($AI15=6,$AH15="S")</formula>
    </cfRule>
  </conditionalFormatting>
  <conditionalFormatting sqref="J15:J19">
    <cfRule type="expression" dxfId="10608" priority="341">
      <formula>OR($AI15=7,$AI15=0)</formula>
    </cfRule>
    <cfRule type="expression" dxfId="10607" priority="342">
      <formula>$AI15=6</formula>
    </cfRule>
  </conditionalFormatting>
  <conditionalFormatting sqref="J15:J19">
    <cfRule type="expression" dxfId="10606" priority="337">
      <formula>AND($AI15=7,$AH15="RI")</formula>
    </cfRule>
    <cfRule type="expression" dxfId="10605" priority="338">
      <formula>AND($AI15=6,$AH15="RI")</formula>
    </cfRule>
    <cfRule type="expression" dxfId="10604" priority="339">
      <formula>AND($AI15=7,$AH15="S")</formula>
    </cfRule>
    <cfRule type="expression" dxfId="10603" priority="340">
      <formula>AND($AI15=6,$AH15="S")</formula>
    </cfRule>
    <cfRule type="expression" dxfId="10602" priority="343">
      <formula>AND($AI15=7,$AH15="S")</formula>
    </cfRule>
    <cfRule type="expression" dxfId="10601" priority="344">
      <formula>AND($AI15=6,$AH15="S")</formula>
    </cfRule>
  </conditionalFormatting>
  <conditionalFormatting sqref="J15:O19">
    <cfRule type="expression" dxfId="10600" priority="331">
      <formula>OR(AND($AI15=7,$AH15="R"),AND($AI15=6,$AH15="R"))</formula>
    </cfRule>
    <cfRule type="expression" dxfId="10599" priority="332">
      <formula>OR(AND($AI15=7,$AH15="RI"),AND($AI15=6,$AH15="RI"))</formula>
    </cfRule>
    <cfRule type="expression" dxfId="10598" priority="333">
      <formula>OR(AND($AI15=7,$AH15="S"),AND($AI15=6,$AH15="S"))</formula>
    </cfRule>
    <cfRule type="expression" dxfId="10597" priority="334">
      <formula>OR(AND($AI15=7,$AH15="PZC"),AND($AI15=6,$AH15="PZC"))</formula>
    </cfRule>
    <cfRule type="expression" dxfId="10596" priority="335">
      <formula>OR($AI15=7,$AI15=0)</formula>
    </cfRule>
    <cfRule type="expression" dxfId="10595" priority="336">
      <formula>$AI15=6</formula>
    </cfRule>
  </conditionalFormatting>
  <conditionalFormatting sqref="O22:O23">
    <cfRule type="expression" dxfId="10594" priority="327">
      <formula>OR($AI22=7,$AI22=0)</formula>
    </cfRule>
    <cfRule type="expression" dxfId="10593" priority="328">
      <formula>$AI22=6</formula>
    </cfRule>
  </conditionalFormatting>
  <conditionalFormatting sqref="O22:O23">
    <cfRule type="expression" dxfId="10592" priority="321">
      <formula>AND($AI22=7,$AH22="RI")</formula>
    </cfRule>
    <cfRule type="expression" dxfId="10591" priority="322">
      <formula>AND($AI22=6,$AH22="RI")</formula>
    </cfRule>
    <cfRule type="expression" dxfId="10590" priority="325">
      <formula>AND($AI22=7,$AH22="S")</formula>
    </cfRule>
    <cfRule type="expression" dxfId="10589" priority="326">
      <formula>AND($AI22=6,$AH22="S")</formula>
    </cfRule>
    <cfRule type="expression" dxfId="10588" priority="329">
      <formula>AND($AI22=7,$AH22="S")</formula>
    </cfRule>
    <cfRule type="expression" dxfId="10587" priority="330">
      <formula>AND($AI22=6,$AH22="S")</formula>
    </cfRule>
  </conditionalFormatting>
  <conditionalFormatting sqref="O23">
    <cfRule type="expression" dxfId="10586" priority="323">
      <formula>$AI23=7</formula>
    </cfRule>
    <cfRule type="expression" dxfId="10585" priority="324">
      <formula>$AI23=6</formula>
    </cfRule>
  </conditionalFormatting>
  <conditionalFormatting sqref="N22:N23">
    <cfRule type="expression" dxfId="10584" priority="317">
      <formula>OR($AI22=7,$AI22=0)</formula>
    </cfRule>
    <cfRule type="expression" dxfId="10583" priority="318">
      <formula>$AI22=6</formula>
    </cfRule>
  </conditionalFormatting>
  <conditionalFormatting sqref="N22:N23">
    <cfRule type="expression" dxfId="10582" priority="311">
      <formula>AND($AI22=7,$AH22="RI")</formula>
    </cfRule>
    <cfRule type="expression" dxfId="10581" priority="312">
      <formula>AND($AI22=6,$AH22="RI")</formula>
    </cfRule>
    <cfRule type="expression" dxfId="10580" priority="315">
      <formula>AND($AI22=7,$AH22="S")</formula>
    </cfRule>
    <cfRule type="expression" dxfId="10579" priority="316">
      <formula>AND($AI22=6,$AH22="S")</formula>
    </cfRule>
    <cfRule type="expression" dxfId="10578" priority="319">
      <formula>AND($AI22=7,$AH22="S")</formula>
    </cfRule>
    <cfRule type="expression" dxfId="10577" priority="320">
      <formula>AND($AI22=6,$AH22="S")</formula>
    </cfRule>
  </conditionalFormatting>
  <conditionalFormatting sqref="N23">
    <cfRule type="expression" dxfId="10576" priority="313">
      <formula>$AI23=7</formula>
    </cfRule>
    <cfRule type="expression" dxfId="10575" priority="314">
      <formula>$AI23=6</formula>
    </cfRule>
  </conditionalFormatting>
  <conditionalFormatting sqref="M22:M23">
    <cfRule type="expression" dxfId="10574" priority="297">
      <formula>OR($AI22=7,$AI22=0)</formula>
    </cfRule>
    <cfRule type="expression" dxfId="10573" priority="298">
      <formula>$AI22=6</formula>
    </cfRule>
  </conditionalFormatting>
  <conditionalFormatting sqref="M22:M23">
    <cfRule type="expression" dxfId="10572" priority="293">
      <formula>AND($AI22=7,$AH22="RI")</formula>
    </cfRule>
    <cfRule type="expression" dxfId="10571" priority="294">
      <formula>AND($AI22=6,$AH22="RI")</formula>
    </cfRule>
    <cfRule type="expression" dxfId="10570" priority="295">
      <formula>AND($AI22=7,$AH22="S")</formula>
    </cfRule>
    <cfRule type="expression" dxfId="10569" priority="296">
      <formula>AND($AI22=6,$AH22="S")</formula>
    </cfRule>
    <cfRule type="expression" dxfId="10568" priority="299">
      <formula>AND($AI22=7,$AH22="S")</formula>
    </cfRule>
    <cfRule type="expression" dxfId="10567" priority="300">
      <formula>AND($AI22=6,$AH22="S")</formula>
    </cfRule>
  </conditionalFormatting>
  <conditionalFormatting sqref="K22:L23">
    <cfRule type="expression" dxfId="10566" priority="289">
      <formula>$AI22=7</formula>
    </cfRule>
    <cfRule type="expression" dxfId="10565" priority="290">
      <formula>$AI22=6</formula>
    </cfRule>
  </conditionalFormatting>
  <conditionalFormatting sqref="K22:L23">
    <cfRule type="expression" dxfId="10564" priority="285">
      <formula>AND($AI22=7,$AH22="RI")</formula>
    </cfRule>
    <cfRule type="expression" dxfId="10563" priority="286">
      <formula>AND($AI22=6,$AH22="RI")</formula>
    </cfRule>
    <cfRule type="expression" dxfId="10562" priority="287">
      <formula>AND($AI22=7,$AH22="S")</formula>
    </cfRule>
    <cfRule type="expression" dxfId="10561" priority="288">
      <formula>AND($AI22=6,$AH22="S")</formula>
    </cfRule>
    <cfRule type="expression" dxfId="10560" priority="291">
      <formula>AND($AI22=7,$AH22="S")</formula>
    </cfRule>
    <cfRule type="expression" dxfId="10559" priority="292">
      <formula>AND($AI22=6,$AH22="S")</formula>
    </cfRule>
  </conditionalFormatting>
  <conditionalFormatting sqref="J22:L23">
    <cfRule type="expression" dxfId="10558" priority="281">
      <formula>OR($AI22=7,$AI22=0)</formula>
    </cfRule>
    <cfRule type="expression" dxfId="10557" priority="282">
      <formula>$AI22=6</formula>
    </cfRule>
  </conditionalFormatting>
  <conditionalFormatting sqref="J22:L23">
    <cfRule type="expression" dxfId="10556" priority="277">
      <formula>AND($AI22=7,$AH22="RI")</formula>
    </cfRule>
    <cfRule type="expression" dxfId="10555" priority="278">
      <formula>AND($AI22=6,$AH22="RI")</formula>
    </cfRule>
    <cfRule type="expression" dxfId="10554" priority="279">
      <formula>AND($AI22=7,$AH22="S")</formula>
    </cfRule>
    <cfRule type="expression" dxfId="10553" priority="280">
      <formula>AND($AI22=6,$AH22="S")</formula>
    </cfRule>
    <cfRule type="expression" dxfId="10552" priority="283">
      <formula>AND($AI22=7,$AH22="S")</formula>
    </cfRule>
    <cfRule type="expression" dxfId="10551" priority="284">
      <formula>AND($AI22=6,$AH22="S")</formula>
    </cfRule>
  </conditionalFormatting>
  <conditionalFormatting sqref="J24:O26">
    <cfRule type="expression" dxfId="10550" priority="273">
      <formula>AND($AI24=6,$AH24="RI")</formula>
    </cfRule>
    <cfRule type="expression" dxfId="10549" priority="274">
      <formula>AND($AI24=7,$AH24="RI")</formula>
    </cfRule>
    <cfRule type="expression" dxfId="10548" priority="275">
      <formula>OR($AI24=7,$AI24=8)</formula>
    </cfRule>
    <cfRule type="expression" dxfId="10547" priority="276">
      <formula>$AI24=6</formula>
    </cfRule>
  </conditionalFormatting>
  <conditionalFormatting sqref="J22:O26">
    <cfRule type="expression" dxfId="10546" priority="267">
      <formula>OR(AND($AI22=7,$AH22="R"),AND($AI22=6,$AH22="R"))</formula>
    </cfRule>
    <cfRule type="expression" dxfId="10545" priority="268">
      <formula>OR(AND($AI22=7,$AH22="RI"),AND($AI22=6,$AH22="RI"))</formula>
    </cfRule>
    <cfRule type="expression" dxfId="10544" priority="269">
      <formula>OR(AND($AI22=7,$AH22="S"),AND($AI22=6,$AH22="S"))</formula>
    </cfRule>
    <cfRule type="expression" dxfId="10543" priority="270">
      <formula>OR(AND($AI22=7,$AH22="PZC"),AND($AI22=6,$AH22="PZC"))</formula>
    </cfRule>
    <cfRule type="expression" dxfId="10542" priority="271">
      <formula>OR($AI22=7,$AI22=0)</formula>
    </cfRule>
    <cfRule type="expression" dxfId="10541" priority="272">
      <formula>$AI22=6</formula>
    </cfRule>
  </conditionalFormatting>
  <conditionalFormatting sqref="K29:L30">
    <cfRule type="expression" dxfId="10540" priority="265">
      <formula>$AI29=7</formula>
    </cfRule>
    <cfRule type="expression" dxfId="10539" priority="266">
      <formula>$AI29=6</formula>
    </cfRule>
  </conditionalFormatting>
  <conditionalFormatting sqref="M31:M33">
    <cfRule type="expression" dxfId="10538" priority="259">
      <formula>$AI31=7</formula>
    </cfRule>
    <cfRule type="expression" dxfId="10537" priority="260">
      <formula>$AI31=6</formula>
    </cfRule>
  </conditionalFormatting>
  <conditionalFormatting sqref="M32">
    <cfRule type="expression" dxfId="10536" priority="257">
      <formula>$AI32=7</formula>
    </cfRule>
    <cfRule type="expression" dxfId="10535" priority="258">
      <formula>$AI32=6</formula>
    </cfRule>
  </conditionalFormatting>
  <conditionalFormatting sqref="M31:M33">
    <cfRule type="expression" dxfId="10534" priority="255">
      <formula>$AI31=7</formula>
    </cfRule>
    <cfRule type="expression" dxfId="10533" priority="256">
      <formula>$AI31=6</formula>
    </cfRule>
  </conditionalFormatting>
  <conditionalFormatting sqref="M31:M33">
    <cfRule type="expression" dxfId="10532" priority="253">
      <formula>$AI31=7</formula>
    </cfRule>
    <cfRule type="expression" dxfId="10531" priority="254">
      <formula>$AI31=6</formula>
    </cfRule>
  </conditionalFormatting>
  <conditionalFormatting sqref="J31:O33">
    <cfRule type="expression" dxfId="10530" priority="261">
      <formula>AND($AI31=6,$AH31="RI")</formula>
    </cfRule>
    <cfRule type="expression" dxfId="10529" priority="262">
      <formula>AND($AI31=7,$AH31="RI")</formula>
    </cfRule>
    <cfRule type="expression" dxfId="10528" priority="263">
      <formula>OR($AI31=7,$AI31=8)</formula>
    </cfRule>
    <cfRule type="expression" dxfId="10527" priority="264">
      <formula>$AI31=6</formula>
    </cfRule>
  </conditionalFormatting>
  <conditionalFormatting sqref="J29:O33">
    <cfRule type="expression" dxfId="10526" priority="247">
      <formula>OR(AND($AI29=7,$AH29="R"),AND($AI29=6,$AH29="R"))</formula>
    </cfRule>
    <cfRule type="expression" dxfId="10525" priority="248">
      <formula>OR(AND($AI29=7,$AH29="RI"),AND($AI29=6,$AH29="RI"))</formula>
    </cfRule>
    <cfRule type="expression" dxfId="10524" priority="249">
      <formula>OR(AND($AI29=7,$AH29="S"),AND($AI29=6,$AH29="S"))</formula>
    </cfRule>
    <cfRule type="expression" dxfId="10523" priority="250">
      <formula>OR(AND($AI29=7,$AH29="PZC"),AND($AI29=6,$AH29="PZC"))</formula>
    </cfRule>
    <cfRule type="expression" dxfId="10522" priority="251">
      <formula>OR($AI29=7,$AI29=0)</formula>
    </cfRule>
    <cfRule type="expression" dxfId="10521" priority="252">
      <formula>$AI29=6</formula>
    </cfRule>
  </conditionalFormatting>
  <conditionalFormatting sqref="S3:S5">
    <cfRule type="expression" dxfId="10520" priority="241">
      <formula>$AI3=7</formula>
    </cfRule>
    <cfRule type="expression" dxfId="10519" priority="242">
      <formula>$AI3=6</formula>
    </cfRule>
  </conditionalFormatting>
  <conditionalFormatting sqref="S4">
    <cfRule type="expression" dxfId="10518" priority="239">
      <formula>$AI4=7</formula>
    </cfRule>
    <cfRule type="expression" dxfId="10517" priority="240">
      <formula>$AI4=6</formula>
    </cfRule>
  </conditionalFormatting>
  <conditionalFormatting sqref="S3:S5">
    <cfRule type="expression" dxfId="10516" priority="237">
      <formula>$AI3=7</formula>
    </cfRule>
    <cfRule type="expression" dxfId="10515" priority="238">
      <formula>$AI3=6</formula>
    </cfRule>
  </conditionalFormatting>
  <conditionalFormatting sqref="S3:S5">
    <cfRule type="expression" dxfId="10514" priority="235">
      <formula>$AI3=7</formula>
    </cfRule>
    <cfRule type="expression" dxfId="10513" priority="236">
      <formula>$AI3=6</formula>
    </cfRule>
  </conditionalFormatting>
  <conditionalFormatting sqref="P3:U5">
    <cfRule type="expression" dxfId="10512" priority="243">
      <formula>AND($AI3=6,$AH3="RI")</formula>
    </cfRule>
    <cfRule type="expression" dxfId="10511" priority="244">
      <formula>AND($AI3=7,$AH3="RI")</formula>
    </cfRule>
    <cfRule type="expression" dxfId="10510" priority="245">
      <formula>OR($AI3=7,$AI3=8)</formula>
    </cfRule>
    <cfRule type="expression" dxfId="10509" priority="246">
      <formula>$AI3=6</formula>
    </cfRule>
  </conditionalFormatting>
  <conditionalFormatting sqref="P3:U5">
    <cfRule type="expression" dxfId="10508" priority="229">
      <formula>OR(AND($AI3=7,$AH3="R"),AND($AI3=6,$AH3="R"))</formula>
    </cfRule>
    <cfRule type="expression" dxfId="10507" priority="230">
      <formula>OR(AND($AI3=7,$AH3="RI"),AND($AI3=6,$AH3="RI"))</formula>
    </cfRule>
    <cfRule type="expression" dxfId="10506" priority="231">
      <formula>OR(AND($AI3=7,$AH3="S"),AND($AI3=6,$AH3="S"))</formula>
    </cfRule>
    <cfRule type="expression" dxfId="10505" priority="232">
      <formula>OR(AND($AI3=7,$AH3="PZC"),AND($AI3=6,$AH3="PZC"))</formula>
    </cfRule>
    <cfRule type="expression" dxfId="10504" priority="233">
      <formula>OR($AI3=7,$AI3=0)</formula>
    </cfRule>
    <cfRule type="expression" dxfId="10503" priority="234">
      <formula>$AI3=6</formula>
    </cfRule>
  </conditionalFormatting>
  <conditionalFormatting sqref="U8:U12">
    <cfRule type="expression" dxfId="10502" priority="225">
      <formula>OR($AI8=7,$AI8=0)</formula>
    </cfRule>
    <cfRule type="expression" dxfId="10501" priority="226">
      <formula>$AI8=6</formula>
    </cfRule>
  </conditionalFormatting>
  <conditionalFormatting sqref="U8:U12">
    <cfRule type="expression" dxfId="10500" priority="221">
      <formula>AND($AI8=7,$AH8="RI")</formula>
    </cfRule>
    <cfRule type="expression" dxfId="10499" priority="222">
      <formula>AND($AI8=6,$AH8="RI")</formula>
    </cfRule>
    <cfRule type="expression" dxfId="10498" priority="223">
      <formula>AND($AI8=7,$AH8="S")</formula>
    </cfRule>
    <cfRule type="expression" dxfId="10497" priority="224">
      <formula>AND($AI8=6,$AH8="S")</formula>
    </cfRule>
    <cfRule type="expression" dxfId="10496" priority="227">
      <formula>AND($AI8=7,$AH8="S")</formula>
    </cfRule>
    <cfRule type="expression" dxfId="10495" priority="228">
      <formula>AND($AI8=6,$AH8="S")</formula>
    </cfRule>
  </conditionalFormatting>
  <conditionalFormatting sqref="T8:T12">
    <cfRule type="expression" dxfId="10494" priority="217">
      <formula>OR($AI8=7,$AI8=0)</formula>
    </cfRule>
    <cfRule type="expression" dxfId="10493" priority="218">
      <formula>$AI8=6</formula>
    </cfRule>
  </conditionalFormatting>
  <conditionalFormatting sqref="T8:T12">
    <cfRule type="expression" dxfId="10492" priority="213">
      <formula>AND($AI8=7,$AH8="RI")</formula>
    </cfRule>
    <cfRule type="expression" dxfId="10491" priority="214">
      <formula>AND($AI8=6,$AH8="RI")</formula>
    </cfRule>
    <cfRule type="expression" dxfId="10490" priority="215">
      <formula>AND($AI8=7,$AH8="S")</formula>
    </cfRule>
    <cfRule type="expression" dxfId="10489" priority="216">
      <formula>AND($AI8=6,$AH8="S")</formula>
    </cfRule>
    <cfRule type="expression" dxfId="10488" priority="219">
      <formula>AND($AI8=7,$AH8="S")</formula>
    </cfRule>
    <cfRule type="expression" dxfId="10487" priority="220">
      <formula>AND($AI8=6,$AH8="S")</formula>
    </cfRule>
  </conditionalFormatting>
  <conditionalFormatting sqref="R8:R12">
    <cfRule type="expression" dxfId="10486" priority="209">
      <formula>OR($AI8=7,$AI8=0)</formula>
    </cfRule>
    <cfRule type="expression" dxfId="10485" priority="210">
      <formula>$AI8=6</formula>
    </cfRule>
  </conditionalFormatting>
  <conditionalFormatting sqref="R8:R12">
    <cfRule type="expression" dxfId="10484" priority="205">
      <formula>AND($AI8=7,$AH8="RI")</formula>
    </cfRule>
    <cfRule type="expression" dxfId="10483" priority="206">
      <formula>AND($AI8=6,$AH8="RI")</formula>
    </cfRule>
    <cfRule type="expression" dxfId="10482" priority="207">
      <formula>AND($AI8=7,$AH8="S")</formula>
    </cfRule>
    <cfRule type="expression" dxfId="10481" priority="208">
      <formula>AND($AI8=6,$AH8="S")</formula>
    </cfRule>
    <cfRule type="expression" dxfId="10480" priority="211">
      <formula>AND($AI8=7,$AH8="S")</formula>
    </cfRule>
    <cfRule type="expression" dxfId="10479" priority="212">
      <formula>AND($AI8=6,$AH8="S")</formula>
    </cfRule>
  </conditionalFormatting>
  <conditionalFormatting sqref="S8:U12">
    <cfRule type="expression" dxfId="10478" priority="201">
      <formula>OR($AI8=7,$AI8=0)</formula>
    </cfRule>
    <cfRule type="expression" dxfId="10477" priority="202">
      <formula>$AI8=6</formula>
    </cfRule>
  </conditionalFormatting>
  <conditionalFormatting sqref="S8:U12">
    <cfRule type="expression" dxfId="10476" priority="197">
      <formula>AND($AI8=7,$AH8="RI")</formula>
    </cfRule>
    <cfRule type="expression" dxfId="10475" priority="198">
      <formula>AND($AI8=6,$AH8="RI")</formula>
    </cfRule>
    <cfRule type="expression" dxfId="10474" priority="199">
      <formula>AND($AI8=7,$AH8="S")</formula>
    </cfRule>
    <cfRule type="expression" dxfId="10473" priority="200">
      <formula>AND($AI8=6,$AH8="S")</formula>
    </cfRule>
    <cfRule type="expression" dxfId="10472" priority="203">
      <formula>AND($AI8=7,$AH8="S")</formula>
    </cfRule>
    <cfRule type="expression" dxfId="10471" priority="204">
      <formula>AND($AI8=6,$AH8="S")</formula>
    </cfRule>
  </conditionalFormatting>
  <conditionalFormatting sqref="Q8:Q12">
    <cfRule type="expression" dxfId="10470" priority="193">
      <formula>$AI8=7</formula>
    </cfRule>
    <cfRule type="expression" dxfId="10469" priority="194">
      <formula>$AI8=6</formula>
    </cfRule>
  </conditionalFormatting>
  <conditionalFormatting sqref="Q8:Q12">
    <cfRule type="expression" dxfId="10468" priority="189">
      <formula>AND($AI8=7,$AH8="RI")</formula>
    </cfRule>
    <cfRule type="expression" dxfId="10467" priority="190">
      <formula>AND($AI8=6,$AH8="RI")</formula>
    </cfRule>
    <cfRule type="expression" dxfId="10466" priority="191">
      <formula>AND($AI8=7,$AH8="S")</formula>
    </cfRule>
    <cfRule type="expression" dxfId="10465" priority="192">
      <formula>AND($AI8=6,$AH8="S")</formula>
    </cfRule>
    <cfRule type="expression" dxfId="10464" priority="195">
      <formula>AND($AI8=7,$AH8="S")</formula>
    </cfRule>
    <cfRule type="expression" dxfId="10463" priority="196">
      <formula>AND($AI8=6,$AH8="S")</formula>
    </cfRule>
  </conditionalFormatting>
  <conditionalFormatting sqref="P8:P12">
    <cfRule type="expression" dxfId="10462" priority="185">
      <formula>OR($AI8=7,$AI8=0)</formula>
    </cfRule>
    <cfRule type="expression" dxfId="10461" priority="186">
      <formula>$AI8=6</formula>
    </cfRule>
  </conditionalFormatting>
  <conditionalFormatting sqref="P8:P12">
    <cfRule type="expression" dxfId="10460" priority="181">
      <formula>AND($AI8=7,$AH8="RI")</formula>
    </cfRule>
    <cfRule type="expression" dxfId="10459" priority="182">
      <formula>AND($AI8=6,$AH8="RI")</formula>
    </cfRule>
    <cfRule type="expression" dxfId="10458" priority="183">
      <formula>AND($AI8=7,$AH8="S")</formula>
    </cfRule>
    <cfRule type="expression" dxfId="10457" priority="184">
      <formula>AND($AI8=6,$AH8="S")</formula>
    </cfRule>
    <cfRule type="expression" dxfId="10456" priority="187">
      <formula>AND($AI8=7,$AH8="S")</formula>
    </cfRule>
    <cfRule type="expression" dxfId="10455" priority="188">
      <formula>AND($AI8=6,$AH8="S")</formula>
    </cfRule>
  </conditionalFormatting>
  <conditionalFormatting sqref="P8:U12">
    <cfRule type="expression" dxfId="10454" priority="175">
      <formula>OR(AND($AI8=7,$AH8="R"),AND($AI8=6,$AH8="R"))</formula>
    </cfRule>
    <cfRule type="expression" dxfId="10453" priority="176">
      <formula>OR(AND($AI8=7,$AH8="RI"),AND($AI8=6,$AH8="RI"))</formula>
    </cfRule>
    <cfRule type="expression" dxfId="10452" priority="177">
      <formula>OR(AND($AI8=7,$AH8="S"),AND($AI8=6,$AH8="S"))</formula>
    </cfRule>
    <cfRule type="expression" dxfId="10451" priority="178">
      <formula>OR(AND($AI8=7,$AH8="PZC"),AND($AI8=6,$AH8="PZC"))</formula>
    </cfRule>
    <cfRule type="expression" dxfId="10450" priority="179">
      <formula>OR($AI8=7,$AI8=0)</formula>
    </cfRule>
    <cfRule type="expression" dxfId="10449" priority="180">
      <formula>$AI8=6</formula>
    </cfRule>
  </conditionalFormatting>
  <conditionalFormatting sqref="U15:U16">
    <cfRule type="expression" dxfId="10448" priority="171">
      <formula>OR($AI15=7,$AI15=0)</formula>
    </cfRule>
    <cfRule type="expression" dxfId="10447" priority="172">
      <formula>$AI15=6</formula>
    </cfRule>
  </conditionalFormatting>
  <conditionalFormatting sqref="U15:U16">
    <cfRule type="expression" dxfId="10446" priority="165">
      <formula>AND($AI15=7,$AH15="RI")</formula>
    </cfRule>
    <cfRule type="expression" dxfId="10445" priority="166">
      <formula>AND($AI15=6,$AH15="RI")</formula>
    </cfRule>
    <cfRule type="expression" dxfId="10444" priority="169">
      <formula>AND($AI15=7,$AH15="S")</formula>
    </cfRule>
    <cfRule type="expression" dxfId="10443" priority="170">
      <formula>AND($AI15=6,$AH15="S")</formula>
    </cfRule>
    <cfRule type="expression" dxfId="10442" priority="173">
      <formula>AND($AI15=7,$AH15="S")</formula>
    </cfRule>
    <cfRule type="expression" dxfId="10441" priority="174">
      <formula>AND($AI15=6,$AH15="S")</formula>
    </cfRule>
  </conditionalFormatting>
  <conditionalFormatting sqref="U16">
    <cfRule type="expression" dxfId="10440" priority="167">
      <formula>$AI16=7</formula>
    </cfRule>
    <cfRule type="expression" dxfId="10439" priority="168">
      <formula>$AI16=6</formula>
    </cfRule>
  </conditionalFormatting>
  <conditionalFormatting sqref="T15:T16">
    <cfRule type="expression" dxfId="10438" priority="161">
      <formula>OR($AI15=7,$AI15=0)</formula>
    </cfRule>
    <cfRule type="expression" dxfId="10437" priority="162">
      <formula>$AI15=6</formula>
    </cfRule>
  </conditionalFormatting>
  <conditionalFormatting sqref="T15:T16">
    <cfRule type="expression" dxfId="10436" priority="155">
      <formula>AND($AI15=7,$AH15="RI")</formula>
    </cfRule>
    <cfRule type="expression" dxfId="10435" priority="156">
      <formula>AND($AI15=6,$AH15="RI")</formula>
    </cfRule>
    <cfRule type="expression" dxfId="10434" priority="159">
      <formula>AND($AI15=7,$AH15="S")</formula>
    </cfRule>
    <cfRule type="expression" dxfId="10433" priority="160">
      <formula>AND($AI15=6,$AH15="S")</formula>
    </cfRule>
    <cfRule type="expression" dxfId="10432" priority="163">
      <formula>AND($AI15=7,$AH15="S")</formula>
    </cfRule>
    <cfRule type="expression" dxfId="10431" priority="164">
      <formula>AND($AI15=6,$AH15="S")</formula>
    </cfRule>
  </conditionalFormatting>
  <conditionalFormatting sqref="T16">
    <cfRule type="expression" dxfId="10430" priority="157">
      <formula>$AI16=7</formula>
    </cfRule>
    <cfRule type="expression" dxfId="10429" priority="158">
      <formula>$AI16=6</formula>
    </cfRule>
  </conditionalFormatting>
  <conditionalFormatting sqref="R16">
    <cfRule type="expression" dxfId="10428" priority="149">
      <formula>$AI16=7</formula>
    </cfRule>
    <cfRule type="expression" dxfId="10427" priority="150">
      <formula>$AI16=6</formula>
    </cfRule>
  </conditionalFormatting>
  <conditionalFormatting sqref="R15:R16">
    <cfRule type="expression" dxfId="10426" priority="151">
      <formula>OR($AI15=7,$AI15=0)</formula>
    </cfRule>
    <cfRule type="expression" dxfId="10425" priority="152">
      <formula>$AI15=6</formula>
    </cfRule>
  </conditionalFormatting>
  <conditionalFormatting sqref="R15:R16">
    <cfRule type="expression" dxfId="10424" priority="145">
      <formula>AND($AI15=7,$AH15="RI")</formula>
    </cfRule>
    <cfRule type="expression" dxfId="10423" priority="146">
      <formula>AND($AI15=6,$AH15="RI")</formula>
    </cfRule>
    <cfRule type="expression" dxfId="10422" priority="147">
      <formula>AND($AI15=7,$AH15="S")</formula>
    </cfRule>
    <cfRule type="expression" dxfId="10421" priority="148">
      <formula>AND($AI15=6,$AH15="S")</formula>
    </cfRule>
    <cfRule type="expression" dxfId="10420" priority="153">
      <formula>AND($AI15=7,$AH15="S")</formula>
    </cfRule>
    <cfRule type="expression" dxfId="10419" priority="154">
      <formula>AND($AI15=6,$AH15="S")</formula>
    </cfRule>
  </conditionalFormatting>
  <conditionalFormatting sqref="S15:S16">
    <cfRule type="expression" dxfId="10418" priority="141">
      <formula>OR($AI15=7,$AI15=0)</formula>
    </cfRule>
    <cfRule type="expression" dxfId="10417" priority="142">
      <formula>$AI15=6</formula>
    </cfRule>
  </conditionalFormatting>
  <conditionalFormatting sqref="S15:S16">
    <cfRule type="expression" dxfId="10416" priority="137">
      <formula>AND($AI15=7,$AH15="RI")</formula>
    </cfRule>
    <cfRule type="expression" dxfId="10415" priority="138">
      <formula>AND($AI15=6,$AH15="RI")</formula>
    </cfRule>
    <cfRule type="expression" dxfId="10414" priority="139">
      <formula>AND($AI15=7,$AH15="S")</formula>
    </cfRule>
    <cfRule type="expression" dxfId="10413" priority="140">
      <formula>AND($AI15=6,$AH15="S")</formula>
    </cfRule>
    <cfRule type="expression" dxfId="10412" priority="143">
      <formula>AND($AI15=7,$AH15="S")</formula>
    </cfRule>
    <cfRule type="expression" dxfId="10411" priority="144">
      <formula>AND($AI15=6,$AH15="S")</formula>
    </cfRule>
  </conditionalFormatting>
  <conditionalFormatting sqref="Q15:Q16">
    <cfRule type="expression" dxfId="10410" priority="133">
      <formula>$AI15=7</formula>
    </cfRule>
    <cfRule type="expression" dxfId="10409" priority="134">
      <formula>$AI15=6</formula>
    </cfRule>
  </conditionalFormatting>
  <conditionalFormatting sqref="Q15:Q16">
    <cfRule type="expression" dxfId="10408" priority="129">
      <formula>AND($AI15=7,$AH15="RI")</formula>
    </cfRule>
    <cfRule type="expression" dxfId="10407" priority="130">
      <formula>AND($AI15=6,$AH15="RI")</formula>
    </cfRule>
    <cfRule type="expression" dxfId="10406" priority="131">
      <formula>AND($AI15=7,$AH15="S")</formula>
    </cfRule>
    <cfRule type="expression" dxfId="10405" priority="132">
      <formula>AND($AI15=6,$AH15="S")</formula>
    </cfRule>
    <cfRule type="expression" dxfId="10404" priority="135">
      <formula>AND($AI15=7,$AH15="S")</formula>
    </cfRule>
    <cfRule type="expression" dxfId="10403" priority="136">
      <formula>AND($AI15=6,$AH15="S")</formula>
    </cfRule>
  </conditionalFormatting>
  <conditionalFormatting sqref="P15:R16">
    <cfRule type="expression" dxfId="10402" priority="125">
      <formula>OR($AI15=7,$AI15=0)</formula>
    </cfRule>
    <cfRule type="expression" dxfId="10401" priority="126">
      <formula>$AI15=6</formula>
    </cfRule>
  </conditionalFormatting>
  <conditionalFormatting sqref="P15:R16">
    <cfRule type="expression" dxfId="10400" priority="121">
      <formula>AND($AI15=7,$AH15="RI")</formula>
    </cfRule>
    <cfRule type="expression" dxfId="10399" priority="122">
      <formula>AND($AI15=6,$AH15="RI")</formula>
    </cfRule>
    <cfRule type="expression" dxfId="10398" priority="123">
      <formula>AND($AI15=7,$AH15="S")</formula>
    </cfRule>
    <cfRule type="expression" dxfId="10397" priority="124">
      <formula>AND($AI15=6,$AH15="S")</formula>
    </cfRule>
    <cfRule type="expression" dxfId="10396" priority="127">
      <formula>AND($AI15=7,$AH15="S")</formula>
    </cfRule>
    <cfRule type="expression" dxfId="10395" priority="128">
      <formula>AND($AI15=6,$AH15="S")</formula>
    </cfRule>
  </conditionalFormatting>
  <conditionalFormatting sqref="P17:U19">
    <cfRule type="expression" dxfId="10394" priority="117">
      <formula>AND($AI17=6,$AH17="RI")</formula>
    </cfRule>
    <cfRule type="expression" dxfId="10393" priority="118">
      <formula>AND($AI17=7,$AH17="RI")</formula>
    </cfRule>
    <cfRule type="expression" dxfId="10392" priority="119">
      <formula>OR($AI17=7,$AI17=8)</formula>
    </cfRule>
    <cfRule type="expression" dxfId="10391" priority="120">
      <formula>$AI17=6</formula>
    </cfRule>
  </conditionalFormatting>
  <conditionalFormatting sqref="P15:U19">
    <cfRule type="expression" dxfId="10390" priority="111">
      <formula>OR(AND($AI15=7,$AH15="R"),AND($AI15=6,$AH15="R"))</formula>
    </cfRule>
    <cfRule type="expression" dxfId="10389" priority="112">
      <formula>OR(AND($AI15=7,$AH15="RI"),AND($AI15=6,$AH15="RI"))</formula>
    </cfRule>
    <cfRule type="expression" dxfId="10388" priority="113">
      <formula>OR(AND($AI15=7,$AH15="S"),AND($AI15=6,$AH15="S"))</formula>
    </cfRule>
    <cfRule type="expression" dxfId="10387" priority="114">
      <formula>OR(AND($AI15=7,$AH15="PZC"),AND($AI15=6,$AH15="PZC"))</formula>
    </cfRule>
    <cfRule type="expression" dxfId="10386" priority="115">
      <formula>OR($AI15=7,$AI15=0)</formula>
    </cfRule>
    <cfRule type="expression" dxfId="10385" priority="116">
      <formula>$AI15=6</formula>
    </cfRule>
  </conditionalFormatting>
  <conditionalFormatting sqref="Q22:Q23">
    <cfRule type="expression" dxfId="10384" priority="109">
      <formula>$AI22=7</formula>
    </cfRule>
    <cfRule type="expression" dxfId="10383" priority="110">
      <formula>$AI22=6</formula>
    </cfRule>
  </conditionalFormatting>
  <conditionalFormatting sqref="S24:S26">
    <cfRule type="expression" dxfId="10382" priority="103">
      <formula>$AI24=7</formula>
    </cfRule>
    <cfRule type="expression" dxfId="10381" priority="104">
      <formula>$AI24=6</formula>
    </cfRule>
  </conditionalFormatting>
  <conditionalFormatting sqref="S25">
    <cfRule type="expression" dxfId="10380" priority="101">
      <formula>$AI25=7</formula>
    </cfRule>
    <cfRule type="expression" dxfId="10379" priority="102">
      <formula>$AI25=6</formula>
    </cfRule>
  </conditionalFormatting>
  <conditionalFormatting sqref="S24:S26">
    <cfRule type="expression" dxfId="10378" priority="99">
      <formula>$AI24=7</formula>
    </cfRule>
    <cfRule type="expression" dxfId="10377" priority="100">
      <formula>$AI24=6</formula>
    </cfRule>
  </conditionalFormatting>
  <conditionalFormatting sqref="S24:S26">
    <cfRule type="expression" dxfId="10376" priority="97">
      <formula>$AI24=7</formula>
    </cfRule>
    <cfRule type="expression" dxfId="10375" priority="98">
      <formula>$AI24=6</formula>
    </cfRule>
  </conditionalFormatting>
  <conditionalFormatting sqref="P24:U26">
    <cfRule type="expression" dxfId="10374" priority="105">
      <formula>AND($AI24=6,$AH24="RI")</formula>
    </cfRule>
    <cfRule type="expression" dxfId="10373" priority="106">
      <formula>AND($AI24=7,$AH24="RI")</formula>
    </cfRule>
    <cfRule type="expression" dxfId="10372" priority="107">
      <formula>OR($AI24=7,$AI24=8)</formula>
    </cfRule>
    <cfRule type="expression" dxfId="10371" priority="108">
      <formula>$AI24=6</formula>
    </cfRule>
  </conditionalFormatting>
  <conditionalFormatting sqref="P22:U26">
    <cfRule type="expression" dxfId="10370" priority="91">
      <formula>OR(AND($AI22=7,$AH22="PZC"),AND($AI22=6,$AH22="PZC"))</formula>
    </cfRule>
    <cfRule type="expression" dxfId="10369" priority="92">
      <formula>OR(AND($AI22=7,$AH22="R"),AND($AI22=6,$AH22="R"))</formula>
    </cfRule>
    <cfRule type="expression" dxfId="10368" priority="93">
      <formula>OR(AND($AI22=7,$AH22="RI"),AND($AI22=6,$AH22="RI"))</formula>
    </cfRule>
    <cfRule type="expression" dxfId="10367" priority="94">
      <formula>OR(AND($AI22=7,$AH22="S"),AND($AI22=6,$AH22="S"))</formula>
    </cfRule>
    <cfRule type="expression" dxfId="10366" priority="95">
      <formula>OR($AI22=7,$AI22=0)</formula>
    </cfRule>
    <cfRule type="expression" dxfId="10365" priority="96">
      <formula>$AI22=6</formula>
    </cfRule>
  </conditionalFormatting>
  <conditionalFormatting sqref="U29:U33">
    <cfRule type="expression" dxfId="10364" priority="87">
      <formula>OR($AI29=7,$AI29=0)</formula>
    </cfRule>
    <cfRule type="expression" dxfId="10363" priority="88">
      <formula>$AI29=6</formula>
    </cfRule>
  </conditionalFormatting>
  <conditionalFormatting sqref="U29:U33">
    <cfRule type="expression" dxfId="10362" priority="83">
      <formula>AND($AI29=7,$AH29="RI")</formula>
    </cfRule>
    <cfRule type="expression" dxfId="10361" priority="84">
      <formula>AND($AI29=6,$AH29="RI")</formula>
    </cfRule>
    <cfRule type="expression" dxfId="10360" priority="85">
      <formula>AND($AI29=7,$AH29="S")</formula>
    </cfRule>
    <cfRule type="expression" dxfId="10359" priority="86">
      <formula>AND($AI29=6,$AH29="S")</formula>
    </cfRule>
    <cfRule type="expression" dxfId="10358" priority="89">
      <formula>AND($AI29=7,$AH29="S")</formula>
    </cfRule>
    <cfRule type="expression" dxfId="10357" priority="90">
      <formula>AND($AI29=6,$AH29="S")</formula>
    </cfRule>
  </conditionalFormatting>
  <conditionalFormatting sqref="T29:T33">
    <cfRule type="expression" dxfId="10356" priority="79">
      <formula>OR($AI29=7,$AI29=0)</formula>
    </cfRule>
    <cfRule type="expression" dxfId="10355" priority="80">
      <formula>$AI29=6</formula>
    </cfRule>
  </conditionalFormatting>
  <conditionalFormatting sqref="T29:T33">
    <cfRule type="expression" dxfId="10354" priority="75">
      <formula>AND($AI29=7,$AH29="RI")</formula>
    </cfRule>
    <cfRule type="expression" dxfId="10353" priority="76">
      <formula>AND($AI29=6,$AH29="RI")</formula>
    </cfRule>
    <cfRule type="expression" dxfId="10352" priority="77">
      <formula>AND($AI29=7,$AH29="S")</formula>
    </cfRule>
  </conditionalFormatting>
  <conditionalFormatting sqref="R29:R33">
    <cfRule type="expression" dxfId="10351" priority="71">
      <formula>OR($AI29=7,$AI29=0)</formula>
    </cfRule>
    <cfRule type="expression" dxfId="10350" priority="72">
      <formula>$AI29=6</formula>
    </cfRule>
  </conditionalFormatting>
  <conditionalFormatting sqref="R29:R33">
    <cfRule type="expression" dxfId="10349" priority="67">
      <formula>AND($AI29=7,$AH29="RI")</formula>
    </cfRule>
    <cfRule type="expression" dxfId="10348" priority="68">
      <formula>AND($AI29=6,$AH29="RI")</formula>
    </cfRule>
    <cfRule type="expression" dxfId="10347" priority="69">
      <formula>AND($AI29=7,$AH29="S")</formula>
    </cfRule>
    <cfRule type="expression" dxfId="10346" priority="70">
      <formula>AND($AI29=6,$AH29="S")</formula>
    </cfRule>
    <cfRule type="expression" dxfId="10345" priority="73">
      <formula>AND($AI29=7,$AH29="S")</formula>
    </cfRule>
    <cfRule type="expression" dxfId="10344" priority="74">
      <formula>AND($AI29=6,$AH29="S")</formula>
    </cfRule>
  </conditionalFormatting>
  <conditionalFormatting sqref="S29:U33">
    <cfRule type="expression" dxfId="10343" priority="63">
      <formula>OR($AI29=7,$AI29=0)</formula>
    </cfRule>
    <cfRule type="expression" dxfId="10342" priority="64">
      <formula>$AI29=6</formula>
    </cfRule>
  </conditionalFormatting>
  <conditionalFormatting sqref="S29:U33">
    <cfRule type="expression" dxfId="10341" priority="59">
      <formula>AND($AI29=7,$AH29="RI")</formula>
    </cfRule>
    <cfRule type="expression" dxfId="10340" priority="60">
      <formula>AND($AI29=6,$AH29="RI")</formula>
    </cfRule>
    <cfRule type="expression" dxfId="10339" priority="61">
      <formula>AND($AI29=7,$AH29="S")</formula>
    </cfRule>
    <cfRule type="expression" dxfId="10338" priority="62">
      <formula>AND($AI29=6,$AH29="S")</formula>
    </cfRule>
    <cfRule type="expression" dxfId="10337" priority="65">
      <formula>AND($AI29=7,$AH29="S")</formula>
    </cfRule>
    <cfRule type="expression" dxfId="10336" priority="66">
      <formula>AND($AI29=6,$AH29="S")</formula>
    </cfRule>
  </conditionalFormatting>
  <conditionalFormatting sqref="Q29:Q33">
    <cfRule type="expression" dxfId="10335" priority="55">
      <formula>$AI29=7</formula>
    </cfRule>
    <cfRule type="expression" dxfId="10334" priority="56">
      <formula>$AI29=6</formula>
    </cfRule>
  </conditionalFormatting>
  <conditionalFormatting sqref="Q29:Q33">
    <cfRule type="expression" dxfId="10333" priority="51">
      <formula>AND($AI29=7,$AH29="RI")</formula>
    </cfRule>
    <cfRule type="expression" dxfId="10332" priority="52">
      <formula>AND($AI29=6,$AH29="RI")</formula>
    </cfRule>
    <cfRule type="expression" dxfId="10331" priority="53">
      <formula>AND($AI29=7,$AH29="S")</formula>
    </cfRule>
    <cfRule type="expression" dxfId="10330" priority="54">
      <formula>AND($AI29=6,$AH29="S")</formula>
    </cfRule>
    <cfRule type="expression" dxfId="10329" priority="57">
      <formula>AND($AI29=7,$AH29="S")</formula>
    </cfRule>
    <cfRule type="expression" dxfId="10328" priority="58">
      <formula>AND($AI29=6,$AH29="S")</formula>
    </cfRule>
  </conditionalFormatting>
  <conditionalFormatting sqref="P29:P33">
    <cfRule type="expression" dxfId="10327" priority="47">
      <formula>OR($AI29=7,$AI29=0)</formula>
    </cfRule>
    <cfRule type="expression" dxfId="10326" priority="48">
      <formula>$AI29=6</formula>
    </cfRule>
  </conditionalFormatting>
  <conditionalFormatting sqref="P29:P33">
    <cfRule type="expression" dxfId="10325" priority="43">
      <formula>AND($AI29=7,$AH29="RI")</formula>
    </cfRule>
    <cfRule type="expression" dxfId="10324" priority="44">
      <formula>AND($AI29=6,$AH29="RI")</formula>
    </cfRule>
    <cfRule type="expression" dxfId="10323" priority="45">
      <formula>AND($AI29=7,$AH29="S")</formula>
    </cfRule>
    <cfRule type="expression" dxfId="10322" priority="46">
      <formula>AND($AI29=6,$AH29="S")</formula>
    </cfRule>
    <cfRule type="expression" dxfId="10321" priority="49">
      <formula>AND($AI29=7,$AH29="S")</formula>
    </cfRule>
    <cfRule type="expression" dxfId="10320" priority="50">
      <formula>AND($AI29=6,$AH29="S")</formula>
    </cfRule>
  </conditionalFormatting>
  <conditionalFormatting sqref="P29:U33">
    <cfRule type="expression" dxfId="10319" priority="39">
      <formula>OR(AND($AI29=7,$AH29="S"),AND($AI29=6,$AH29="S"))</formula>
    </cfRule>
    <cfRule type="expression" dxfId="10318" priority="41">
      <formula>OR($AI29=7,$AI29=0)</formula>
    </cfRule>
    <cfRule type="expression" dxfId="10317" priority="42">
      <formula>$AI29=6</formula>
    </cfRule>
  </conditionalFormatting>
  <conditionalFormatting sqref="A3:U33 AB3:AG33">
    <cfRule type="expression" dxfId="10316" priority="618" stopIfTrue="1">
      <formula>AND($AI3=7,$AH3="S")</formula>
    </cfRule>
    <cfRule type="expression" dxfId="10315" priority="667" stopIfTrue="1">
      <formula>OR(AND($AI3=7,$AH3="R"),AND($AI3=6,$AH3="R"))</formula>
    </cfRule>
    <cfRule type="expression" dxfId="10314" priority="772" stopIfTrue="1">
      <formula>AND($AI3=6,$AH3="R")</formula>
    </cfRule>
    <cfRule type="expression" dxfId="10313" priority="773">
      <formula>OR(AND($AI3=7,$AH3="RI"),AND($AI3=6,$AH3="RI"))</formula>
    </cfRule>
    <cfRule type="expression" dxfId="10312" priority="774" stopIfTrue="1">
      <formula>OR(AND($AI3=7,$AH3="PZC"),AND($AI3=6,$AH3="PZC"))</formula>
    </cfRule>
    <cfRule type="expression" dxfId="10311" priority="837">
      <formula>AND($AI3=6,$AH3="S")</formula>
    </cfRule>
    <cfRule type="expression" dxfId="10310" priority="3043">
      <formula>AND($AI3=7,$AH3="R")</formula>
    </cfRule>
    <cfRule type="expression" dxfId="10309" priority="3044">
      <formula>AND($AI3=6,$AH3="S")</formula>
    </cfRule>
  </conditionalFormatting>
  <conditionalFormatting sqref="AB3:AB4 AB7:AB11 AB14:AB18 AB21:AB25 AB28:AB32">
    <cfRule type="iconSet" priority="28">
      <iconSet iconSet="3Symbols">
        <cfvo type="percent" val="0"/>
        <cfvo type="num" val="4"/>
        <cfvo type="num" val="5"/>
      </iconSet>
    </cfRule>
  </conditionalFormatting>
  <conditionalFormatting sqref="AC3:AC4 AC7:AC11 AC14:AC18 AC21:AC25 AC28:AC32">
    <cfRule type="iconSet" priority="27">
      <iconSet iconSet="3Symbols">
        <cfvo type="percent" val="0"/>
        <cfvo type="num" val="3"/>
        <cfvo type="num" val="4"/>
      </iconSet>
    </cfRule>
  </conditionalFormatting>
  <conditionalFormatting sqref="AD3:AD4 AD7:AD11 AD14:AD18 AD21:AD25 AD28:AD32">
    <cfRule type="iconSet" priority="26">
      <iconSet iconSet="3Symbols">
        <cfvo type="percent" val="0"/>
        <cfvo type="num" val="1"/>
        <cfvo type="num" val="2"/>
      </iconSet>
    </cfRule>
  </conditionalFormatting>
  <conditionalFormatting sqref="AB5 AB5:AB6 AB12:AB13 AB19:AB20 AB26:AB27 AB33">
    <cfRule type="iconSet" priority="25">
      <iconSet iconSet="3Symbols">
        <cfvo type="percent" val="0"/>
        <cfvo type="num" val="2"/>
        <cfvo type="num" val="3"/>
      </iconSet>
    </cfRule>
  </conditionalFormatting>
  <conditionalFormatting sqref="AC5:AD6 AC12:AD13 AC19:AD20 AC26:AD27 AC33:AD33">
    <cfRule type="iconSet" priority="24">
      <iconSet iconSet="3Symbols">
        <cfvo type="percent" val="0"/>
        <cfvo type="num" val="1"/>
        <cfvo type="num" val="2"/>
      </iconSet>
    </cfRule>
  </conditionalFormatting>
  <conditionalFormatting sqref="I2">
    <cfRule type="expression" dxfId="10308" priority="22">
      <formula>$AH2=7</formula>
    </cfRule>
    <cfRule type="expression" dxfId="10307" priority="23">
      <formula>$AH2=6</formula>
    </cfRule>
  </conditionalFormatting>
  <conditionalFormatting sqref="J2">
    <cfRule type="expression" dxfId="10306" priority="20">
      <formula>$AH2=7</formula>
    </cfRule>
    <cfRule type="expression" dxfId="10305" priority="21">
      <formula>$AH2=6</formula>
    </cfRule>
  </conditionalFormatting>
  <conditionalFormatting sqref="AE3:AE33">
    <cfRule type="iconSet" priority="19">
      <iconSet iconSet="3Symbols">
        <cfvo type="percent" val="0"/>
        <cfvo type="num" val="0"/>
        <cfvo type="num" val="1"/>
      </iconSet>
    </cfRule>
  </conditionalFormatting>
  <conditionalFormatting sqref="AF3:AF33">
    <cfRule type="iconSet" priority="18">
      <iconSet iconSet="3Symbols">
        <cfvo type="percent" val="0"/>
        <cfvo type="num" val="0"/>
        <cfvo type="num" val="1"/>
      </iconSet>
    </cfRule>
  </conditionalFormatting>
  <conditionalFormatting sqref="AG3:AG33">
    <cfRule type="iconSet" priority="17">
      <iconSet iconSet="3Symbols">
        <cfvo type="percent" val="0"/>
        <cfvo type="num" val="0"/>
        <cfvo type="num" val="1"/>
      </iconSet>
    </cfRule>
  </conditionalFormatting>
  <conditionalFormatting sqref="V4">
    <cfRule type="expression" dxfId="10304" priority="5">
      <formula>$AI4=7</formula>
    </cfRule>
    <cfRule type="expression" dxfId="10303" priority="6">
      <formula>$AI4=6</formula>
    </cfRule>
  </conditionalFormatting>
  <conditionalFormatting sqref="V3:AA33">
    <cfRule type="expression" dxfId="10302" priority="14">
      <formula>$AI3=6</formula>
    </cfRule>
    <cfRule type="expression" dxfId="10301" priority="15">
      <formula>OR($AI3=7,$AI3=0)</formula>
    </cfRule>
  </conditionalFormatting>
  <conditionalFormatting sqref="V3:AA33">
    <cfRule type="expression" dxfId="10300" priority="1">
      <formula>AND($AI3=6,$AH3="RI")</formula>
    </cfRule>
    <cfRule type="expression" dxfId="10299" priority="2">
      <formula>AND($AI3=7,$AH3="RI")</formula>
    </cfRule>
    <cfRule type="expression" dxfId="10298" priority="7">
      <formula>AND($AI3=7,$AH3="R")</formula>
    </cfRule>
    <cfRule type="expression" dxfId="10297" priority="8">
      <formula>AND($AI3=6,$AH3="R")</formula>
    </cfRule>
  </conditionalFormatting>
  <conditionalFormatting sqref="V3:AA33">
    <cfRule type="expression" dxfId="10296" priority="3">
      <formula>AND($AI3=7,$AH3="R")</formula>
    </cfRule>
    <cfRule type="expression" dxfId="10295" priority="4">
      <formula>AND($AI3=6,$AH3="R")</formula>
    </cfRule>
    <cfRule type="expression" dxfId="10294" priority="9">
      <formula>OR(AND($AI3=7,$AH3="PZC"),AND($AI3=6,$AH3="PZC"))</formula>
    </cfRule>
    <cfRule type="expression" dxfId="10293" priority="10">
      <formula>OR(AND($AI3=7,$AH3="R"),AND($AI3=6,$AH3="R"))</formula>
    </cfRule>
    <cfRule type="expression" dxfId="10292" priority="11">
      <formula>OR(AND($AI3=7,$AH3="RI"),AND($AI3=6,$AH3="RI"))</formula>
    </cfRule>
    <cfRule type="expression" dxfId="10291" priority="12">
      <formula>AND($AI3=6,$AH3="S")</formula>
    </cfRule>
    <cfRule type="expression" dxfId="10290" priority="13">
      <formula>AND($AI3=7,$AH3="S")</formula>
    </cfRule>
    <cfRule type="expression" dxfId="10289" priority="16">
      <formula>AND($AI3=6,$AH3="S")</formula>
    </cfRule>
  </conditionalFormatting>
  <pageMargins left="0.7" right="0.7" top="0.75" bottom="0.75" header="0.3" footer="0.3"/>
  <pageSetup paperSize="9" scale="32" orientation="landscape" r:id="rId1"/>
  <ignoredErrors>
    <ignoredError sqref="D42:U42 AB26:AD26 AB27:AD28 AB20:AD21 AB13:AD14 AB6:AD7 AB3:AD5 AB8:AD12 AB15:AD19 AB22:AD25 AB29:AD33 AE26:AG26 AE27:AG28 AE20:AG21 AE13:AG14 AE6:AG7 AE3:AG5 AE8:AG12 AE15:AG19 AE22:AG25 AE29:AG33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>
    <pageSetUpPr fitToPage="1"/>
  </sheetPr>
  <dimension ref="A1:AM103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9" sqref="F19"/>
    </sheetView>
  </sheetViews>
  <sheetFormatPr defaultColWidth="9.140625" defaultRowHeight="15" x14ac:dyDescent="0.25"/>
  <cols>
    <col min="1" max="1" width="9.140625" style="73"/>
    <col min="2" max="34" width="5.7109375" style="73" customWidth="1"/>
    <col min="35" max="35" width="3.7109375" style="73" customWidth="1"/>
    <col min="36" max="36" width="3.28515625" style="73" customWidth="1"/>
    <col min="37" max="37" width="8.140625" style="73" customWidth="1"/>
    <col min="38" max="38" width="8" style="73" customWidth="1"/>
    <col min="39" max="16384" width="9.140625" style="73"/>
  </cols>
  <sheetData>
    <row r="1" spans="1:39" ht="15" customHeight="1" thickBot="1" x14ac:dyDescent="0.3">
      <c r="A1" s="4"/>
      <c r="B1" s="203"/>
      <c r="C1" s="293"/>
      <c r="D1" s="384" t="s">
        <v>134</v>
      </c>
      <c r="E1" s="384"/>
      <c r="F1" s="384"/>
      <c r="G1" s="384"/>
      <c r="H1" s="384"/>
      <c r="I1" s="385"/>
      <c r="J1" s="386" t="s">
        <v>135</v>
      </c>
      <c r="K1" s="384"/>
      <c r="L1" s="384"/>
      <c r="M1" s="384"/>
      <c r="N1" s="384"/>
      <c r="O1" s="384"/>
      <c r="P1" s="385"/>
      <c r="Q1" s="386" t="s">
        <v>137</v>
      </c>
      <c r="R1" s="384"/>
      <c r="S1" s="384"/>
      <c r="T1" s="384"/>
      <c r="U1" s="384"/>
      <c r="V1" s="385"/>
      <c r="W1" s="386" t="s">
        <v>3</v>
      </c>
      <c r="X1" s="384"/>
      <c r="Y1" s="384"/>
      <c r="Z1" s="384"/>
      <c r="AA1" s="384"/>
      <c r="AB1" s="385"/>
      <c r="AC1" s="380" t="s">
        <v>144</v>
      </c>
      <c r="AD1" s="381"/>
      <c r="AE1" s="383"/>
      <c r="AF1" s="380" t="s">
        <v>3</v>
      </c>
      <c r="AG1" s="381"/>
      <c r="AH1" s="382"/>
      <c r="AI1" s="79"/>
      <c r="AK1" s="79"/>
      <c r="AL1" s="79" t="s">
        <v>57</v>
      </c>
      <c r="AM1" s="79"/>
    </row>
    <row r="2" spans="1:39" ht="15" customHeight="1" thickBot="1" x14ac:dyDescent="0.3">
      <c r="A2" s="4"/>
      <c r="B2" s="273" t="s">
        <v>0</v>
      </c>
      <c r="C2" s="301" t="s">
        <v>18</v>
      </c>
      <c r="D2" s="271" t="s">
        <v>1</v>
      </c>
      <c r="E2" s="205" t="s">
        <v>172</v>
      </c>
      <c r="F2" s="206" t="s">
        <v>141</v>
      </c>
      <c r="G2" s="206" t="s">
        <v>29</v>
      </c>
      <c r="H2" s="207" t="s">
        <v>146</v>
      </c>
      <c r="I2" s="216" t="s">
        <v>38</v>
      </c>
      <c r="J2" s="208" t="s">
        <v>37</v>
      </c>
      <c r="K2" s="209" t="s">
        <v>151</v>
      </c>
      <c r="L2" s="209" t="s">
        <v>143</v>
      </c>
      <c r="M2" s="209" t="s">
        <v>24</v>
      </c>
      <c r="N2" s="209" t="s">
        <v>204</v>
      </c>
      <c r="O2" s="210" t="s">
        <v>31</v>
      </c>
      <c r="P2" s="211" t="s">
        <v>27</v>
      </c>
      <c r="Q2" s="212" t="s">
        <v>33</v>
      </c>
      <c r="R2" s="213" t="s">
        <v>149</v>
      </c>
      <c r="S2" s="213" t="s">
        <v>150</v>
      </c>
      <c r="T2" s="214" t="s">
        <v>145</v>
      </c>
      <c r="U2" s="213" t="s">
        <v>139</v>
      </c>
      <c r="V2" s="218" t="s">
        <v>25</v>
      </c>
      <c r="W2" s="106" t="s">
        <v>120</v>
      </c>
      <c r="X2" s="107" t="s">
        <v>34</v>
      </c>
      <c r="Y2" s="106" t="s">
        <v>148</v>
      </c>
      <c r="Z2" s="108" t="s">
        <v>32</v>
      </c>
      <c r="AA2" s="107" t="s">
        <v>9</v>
      </c>
      <c r="AB2" s="109" t="s">
        <v>159</v>
      </c>
      <c r="AC2" s="5">
        <v>1</v>
      </c>
      <c r="AD2" s="6">
        <v>2</v>
      </c>
      <c r="AE2" s="7">
        <v>3</v>
      </c>
      <c r="AF2" s="5">
        <v>1</v>
      </c>
      <c r="AG2" s="39">
        <v>2</v>
      </c>
      <c r="AH2" s="7">
        <v>3</v>
      </c>
      <c r="AI2" s="79"/>
      <c r="AK2" s="5">
        <v>1</v>
      </c>
      <c r="AL2" s="6">
        <v>2</v>
      </c>
      <c r="AM2" s="7">
        <v>3</v>
      </c>
    </row>
    <row r="3" spans="1:39" ht="15" customHeight="1" x14ac:dyDescent="0.25">
      <c r="A3" s="26">
        <v>43191</v>
      </c>
      <c r="B3" s="97"/>
      <c r="C3" s="99"/>
      <c r="D3" s="94"/>
      <c r="E3" s="128"/>
      <c r="F3" s="235"/>
      <c r="G3" s="128">
        <v>2</v>
      </c>
      <c r="H3" s="94"/>
      <c r="I3" s="139">
        <v>2</v>
      </c>
      <c r="J3" s="97"/>
      <c r="K3" s="128"/>
      <c r="L3" s="128">
        <v>3</v>
      </c>
      <c r="M3" s="128"/>
      <c r="N3" s="128"/>
      <c r="O3" s="128"/>
      <c r="P3" s="99">
        <v>3</v>
      </c>
      <c r="Q3" s="97" t="s">
        <v>44</v>
      </c>
      <c r="R3" s="128">
        <v>1</v>
      </c>
      <c r="S3" s="128"/>
      <c r="T3" s="94"/>
      <c r="U3" s="101"/>
      <c r="V3" s="139">
        <v>1</v>
      </c>
      <c r="W3" s="171"/>
      <c r="X3" s="172" t="s">
        <v>165</v>
      </c>
      <c r="Y3" s="172"/>
      <c r="Z3" s="172" t="s">
        <v>164</v>
      </c>
      <c r="AA3" s="172" t="s">
        <v>162</v>
      </c>
      <c r="AB3" s="173"/>
      <c r="AC3" s="97">
        <f t="shared" ref="AC3:AC32" si="0">COUNTIF(B3:AB3,"1*")+COUNTIF(B3:AB3,"1")</f>
        <v>2</v>
      </c>
      <c r="AD3" s="128">
        <f t="shared" ref="AD3:AD32" si="1">COUNTIF(B3:AB3,"2*")+COUNTIF(B3:AB3,"2")</f>
        <v>2</v>
      </c>
      <c r="AE3" s="139">
        <f t="shared" ref="AE3:AE32" si="2">COUNTIF(B3:AB3,"3*")+COUNTIF(B3:AB3,"3")</f>
        <v>2</v>
      </c>
      <c r="AF3" s="97">
        <f t="shared" ref="AF3:AF32" si="3">COUNTIF(B3:AB3,"M1*")+COUNTIF(B3:AB3,"KM1")</f>
        <v>1</v>
      </c>
      <c r="AG3" s="128">
        <f t="shared" ref="AG3:AG32" si="4">COUNTIF(B3:AB3,"M2*")+COUNTIF(B3:AB3,"KM2")</f>
        <v>1</v>
      </c>
      <c r="AH3" s="139">
        <f t="shared" ref="AH3:AH32" si="5">COUNTIF(B3:AB3,"M3*")+COUNTIF(B3:AB3,"KM3")</f>
        <v>1</v>
      </c>
      <c r="AI3" s="79"/>
      <c r="AJ3" s="79">
        <f>WEEKDAY(A3,2)</f>
        <v>7</v>
      </c>
      <c r="AK3" s="34">
        <f t="shared" ref="AK3:AK32" si="6">COUNTIF(B3:AB3,"*1")+COUNTIF(B3:AB3,"*1~*")+COUNTIF(B3:AB3,"*1#")+COUNTIF(B3:AB3,"1")+COUNTIF(B3:AB3,"S")</f>
        <v>3</v>
      </c>
      <c r="AL3" s="34">
        <f t="shared" ref="AL3:AL33" si="7">COUNTIF(B3:AB3,"2")+COUNTIF(B3:AB3,"*2")</f>
        <v>3</v>
      </c>
      <c r="AM3" s="34">
        <f t="shared" ref="AM3:AM33" si="8">COUNTIF(B3:AB3,"3")+COUNTIF(B3:AB3,"*3")</f>
        <v>3</v>
      </c>
    </row>
    <row r="4" spans="1:39" ht="15" customHeight="1" x14ac:dyDescent="0.25">
      <c r="A4" s="26">
        <v>43192</v>
      </c>
      <c r="B4" s="135"/>
      <c r="C4" s="221"/>
      <c r="D4" s="92"/>
      <c r="E4" s="167"/>
      <c r="F4" s="167"/>
      <c r="G4" s="167">
        <v>2</v>
      </c>
      <c r="H4" s="92"/>
      <c r="I4" s="133">
        <v>2</v>
      </c>
      <c r="J4" s="135"/>
      <c r="K4" s="167"/>
      <c r="L4" s="167">
        <v>3</v>
      </c>
      <c r="M4" s="167"/>
      <c r="N4" s="167"/>
      <c r="O4" s="167"/>
      <c r="P4" s="221">
        <v>3</v>
      </c>
      <c r="Q4" s="135" t="s">
        <v>44</v>
      </c>
      <c r="R4" s="167">
        <v>1</v>
      </c>
      <c r="S4" s="167"/>
      <c r="T4" s="92"/>
      <c r="U4" s="8"/>
      <c r="V4" s="133">
        <v>1</v>
      </c>
      <c r="W4" s="189" t="s">
        <v>162</v>
      </c>
      <c r="X4" s="187"/>
      <c r="Y4" s="187" t="s">
        <v>164</v>
      </c>
      <c r="Z4" s="187"/>
      <c r="AA4" s="187"/>
      <c r="AB4" s="188" t="s">
        <v>165</v>
      </c>
      <c r="AC4" s="135">
        <f t="shared" si="0"/>
        <v>2</v>
      </c>
      <c r="AD4" s="167">
        <f t="shared" si="1"/>
        <v>2</v>
      </c>
      <c r="AE4" s="133">
        <f t="shared" si="2"/>
        <v>2</v>
      </c>
      <c r="AF4" s="135">
        <f t="shared" si="3"/>
        <v>1</v>
      </c>
      <c r="AG4" s="134">
        <f t="shared" si="4"/>
        <v>1</v>
      </c>
      <c r="AH4" s="133">
        <f t="shared" si="5"/>
        <v>1</v>
      </c>
      <c r="AI4" s="79"/>
      <c r="AJ4" s="79">
        <v>0</v>
      </c>
      <c r="AK4" s="35">
        <f t="shared" si="6"/>
        <v>3</v>
      </c>
      <c r="AL4" s="35">
        <f t="shared" si="7"/>
        <v>3</v>
      </c>
      <c r="AM4" s="35">
        <f t="shared" si="8"/>
        <v>3</v>
      </c>
    </row>
    <row r="5" spans="1:39" ht="15" customHeight="1" x14ac:dyDescent="0.25">
      <c r="A5" s="26">
        <v>43193</v>
      </c>
      <c r="B5" s="135" t="s">
        <v>155</v>
      </c>
      <c r="C5" s="221" t="s">
        <v>155</v>
      </c>
      <c r="D5" s="92" t="s">
        <v>70</v>
      </c>
      <c r="E5" s="92">
        <v>1</v>
      </c>
      <c r="F5" s="92" t="s">
        <v>156</v>
      </c>
      <c r="G5" s="92">
        <v>3</v>
      </c>
      <c r="H5" s="167">
        <v>3</v>
      </c>
      <c r="I5" s="228"/>
      <c r="J5" s="125" t="s">
        <v>44</v>
      </c>
      <c r="K5" s="125">
        <v>1</v>
      </c>
      <c r="L5" s="125"/>
      <c r="M5" s="92">
        <v>1</v>
      </c>
      <c r="N5" s="92">
        <v>1</v>
      </c>
      <c r="O5" s="167" t="s">
        <v>70</v>
      </c>
      <c r="P5" s="133"/>
      <c r="Q5" s="125" t="s">
        <v>44</v>
      </c>
      <c r="R5" s="167">
        <v>2</v>
      </c>
      <c r="S5" s="167">
        <v>2</v>
      </c>
      <c r="T5" s="92">
        <v>2</v>
      </c>
      <c r="U5" s="92">
        <v>2</v>
      </c>
      <c r="V5" s="228"/>
      <c r="W5" s="189" t="s">
        <v>162</v>
      </c>
      <c r="X5" s="240" t="s">
        <v>165</v>
      </c>
      <c r="Y5" s="187" t="s">
        <v>164</v>
      </c>
      <c r="Z5" s="187"/>
      <c r="AA5" s="240"/>
      <c r="AB5" s="188" t="s">
        <v>163</v>
      </c>
      <c r="AC5" s="135">
        <f t="shared" si="0"/>
        <v>4</v>
      </c>
      <c r="AD5" s="167">
        <f t="shared" si="1"/>
        <v>4</v>
      </c>
      <c r="AE5" s="133">
        <f t="shared" si="2"/>
        <v>2</v>
      </c>
      <c r="AF5" s="135">
        <f t="shared" si="3"/>
        <v>2</v>
      </c>
      <c r="AG5" s="167">
        <f t="shared" si="4"/>
        <v>1</v>
      </c>
      <c r="AH5" s="133">
        <f t="shared" si="5"/>
        <v>1</v>
      </c>
      <c r="AI5" s="79"/>
      <c r="AJ5" s="79">
        <f t="shared" ref="AJ5:AJ18" si="9">WEEKDAY(A5,2)</f>
        <v>2</v>
      </c>
      <c r="AK5" s="35">
        <f t="shared" si="6"/>
        <v>8</v>
      </c>
      <c r="AL5" s="35">
        <f t="shared" si="7"/>
        <v>5</v>
      </c>
      <c r="AM5" s="35">
        <f t="shared" si="8"/>
        <v>3</v>
      </c>
    </row>
    <row r="6" spans="1:39" ht="15" customHeight="1" thickBot="1" x14ac:dyDescent="0.3">
      <c r="A6" s="26">
        <v>43194</v>
      </c>
      <c r="B6" s="151" t="s">
        <v>155</v>
      </c>
      <c r="C6" s="156" t="s">
        <v>155</v>
      </c>
      <c r="D6" s="181">
        <v>2</v>
      </c>
      <c r="E6" s="154">
        <v>1</v>
      </c>
      <c r="F6" s="154" t="s">
        <v>156</v>
      </c>
      <c r="G6" s="154">
        <v>3</v>
      </c>
      <c r="H6" s="170">
        <v>3</v>
      </c>
      <c r="I6" s="224"/>
      <c r="J6" s="158" t="s">
        <v>44</v>
      </c>
      <c r="K6" s="158">
        <v>1</v>
      </c>
      <c r="L6" s="158"/>
      <c r="M6" s="154">
        <v>1</v>
      </c>
      <c r="N6" s="154">
        <v>1</v>
      </c>
      <c r="O6" s="170">
        <v>1</v>
      </c>
      <c r="P6" s="153"/>
      <c r="Q6" s="158" t="s">
        <v>44</v>
      </c>
      <c r="R6" s="170"/>
      <c r="S6" s="170">
        <v>2</v>
      </c>
      <c r="T6" s="154">
        <v>2</v>
      </c>
      <c r="U6" s="154">
        <v>2</v>
      </c>
      <c r="V6" s="224"/>
      <c r="W6" s="181" t="s">
        <v>162</v>
      </c>
      <c r="X6" s="182" t="s">
        <v>163</v>
      </c>
      <c r="Y6" s="182" t="s">
        <v>164</v>
      </c>
      <c r="Z6" s="308" t="s">
        <v>165</v>
      </c>
      <c r="AA6" s="308"/>
      <c r="AB6" s="183" t="s">
        <v>163</v>
      </c>
      <c r="AC6" s="151">
        <f t="shared" si="0"/>
        <v>5</v>
      </c>
      <c r="AD6" s="170">
        <f t="shared" si="1"/>
        <v>4</v>
      </c>
      <c r="AE6" s="153">
        <f t="shared" si="2"/>
        <v>2</v>
      </c>
      <c r="AF6" s="151">
        <f t="shared" si="3"/>
        <v>3</v>
      </c>
      <c r="AG6" s="170">
        <f t="shared" si="4"/>
        <v>1</v>
      </c>
      <c r="AH6" s="153">
        <f t="shared" si="5"/>
        <v>1</v>
      </c>
      <c r="AI6" s="79"/>
      <c r="AJ6" s="79">
        <f t="shared" si="9"/>
        <v>3</v>
      </c>
      <c r="AK6" s="35">
        <f t="shared" si="6"/>
        <v>10</v>
      </c>
      <c r="AL6" s="35">
        <f t="shared" si="7"/>
        <v>5</v>
      </c>
      <c r="AM6" s="35">
        <f t="shared" si="8"/>
        <v>3</v>
      </c>
    </row>
    <row r="7" spans="1:39" ht="15" customHeight="1" thickTop="1" x14ac:dyDescent="0.25">
      <c r="A7" s="26">
        <v>43195</v>
      </c>
      <c r="B7" s="136" t="s">
        <v>155</v>
      </c>
      <c r="C7" s="100" t="s">
        <v>155</v>
      </c>
      <c r="D7" s="95">
        <v>3</v>
      </c>
      <c r="E7" s="95"/>
      <c r="F7" s="95" t="s">
        <v>156</v>
      </c>
      <c r="G7" s="166">
        <v>3</v>
      </c>
      <c r="H7" s="166">
        <v>3</v>
      </c>
      <c r="I7" s="294">
        <v>2</v>
      </c>
      <c r="J7" s="95" t="s">
        <v>44</v>
      </c>
      <c r="K7" s="95">
        <v>1</v>
      </c>
      <c r="L7" s="126" t="s">
        <v>44</v>
      </c>
      <c r="M7" s="166">
        <v>1</v>
      </c>
      <c r="N7" s="166">
        <v>1</v>
      </c>
      <c r="O7" s="169">
        <v>1</v>
      </c>
      <c r="P7" s="100">
        <v>1</v>
      </c>
      <c r="Q7" s="95" t="s">
        <v>44</v>
      </c>
      <c r="R7" s="166"/>
      <c r="S7" s="166">
        <v>2</v>
      </c>
      <c r="T7" s="95"/>
      <c r="U7" s="95">
        <v>2</v>
      </c>
      <c r="V7" s="331">
        <v>2</v>
      </c>
      <c r="W7" s="178"/>
      <c r="X7" s="179" t="s">
        <v>163</v>
      </c>
      <c r="Y7" s="179" t="s">
        <v>164</v>
      </c>
      <c r="Z7" s="239" t="s">
        <v>165</v>
      </c>
      <c r="AA7" s="179" t="s">
        <v>162</v>
      </c>
      <c r="AB7" s="180" t="s">
        <v>163</v>
      </c>
      <c r="AC7" s="136">
        <f t="shared" si="0"/>
        <v>5</v>
      </c>
      <c r="AD7" s="166">
        <f t="shared" si="1"/>
        <v>4</v>
      </c>
      <c r="AE7" s="132">
        <f t="shared" si="2"/>
        <v>3</v>
      </c>
      <c r="AF7" s="136">
        <f t="shared" si="3"/>
        <v>3</v>
      </c>
      <c r="AG7" s="131">
        <f t="shared" si="4"/>
        <v>1</v>
      </c>
      <c r="AH7" s="132">
        <f t="shared" si="5"/>
        <v>1</v>
      </c>
      <c r="AI7" s="79"/>
      <c r="AJ7" s="79">
        <f t="shared" si="9"/>
        <v>4</v>
      </c>
      <c r="AK7" s="35">
        <f t="shared" si="6"/>
        <v>10</v>
      </c>
      <c r="AL7" s="35">
        <f t="shared" si="7"/>
        <v>5</v>
      </c>
      <c r="AM7" s="35">
        <f t="shared" si="8"/>
        <v>4</v>
      </c>
    </row>
    <row r="8" spans="1:39" ht="15" customHeight="1" x14ac:dyDescent="0.25">
      <c r="A8" s="26">
        <v>43196</v>
      </c>
      <c r="B8" s="135" t="s">
        <v>155</v>
      </c>
      <c r="C8" s="221" t="s">
        <v>155</v>
      </c>
      <c r="D8" s="126">
        <v>3</v>
      </c>
      <c r="E8" s="126"/>
      <c r="F8" s="126" t="s">
        <v>156</v>
      </c>
      <c r="G8" s="166">
        <v>3</v>
      </c>
      <c r="H8" s="166">
        <v>3</v>
      </c>
      <c r="I8" s="100"/>
      <c r="J8" s="92" t="s">
        <v>44</v>
      </c>
      <c r="K8" s="92">
        <v>1</v>
      </c>
      <c r="L8" s="125" t="s">
        <v>44</v>
      </c>
      <c r="M8" s="169">
        <v>1</v>
      </c>
      <c r="N8" s="169">
        <v>1</v>
      </c>
      <c r="O8" s="169">
        <v>1</v>
      </c>
      <c r="P8" s="100">
        <v>1</v>
      </c>
      <c r="Q8" s="92" t="s">
        <v>44</v>
      </c>
      <c r="R8" s="167" t="s">
        <v>72</v>
      </c>
      <c r="S8" s="167">
        <v>2</v>
      </c>
      <c r="T8" s="125"/>
      <c r="U8" s="92">
        <v>2</v>
      </c>
      <c r="V8" s="133">
        <v>2</v>
      </c>
      <c r="W8" s="189"/>
      <c r="X8" s="187" t="s">
        <v>163</v>
      </c>
      <c r="Y8" s="187" t="s">
        <v>164</v>
      </c>
      <c r="Z8" s="240" t="s">
        <v>165</v>
      </c>
      <c r="AA8" s="187" t="s">
        <v>162</v>
      </c>
      <c r="AB8" s="188"/>
      <c r="AC8" s="135">
        <f t="shared" si="0"/>
        <v>5</v>
      </c>
      <c r="AD8" s="167">
        <f t="shared" si="1"/>
        <v>3</v>
      </c>
      <c r="AE8" s="133">
        <f t="shared" si="2"/>
        <v>3</v>
      </c>
      <c r="AF8" s="135">
        <f t="shared" si="3"/>
        <v>2</v>
      </c>
      <c r="AG8" s="134">
        <f t="shared" si="4"/>
        <v>1</v>
      </c>
      <c r="AH8" s="133">
        <f t="shared" si="5"/>
        <v>1</v>
      </c>
      <c r="AI8" s="79"/>
      <c r="AJ8" s="79">
        <f t="shared" si="9"/>
        <v>5</v>
      </c>
      <c r="AK8" s="35">
        <f t="shared" si="6"/>
        <v>9</v>
      </c>
      <c r="AL8" s="35">
        <f t="shared" si="7"/>
        <v>4</v>
      </c>
      <c r="AM8" s="35">
        <f t="shared" si="8"/>
        <v>4</v>
      </c>
    </row>
    <row r="9" spans="1:39" ht="15" customHeight="1" x14ac:dyDescent="0.25">
      <c r="A9" s="26">
        <v>43197</v>
      </c>
      <c r="B9" s="135"/>
      <c r="C9" s="221"/>
      <c r="D9" s="126">
        <v>3</v>
      </c>
      <c r="E9" s="126"/>
      <c r="F9" s="126"/>
      <c r="G9" s="166">
        <v>3</v>
      </c>
      <c r="H9" s="166">
        <v>3</v>
      </c>
      <c r="I9" s="100">
        <v>1</v>
      </c>
      <c r="J9" s="92"/>
      <c r="K9" s="92">
        <v>1</v>
      </c>
      <c r="L9" s="125"/>
      <c r="M9" s="230"/>
      <c r="N9" s="230"/>
      <c r="O9" s="169">
        <v>1</v>
      </c>
      <c r="P9" s="100"/>
      <c r="Q9" s="92" t="s">
        <v>44</v>
      </c>
      <c r="R9" s="167"/>
      <c r="S9" s="96"/>
      <c r="T9" s="92"/>
      <c r="U9" s="92">
        <v>2</v>
      </c>
      <c r="V9" s="228">
        <v>2</v>
      </c>
      <c r="W9" s="189" t="s">
        <v>162</v>
      </c>
      <c r="X9" s="187"/>
      <c r="Y9" s="187" t="s">
        <v>164</v>
      </c>
      <c r="Z9" s="240"/>
      <c r="AA9" s="187"/>
      <c r="AB9" s="188" t="s">
        <v>165</v>
      </c>
      <c r="AC9" s="135">
        <f t="shared" si="0"/>
        <v>3</v>
      </c>
      <c r="AD9" s="167">
        <f t="shared" si="1"/>
        <v>2</v>
      </c>
      <c r="AE9" s="133">
        <f t="shared" si="2"/>
        <v>3</v>
      </c>
      <c r="AF9" s="135">
        <f t="shared" si="3"/>
        <v>1</v>
      </c>
      <c r="AG9" s="134">
        <f t="shared" si="4"/>
        <v>1</v>
      </c>
      <c r="AH9" s="133">
        <f t="shared" si="5"/>
        <v>1</v>
      </c>
      <c r="AI9" s="79" t="s">
        <v>155</v>
      </c>
      <c r="AJ9" s="79">
        <f t="shared" si="9"/>
        <v>6</v>
      </c>
      <c r="AK9" s="35">
        <f t="shared" si="6"/>
        <v>4</v>
      </c>
      <c r="AL9" s="35">
        <f t="shared" si="7"/>
        <v>3</v>
      </c>
      <c r="AM9" s="35">
        <f t="shared" si="8"/>
        <v>4</v>
      </c>
    </row>
    <row r="10" spans="1:39" ht="15" customHeight="1" x14ac:dyDescent="0.25">
      <c r="A10" s="26">
        <v>43198</v>
      </c>
      <c r="B10" s="135"/>
      <c r="C10" s="221"/>
      <c r="D10" s="125">
        <v>3</v>
      </c>
      <c r="E10" s="167"/>
      <c r="F10" s="168"/>
      <c r="G10" s="168">
        <v>3</v>
      </c>
      <c r="H10" s="92">
        <v>3</v>
      </c>
      <c r="I10" s="133">
        <v>1</v>
      </c>
      <c r="J10" s="135"/>
      <c r="K10" s="167">
        <v>1</v>
      </c>
      <c r="L10" s="167"/>
      <c r="M10" s="167"/>
      <c r="N10" s="167"/>
      <c r="O10" s="167">
        <v>1</v>
      </c>
      <c r="P10" s="221"/>
      <c r="Q10" s="135" t="s">
        <v>44</v>
      </c>
      <c r="R10" s="167"/>
      <c r="S10" s="96"/>
      <c r="T10" s="92"/>
      <c r="U10" s="8">
        <v>2</v>
      </c>
      <c r="V10" s="228">
        <v>2</v>
      </c>
      <c r="W10" s="189" t="s">
        <v>162</v>
      </c>
      <c r="X10" s="187"/>
      <c r="Y10" s="187" t="s">
        <v>164</v>
      </c>
      <c r="Z10" s="240"/>
      <c r="AA10" s="187"/>
      <c r="AB10" s="188" t="s">
        <v>165</v>
      </c>
      <c r="AC10" s="135">
        <f t="shared" si="0"/>
        <v>3</v>
      </c>
      <c r="AD10" s="167">
        <f t="shared" si="1"/>
        <v>2</v>
      </c>
      <c r="AE10" s="133">
        <f t="shared" si="2"/>
        <v>3</v>
      </c>
      <c r="AF10" s="135">
        <f t="shared" si="3"/>
        <v>1</v>
      </c>
      <c r="AG10" s="134">
        <f t="shared" si="4"/>
        <v>1</v>
      </c>
      <c r="AH10" s="133">
        <f t="shared" si="5"/>
        <v>1</v>
      </c>
      <c r="AI10" s="79" t="s">
        <v>155</v>
      </c>
      <c r="AJ10" s="79">
        <f t="shared" si="9"/>
        <v>7</v>
      </c>
      <c r="AK10" s="35">
        <f t="shared" si="6"/>
        <v>4</v>
      </c>
      <c r="AL10" s="35">
        <f t="shared" si="7"/>
        <v>3</v>
      </c>
      <c r="AM10" s="35">
        <f t="shared" si="8"/>
        <v>4</v>
      </c>
    </row>
    <row r="11" spans="1:39" ht="15" customHeight="1" x14ac:dyDescent="0.25">
      <c r="A11" s="26">
        <v>43199</v>
      </c>
      <c r="B11" s="135" t="s">
        <v>155</v>
      </c>
      <c r="C11" s="221" t="s">
        <v>155</v>
      </c>
      <c r="D11" s="377">
        <v>3</v>
      </c>
      <c r="E11" s="167">
        <v>1</v>
      </c>
      <c r="F11" s="167" t="s">
        <v>156</v>
      </c>
      <c r="G11" s="167"/>
      <c r="H11" s="92"/>
      <c r="I11" s="133">
        <v>1</v>
      </c>
      <c r="J11" s="135" t="s">
        <v>44</v>
      </c>
      <c r="K11" s="167"/>
      <c r="L11" s="167">
        <v>1</v>
      </c>
      <c r="M11" s="167">
        <v>2</v>
      </c>
      <c r="N11" s="167">
        <v>2</v>
      </c>
      <c r="O11" s="167"/>
      <c r="P11" s="219">
        <v>1</v>
      </c>
      <c r="Q11" s="135" t="s">
        <v>44</v>
      </c>
      <c r="R11" s="167"/>
      <c r="S11" s="167">
        <v>3</v>
      </c>
      <c r="T11" s="92">
        <v>2</v>
      </c>
      <c r="U11" s="8">
        <v>3</v>
      </c>
      <c r="V11" s="228">
        <v>2</v>
      </c>
      <c r="W11" s="189" t="s">
        <v>162</v>
      </c>
      <c r="X11" s="187" t="s">
        <v>70</v>
      </c>
      <c r="Y11" s="187"/>
      <c r="Z11" s="240" t="s">
        <v>165</v>
      </c>
      <c r="AA11" s="187" t="s">
        <v>163</v>
      </c>
      <c r="AB11" s="188" t="s">
        <v>164</v>
      </c>
      <c r="AC11" s="135">
        <f t="shared" si="0"/>
        <v>4</v>
      </c>
      <c r="AD11" s="167">
        <f t="shared" si="1"/>
        <v>4</v>
      </c>
      <c r="AE11" s="133">
        <f t="shared" si="2"/>
        <v>3</v>
      </c>
      <c r="AF11" s="135">
        <f t="shared" si="3"/>
        <v>2</v>
      </c>
      <c r="AG11" s="134">
        <f t="shared" si="4"/>
        <v>1</v>
      </c>
      <c r="AH11" s="133">
        <f t="shared" si="5"/>
        <v>1</v>
      </c>
      <c r="AI11" s="79"/>
      <c r="AJ11" s="79">
        <f t="shared" si="9"/>
        <v>1</v>
      </c>
      <c r="AK11" s="35">
        <f t="shared" si="6"/>
        <v>8</v>
      </c>
      <c r="AL11" s="35">
        <f t="shared" si="7"/>
        <v>5</v>
      </c>
      <c r="AM11" s="35">
        <f t="shared" si="8"/>
        <v>4</v>
      </c>
    </row>
    <row r="12" spans="1:39" ht="15" customHeight="1" x14ac:dyDescent="0.25">
      <c r="A12" s="26">
        <v>43200</v>
      </c>
      <c r="B12" s="135" t="s">
        <v>155</v>
      </c>
      <c r="C12" s="221" t="s">
        <v>155</v>
      </c>
      <c r="D12" s="125"/>
      <c r="E12" s="125">
        <v>1</v>
      </c>
      <c r="F12" s="125" t="s">
        <v>156</v>
      </c>
      <c r="G12" s="92"/>
      <c r="H12" s="167"/>
      <c r="I12" s="133">
        <v>1</v>
      </c>
      <c r="J12" s="125">
        <v>1</v>
      </c>
      <c r="K12" s="167"/>
      <c r="L12" s="167">
        <v>1</v>
      </c>
      <c r="M12" s="92">
        <v>2</v>
      </c>
      <c r="N12" s="92">
        <v>2</v>
      </c>
      <c r="O12" s="92">
        <v>1</v>
      </c>
      <c r="P12" s="228">
        <v>2</v>
      </c>
      <c r="Q12" s="92" t="s">
        <v>44</v>
      </c>
      <c r="R12" s="92"/>
      <c r="S12" s="92">
        <v>3</v>
      </c>
      <c r="T12" s="92">
        <v>2</v>
      </c>
      <c r="U12" s="167">
        <v>3</v>
      </c>
      <c r="V12" s="133"/>
      <c r="W12" s="189" t="s">
        <v>162</v>
      </c>
      <c r="X12" s="187" t="s">
        <v>163</v>
      </c>
      <c r="Y12" s="240"/>
      <c r="Z12" s="240" t="s">
        <v>165</v>
      </c>
      <c r="AA12" s="187" t="s">
        <v>163</v>
      </c>
      <c r="AB12" s="188" t="s">
        <v>164</v>
      </c>
      <c r="AC12" s="135">
        <f t="shared" si="0"/>
        <v>5</v>
      </c>
      <c r="AD12" s="167">
        <f t="shared" si="1"/>
        <v>4</v>
      </c>
      <c r="AE12" s="133">
        <f t="shared" si="2"/>
        <v>2</v>
      </c>
      <c r="AF12" s="135">
        <f t="shared" si="3"/>
        <v>3</v>
      </c>
      <c r="AG12" s="167">
        <f t="shared" si="4"/>
        <v>1</v>
      </c>
      <c r="AH12" s="133">
        <f t="shared" si="5"/>
        <v>1</v>
      </c>
      <c r="AI12" s="79"/>
      <c r="AJ12" s="79">
        <f t="shared" si="9"/>
        <v>2</v>
      </c>
      <c r="AK12" s="35">
        <f t="shared" si="6"/>
        <v>10</v>
      </c>
      <c r="AL12" s="35">
        <f t="shared" si="7"/>
        <v>5</v>
      </c>
      <c r="AM12" s="35">
        <f t="shared" si="8"/>
        <v>3</v>
      </c>
    </row>
    <row r="13" spans="1:39" ht="15" customHeight="1" thickBot="1" x14ac:dyDescent="0.3">
      <c r="A13" s="26">
        <v>43201</v>
      </c>
      <c r="B13" s="151" t="s">
        <v>155</v>
      </c>
      <c r="C13" s="156" t="s">
        <v>155</v>
      </c>
      <c r="D13" s="158"/>
      <c r="E13" s="158">
        <v>1</v>
      </c>
      <c r="F13" s="158" t="s">
        <v>156</v>
      </c>
      <c r="G13" s="154">
        <v>1</v>
      </c>
      <c r="H13" s="170">
        <v>1</v>
      </c>
      <c r="I13" s="153">
        <v>1</v>
      </c>
      <c r="J13" s="158">
        <v>1</v>
      </c>
      <c r="K13" s="170">
        <v>2</v>
      </c>
      <c r="L13" s="170">
        <v>1</v>
      </c>
      <c r="M13" s="154">
        <v>2</v>
      </c>
      <c r="N13" s="154">
        <v>2</v>
      </c>
      <c r="O13" s="154">
        <v>2</v>
      </c>
      <c r="P13" s="153">
        <v>2</v>
      </c>
      <c r="Q13" s="154" t="s">
        <v>44</v>
      </c>
      <c r="R13" s="154" t="s">
        <v>44</v>
      </c>
      <c r="S13" s="154">
        <v>3</v>
      </c>
      <c r="T13" s="154">
        <v>2</v>
      </c>
      <c r="U13" s="170">
        <v>3</v>
      </c>
      <c r="V13" s="224"/>
      <c r="W13" s="181" t="s">
        <v>162</v>
      </c>
      <c r="X13" s="182" t="s">
        <v>163</v>
      </c>
      <c r="Y13" s="308"/>
      <c r="Z13" s="308" t="s">
        <v>165</v>
      </c>
      <c r="AA13" s="182" t="s">
        <v>163</v>
      </c>
      <c r="AB13" s="183" t="s">
        <v>164</v>
      </c>
      <c r="AC13" s="151">
        <f t="shared" si="0"/>
        <v>6</v>
      </c>
      <c r="AD13" s="170">
        <f t="shared" si="1"/>
        <v>6</v>
      </c>
      <c r="AE13" s="153">
        <f t="shared" si="2"/>
        <v>2</v>
      </c>
      <c r="AF13" s="151">
        <f t="shared" si="3"/>
        <v>3</v>
      </c>
      <c r="AG13" s="170">
        <f t="shared" si="4"/>
        <v>1</v>
      </c>
      <c r="AH13" s="153">
        <f t="shared" si="5"/>
        <v>1</v>
      </c>
      <c r="AI13" s="79"/>
      <c r="AJ13" s="79">
        <f t="shared" si="9"/>
        <v>3</v>
      </c>
      <c r="AK13" s="35">
        <f t="shared" si="6"/>
        <v>11</v>
      </c>
      <c r="AL13" s="35">
        <f t="shared" si="7"/>
        <v>7</v>
      </c>
      <c r="AM13" s="35">
        <f t="shared" si="8"/>
        <v>3</v>
      </c>
    </row>
    <row r="14" spans="1:39" ht="15" customHeight="1" thickTop="1" x14ac:dyDescent="0.25">
      <c r="A14" s="26">
        <v>43202</v>
      </c>
      <c r="B14" s="136" t="s">
        <v>155</v>
      </c>
      <c r="C14" s="100" t="s">
        <v>155</v>
      </c>
      <c r="D14" s="126">
        <v>1</v>
      </c>
      <c r="E14" s="95">
        <v>1</v>
      </c>
      <c r="F14" s="95" t="s">
        <v>156</v>
      </c>
      <c r="G14" s="166">
        <v>1</v>
      </c>
      <c r="H14" s="166">
        <v>1</v>
      </c>
      <c r="I14" s="100">
        <v>1</v>
      </c>
      <c r="J14" s="95"/>
      <c r="K14" s="169">
        <v>2</v>
      </c>
      <c r="L14" s="166"/>
      <c r="M14" s="126">
        <v>2</v>
      </c>
      <c r="N14" s="126">
        <v>2</v>
      </c>
      <c r="O14" s="126">
        <v>2</v>
      </c>
      <c r="P14" s="278">
        <v>2</v>
      </c>
      <c r="Q14" s="95" t="s">
        <v>44</v>
      </c>
      <c r="R14" s="95" t="s">
        <v>44</v>
      </c>
      <c r="S14" s="95">
        <v>3</v>
      </c>
      <c r="T14" s="166">
        <v>2</v>
      </c>
      <c r="U14" s="166">
        <v>3</v>
      </c>
      <c r="V14" s="100">
        <v>3</v>
      </c>
      <c r="W14" s="178" t="s">
        <v>162</v>
      </c>
      <c r="X14" s="179" t="s">
        <v>163</v>
      </c>
      <c r="Y14" s="179" t="s">
        <v>163</v>
      </c>
      <c r="Z14" s="239" t="s">
        <v>165</v>
      </c>
      <c r="AA14" s="179"/>
      <c r="AB14" s="180" t="s">
        <v>164</v>
      </c>
      <c r="AC14" s="136">
        <f t="shared" si="0"/>
        <v>5</v>
      </c>
      <c r="AD14" s="166">
        <f t="shared" si="1"/>
        <v>6</v>
      </c>
      <c r="AE14" s="132">
        <f t="shared" si="2"/>
        <v>3</v>
      </c>
      <c r="AF14" s="136">
        <f t="shared" si="3"/>
        <v>3</v>
      </c>
      <c r="AG14" s="131">
        <f t="shared" si="4"/>
        <v>1</v>
      </c>
      <c r="AH14" s="132">
        <f t="shared" si="5"/>
        <v>1</v>
      </c>
      <c r="AI14" s="79"/>
      <c r="AJ14" s="79">
        <f t="shared" si="9"/>
        <v>4</v>
      </c>
      <c r="AK14" s="35">
        <f t="shared" si="6"/>
        <v>10</v>
      </c>
      <c r="AL14" s="35">
        <f t="shared" si="7"/>
        <v>7</v>
      </c>
      <c r="AM14" s="35">
        <f t="shared" si="8"/>
        <v>4</v>
      </c>
    </row>
    <row r="15" spans="1:39" ht="15" customHeight="1" x14ac:dyDescent="0.25">
      <c r="A15" s="26">
        <v>43203</v>
      </c>
      <c r="B15" s="135" t="s">
        <v>155</v>
      </c>
      <c r="C15" s="221" t="s">
        <v>155</v>
      </c>
      <c r="D15" s="92">
        <v>1</v>
      </c>
      <c r="E15" s="92">
        <v>1</v>
      </c>
      <c r="F15" s="92" t="s">
        <v>156</v>
      </c>
      <c r="G15" s="166">
        <v>1</v>
      </c>
      <c r="H15" s="166">
        <v>1</v>
      </c>
      <c r="I15" s="100"/>
      <c r="J15" s="92"/>
      <c r="K15" s="167">
        <v>2</v>
      </c>
      <c r="L15" s="168">
        <v>1</v>
      </c>
      <c r="M15" s="125">
        <v>2</v>
      </c>
      <c r="N15" s="125">
        <v>2</v>
      </c>
      <c r="O15" s="92">
        <v>2</v>
      </c>
      <c r="P15" s="133">
        <v>2</v>
      </c>
      <c r="Q15" s="126" t="s">
        <v>44</v>
      </c>
      <c r="R15" s="126" t="s">
        <v>44</v>
      </c>
      <c r="S15" s="126">
        <v>3</v>
      </c>
      <c r="T15" s="166">
        <v>2</v>
      </c>
      <c r="U15" s="166"/>
      <c r="V15" s="100">
        <v>3</v>
      </c>
      <c r="W15" s="189" t="s">
        <v>162</v>
      </c>
      <c r="X15" s="187" t="s">
        <v>163</v>
      </c>
      <c r="Y15" s="187" t="s">
        <v>163</v>
      </c>
      <c r="Z15" s="240" t="s">
        <v>165</v>
      </c>
      <c r="AA15" s="187"/>
      <c r="AB15" s="188" t="s">
        <v>164</v>
      </c>
      <c r="AC15" s="135">
        <f t="shared" si="0"/>
        <v>5</v>
      </c>
      <c r="AD15" s="167">
        <f t="shared" si="1"/>
        <v>6</v>
      </c>
      <c r="AE15" s="133">
        <f t="shared" si="2"/>
        <v>2</v>
      </c>
      <c r="AF15" s="135">
        <f t="shared" si="3"/>
        <v>3</v>
      </c>
      <c r="AG15" s="134">
        <f t="shared" si="4"/>
        <v>1</v>
      </c>
      <c r="AH15" s="133">
        <f t="shared" si="5"/>
        <v>1</v>
      </c>
      <c r="AI15" s="79"/>
      <c r="AJ15" s="79">
        <f t="shared" si="9"/>
        <v>5</v>
      </c>
      <c r="AK15" s="35">
        <f t="shared" si="6"/>
        <v>10</v>
      </c>
      <c r="AL15" s="35">
        <f t="shared" si="7"/>
        <v>7</v>
      </c>
      <c r="AM15" s="35">
        <f t="shared" si="8"/>
        <v>3</v>
      </c>
    </row>
    <row r="16" spans="1:39" ht="15" customHeight="1" x14ac:dyDescent="0.25">
      <c r="A16" s="26">
        <v>43204</v>
      </c>
      <c r="B16" s="135"/>
      <c r="C16" s="221"/>
      <c r="D16" s="92"/>
      <c r="E16" s="92">
        <v>1</v>
      </c>
      <c r="F16" s="92">
        <v>1</v>
      </c>
      <c r="G16" s="166"/>
      <c r="H16" s="166"/>
      <c r="I16" s="100"/>
      <c r="J16" s="125">
        <v>2</v>
      </c>
      <c r="K16" s="168"/>
      <c r="L16" s="167">
        <v>1</v>
      </c>
      <c r="M16" s="92">
        <v>2</v>
      </c>
      <c r="N16" s="92">
        <v>2</v>
      </c>
      <c r="O16" s="92"/>
      <c r="P16" s="133"/>
      <c r="Q16" s="126" t="s">
        <v>44</v>
      </c>
      <c r="R16" s="126"/>
      <c r="S16" s="126">
        <v>3</v>
      </c>
      <c r="T16" s="166"/>
      <c r="U16" s="166"/>
      <c r="V16" s="100">
        <v>3</v>
      </c>
      <c r="W16" s="189"/>
      <c r="X16" s="187" t="s">
        <v>165</v>
      </c>
      <c r="Y16" s="240"/>
      <c r="Z16" s="187"/>
      <c r="AA16" s="187" t="s">
        <v>162</v>
      </c>
      <c r="AB16" s="188" t="s">
        <v>164</v>
      </c>
      <c r="AC16" s="135">
        <f t="shared" si="0"/>
        <v>3</v>
      </c>
      <c r="AD16" s="167">
        <f t="shared" si="1"/>
        <v>3</v>
      </c>
      <c r="AE16" s="133">
        <f t="shared" si="2"/>
        <v>2</v>
      </c>
      <c r="AF16" s="135">
        <f t="shared" si="3"/>
        <v>1</v>
      </c>
      <c r="AG16" s="134">
        <f t="shared" si="4"/>
        <v>1</v>
      </c>
      <c r="AH16" s="133">
        <f t="shared" si="5"/>
        <v>1</v>
      </c>
      <c r="AI16" s="79" t="s">
        <v>157</v>
      </c>
      <c r="AJ16" s="79">
        <f t="shared" si="9"/>
        <v>6</v>
      </c>
      <c r="AK16" s="35">
        <f t="shared" si="6"/>
        <v>4</v>
      </c>
      <c r="AL16" s="35">
        <f t="shared" si="7"/>
        <v>4</v>
      </c>
      <c r="AM16" s="35">
        <f t="shared" si="8"/>
        <v>3</v>
      </c>
    </row>
    <row r="17" spans="1:39" ht="15" customHeight="1" x14ac:dyDescent="0.25">
      <c r="A17" s="26">
        <v>43205</v>
      </c>
      <c r="B17" s="138"/>
      <c r="C17" s="219"/>
      <c r="D17" s="92"/>
      <c r="E17" s="167">
        <v>1</v>
      </c>
      <c r="F17" s="92"/>
      <c r="G17" s="167"/>
      <c r="H17" s="167"/>
      <c r="I17" s="221"/>
      <c r="J17" s="138">
        <v>2</v>
      </c>
      <c r="K17" s="167"/>
      <c r="L17" s="167">
        <v>1</v>
      </c>
      <c r="M17" s="92">
        <v>2</v>
      </c>
      <c r="N17" s="367">
        <v>2</v>
      </c>
      <c r="O17" s="8"/>
      <c r="P17" s="133"/>
      <c r="Q17" s="138" t="s">
        <v>44</v>
      </c>
      <c r="R17" s="167"/>
      <c r="S17" s="167">
        <v>3</v>
      </c>
      <c r="T17" s="167"/>
      <c r="U17" s="92"/>
      <c r="V17" s="133">
        <v>3</v>
      </c>
      <c r="W17" s="189"/>
      <c r="X17" s="187" t="s">
        <v>165</v>
      </c>
      <c r="Y17" s="187"/>
      <c r="Z17" s="187"/>
      <c r="AA17" s="187" t="s">
        <v>162</v>
      </c>
      <c r="AB17" s="188" t="s">
        <v>164</v>
      </c>
      <c r="AC17" s="135">
        <f t="shared" si="0"/>
        <v>2</v>
      </c>
      <c r="AD17" s="167">
        <f t="shared" si="1"/>
        <v>3</v>
      </c>
      <c r="AE17" s="133">
        <f t="shared" si="2"/>
        <v>2</v>
      </c>
      <c r="AF17" s="135">
        <f t="shared" si="3"/>
        <v>1</v>
      </c>
      <c r="AG17" s="134">
        <f t="shared" si="4"/>
        <v>1</v>
      </c>
      <c r="AH17" s="133">
        <f t="shared" si="5"/>
        <v>1</v>
      </c>
      <c r="AI17" s="79" t="s">
        <v>157</v>
      </c>
      <c r="AJ17" s="79">
        <f t="shared" si="9"/>
        <v>7</v>
      </c>
      <c r="AK17" s="35">
        <f t="shared" si="6"/>
        <v>3</v>
      </c>
      <c r="AL17" s="35">
        <f t="shared" si="7"/>
        <v>4</v>
      </c>
      <c r="AM17" s="35">
        <f t="shared" si="8"/>
        <v>3</v>
      </c>
    </row>
    <row r="18" spans="1:39" ht="15" customHeight="1" x14ac:dyDescent="0.25">
      <c r="A18" s="26">
        <v>43206</v>
      </c>
      <c r="B18" s="135" t="s">
        <v>155</v>
      </c>
      <c r="C18" s="221" t="s">
        <v>155</v>
      </c>
      <c r="D18" s="92">
        <v>2</v>
      </c>
      <c r="E18" s="167"/>
      <c r="F18" s="167" t="s">
        <v>156</v>
      </c>
      <c r="G18" s="167">
        <v>2</v>
      </c>
      <c r="H18" s="92">
        <v>2</v>
      </c>
      <c r="I18" s="133">
        <v>1</v>
      </c>
      <c r="J18" s="135" t="s">
        <v>161</v>
      </c>
      <c r="K18" s="167">
        <v>2</v>
      </c>
      <c r="L18" s="168">
        <v>3</v>
      </c>
      <c r="M18" s="167"/>
      <c r="N18" s="167"/>
      <c r="O18" s="167"/>
      <c r="P18" s="221">
        <v>3</v>
      </c>
      <c r="Q18" s="135" t="s">
        <v>44</v>
      </c>
      <c r="R18" s="167">
        <v>1</v>
      </c>
      <c r="S18" s="167"/>
      <c r="T18" s="92">
        <v>1</v>
      </c>
      <c r="U18" s="8">
        <v>1</v>
      </c>
      <c r="V18" s="133"/>
      <c r="W18" s="243" t="s">
        <v>165</v>
      </c>
      <c r="X18" s="187"/>
      <c r="Y18" s="187" t="s">
        <v>163</v>
      </c>
      <c r="Z18" s="187" t="s">
        <v>164</v>
      </c>
      <c r="AA18" s="187" t="s">
        <v>162</v>
      </c>
      <c r="AB18" s="188"/>
      <c r="AC18" s="135">
        <f t="shared" si="0"/>
        <v>5</v>
      </c>
      <c r="AD18" s="167">
        <f t="shared" si="1"/>
        <v>4</v>
      </c>
      <c r="AE18" s="133">
        <f t="shared" si="2"/>
        <v>2</v>
      </c>
      <c r="AF18" s="135">
        <f t="shared" si="3"/>
        <v>2</v>
      </c>
      <c r="AG18" s="134">
        <f t="shared" si="4"/>
        <v>1</v>
      </c>
      <c r="AH18" s="133">
        <f t="shared" si="5"/>
        <v>1</v>
      </c>
      <c r="AI18" s="79"/>
      <c r="AJ18" s="79">
        <f t="shared" si="9"/>
        <v>1</v>
      </c>
      <c r="AK18" s="35">
        <f t="shared" si="6"/>
        <v>9</v>
      </c>
      <c r="AL18" s="35">
        <f t="shared" si="7"/>
        <v>5</v>
      </c>
      <c r="AM18" s="35">
        <f t="shared" si="8"/>
        <v>3</v>
      </c>
    </row>
    <row r="19" spans="1:39" ht="15" customHeight="1" x14ac:dyDescent="0.25">
      <c r="A19" s="26">
        <v>43207</v>
      </c>
      <c r="B19" s="138" t="s">
        <v>155</v>
      </c>
      <c r="C19" s="219" t="s">
        <v>155</v>
      </c>
      <c r="D19" s="125">
        <v>2</v>
      </c>
      <c r="E19" s="167">
        <v>2</v>
      </c>
      <c r="F19" s="168" t="s">
        <v>156</v>
      </c>
      <c r="G19" s="167">
        <v>2</v>
      </c>
      <c r="H19" s="92">
        <v>2</v>
      </c>
      <c r="I19" s="133">
        <v>1</v>
      </c>
      <c r="J19" s="138">
        <v>1</v>
      </c>
      <c r="K19" s="168">
        <v>2</v>
      </c>
      <c r="L19" s="168">
        <v>3</v>
      </c>
      <c r="M19" s="168"/>
      <c r="N19" s="168"/>
      <c r="O19" s="167">
        <v>3</v>
      </c>
      <c r="P19" s="221">
        <v>3</v>
      </c>
      <c r="Q19" s="135" t="s">
        <v>44</v>
      </c>
      <c r="R19" s="167">
        <v>1</v>
      </c>
      <c r="S19" s="168"/>
      <c r="T19" s="92">
        <v>1</v>
      </c>
      <c r="U19" s="8">
        <v>1</v>
      </c>
      <c r="V19" s="133"/>
      <c r="W19" s="243" t="s">
        <v>165</v>
      </c>
      <c r="X19" s="187"/>
      <c r="Y19" s="187" t="s">
        <v>163</v>
      </c>
      <c r="Z19" s="187" t="s">
        <v>164</v>
      </c>
      <c r="AA19" s="187" t="s">
        <v>162</v>
      </c>
      <c r="AB19" s="188"/>
      <c r="AC19" s="135">
        <f t="shared" si="0"/>
        <v>5</v>
      </c>
      <c r="AD19" s="167">
        <f t="shared" si="1"/>
        <v>5</v>
      </c>
      <c r="AE19" s="133">
        <f t="shared" si="2"/>
        <v>3</v>
      </c>
      <c r="AF19" s="135">
        <f t="shared" si="3"/>
        <v>2</v>
      </c>
      <c r="AG19" s="167">
        <f t="shared" si="4"/>
        <v>1</v>
      </c>
      <c r="AH19" s="133">
        <f t="shared" si="5"/>
        <v>1</v>
      </c>
      <c r="AI19" s="79"/>
      <c r="AJ19" s="79">
        <v>2</v>
      </c>
      <c r="AK19" s="35">
        <f t="shared" si="6"/>
        <v>9</v>
      </c>
      <c r="AL19" s="35">
        <f t="shared" si="7"/>
        <v>6</v>
      </c>
      <c r="AM19" s="35">
        <f t="shared" si="8"/>
        <v>4</v>
      </c>
    </row>
    <row r="20" spans="1:39" ht="15" customHeight="1" thickBot="1" x14ac:dyDescent="0.3">
      <c r="A20" s="26">
        <v>43208</v>
      </c>
      <c r="B20" s="157" t="s">
        <v>155</v>
      </c>
      <c r="C20" s="220" t="s">
        <v>155</v>
      </c>
      <c r="D20" s="158">
        <v>2</v>
      </c>
      <c r="E20" s="170">
        <v>2</v>
      </c>
      <c r="F20" s="170"/>
      <c r="G20" s="154">
        <v>2</v>
      </c>
      <c r="H20" s="154">
        <v>2</v>
      </c>
      <c r="I20" s="153"/>
      <c r="J20" s="154"/>
      <c r="K20" s="154">
        <v>2</v>
      </c>
      <c r="L20" s="154">
        <v>3</v>
      </c>
      <c r="M20" s="154">
        <v>3</v>
      </c>
      <c r="N20" s="154">
        <v>3</v>
      </c>
      <c r="O20" s="170">
        <v>3</v>
      </c>
      <c r="P20" s="153">
        <v>3</v>
      </c>
      <c r="Q20" s="158" t="s">
        <v>44</v>
      </c>
      <c r="R20" s="158">
        <v>1</v>
      </c>
      <c r="S20" s="158">
        <v>1</v>
      </c>
      <c r="T20" s="154">
        <v>1</v>
      </c>
      <c r="U20" s="170">
        <v>1</v>
      </c>
      <c r="V20" s="153">
        <v>1</v>
      </c>
      <c r="W20" s="181"/>
      <c r="X20" s="308" t="s">
        <v>165</v>
      </c>
      <c r="Y20" s="182" t="s">
        <v>163</v>
      </c>
      <c r="Z20" s="182" t="s">
        <v>164</v>
      </c>
      <c r="AA20" s="182" t="s">
        <v>162</v>
      </c>
      <c r="AB20" s="183" t="s">
        <v>163</v>
      </c>
      <c r="AC20" s="151">
        <f t="shared" si="0"/>
        <v>5</v>
      </c>
      <c r="AD20" s="170">
        <f t="shared" si="1"/>
        <v>5</v>
      </c>
      <c r="AE20" s="153">
        <f t="shared" si="2"/>
        <v>5</v>
      </c>
      <c r="AF20" s="151">
        <f t="shared" si="3"/>
        <v>3</v>
      </c>
      <c r="AG20" s="170">
        <f t="shared" si="4"/>
        <v>1</v>
      </c>
      <c r="AH20" s="153">
        <f t="shared" si="5"/>
        <v>1</v>
      </c>
      <c r="AI20" s="79"/>
      <c r="AJ20" s="79">
        <f>WEEKDAY(A20,2)</f>
        <v>3</v>
      </c>
      <c r="AK20" s="35">
        <f t="shared" si="6"/>
        <v>10</v>
      </c>
      <c r="AL20" s="35">
        <f t="shared" si="7"/>
        <v>6</v>
      </c>
      <c r="AM20" s="35">
        <f t="shared" si="8"/>
        <v>6</v>
      </c>
    </row>
    <row r="21" spans="1:39" ht="15" customHeight="1" thickTop="1" x14ac:dyDescent="0.25">
      <c r="A21" s="26">
        <v>43209</v>
      </c>
      <c r="B21" s="127" t="s">
        <v>155</v>
      </c>
      <c r="C21" s="294" t="s">
        <v>155</v>
      </c>
      <c r="D21" s="95">
        <v>2</v>
      </c>
      <c r="E21" s="166">
        <v>2</v>
      </c>
      <c r="F21" s="166" t="s">
        <v>156</v>
      </c>
      <c r="G21" s="126"/>
      <c r="H21" s="95">
        <v>2</v>
      </c>
      <c r="I21" s="331">
        <v>2</v>
      </c>
      <c r="J21" s="95">
        <v>1</v>
      </c>
      <c r="K21" s="95"/>
      <c r="L21" s="95">
        <v>3</v>
      </c>
      <c r="M21" s="166">
        <v>3</v>
      </c>
      <c r="N21" s="166">
        <v>3</v>
      </c>
      <c r="O21" s="166">
        <v>3</v>
      </c>
      <c r="P21" s="100"/>
      <c r="Q21" s="95" t="s">
        <v>44</v>
      </c>
      <c r="R21" s="126">
        <v>1</v>
      </c>
      <c r="S21" s="126">
        <v>1</v>
      </c>
      <c r="T21" s="166">
        <v>1</v>
      </c>
      <c r="U21" s="166"/>
      <c r="V21" s="100">
        <v>1</v>
      </c>
      <c r="W21" s="178"/>
      <c r="X21" s="239" t="s">
        <v>165</v>
      </c>
      <c r="Y21" s="179" t="s">
        <v>163</v>
      </c>
      <c r="Z21" s="179" t="s">
        <v>164</v>
      </c>
      <c r="AA21" s="179" t="s">
        <v>162</v>
      </c>
      <c r="AB21" s="180" t="s">
        <v>163</v>
      </c>
      <c r="AC21" s="136">
        <f t="shared" si="0"/>
        <v>5</v>
      </c>
      <c r="AD21" s="166">
        <f t="shared" si="1"/>
        <v>4</v>
      </c>
      <c r="AE21" s="132">
        <f t="shared" si="2"/>
        <v>4</v>
      </c>
      <c r="AF21" s="136">
        <f t="shared" si="3"/>
        <v>3</v>
      </c>
      <c r="AG21" s="131">
        <f t="shared" si="4"/>
        <v>1</v>
      </c>
      <c r="AH21" s="132">
        <f t="shared" si="5"/>
        <v>1</v>
      </c>
      <c r="AI21" s="79"/>
      <c r="AJ21" s="79">
        <f>WEEKDAY(A21,2)</f>
        <v>4</v>
      </c>
      <c r="AK21" s="35">
        <f t="shared" si="6"/>
        <v>10</v>
      </c>
      <c r="AL21" s="35">
        <f t="shared" si="7"/>
        <v>5</v>
      </c>
      <c r="AM21" s="35">
        <f t="shared" si="8"/>
        <v>5</v>
      </c>
    </row>
    <row r="22" spans="1:39" ht="15" customHeight="1" x14ac:dyDescent="0.25">
      <c r="A22" s="26">
        <v>43210</v>
      </c>
      <c r="B22" s="138" t="s">
        <v>155</v>
      </c>
      <c r="C22" s="219" t="s">
        <v>155</v>
      </c>
      <c r="D22" s="92">
        <v>2</v>
      </c>
      <c r="E22" s="167">
        <v>2</v>
      </c>
      <c r="F22" s="168" t="s">
        <v>156</v>
      </c>
      <c r="G22" s="125"/>
      <c r="H22" s="92">
        <v>2</v>
      </c>
      <c r="I22" s="228">
        <v>2</v>
      </c>
      <c r="J22" s="126">
        <v>1</v>
      </c>
      <c r="K22" s="126"/>
      <c r="L22" s="126">
        <v>3</v>
      </c>
      <c r="M22" s="166">
        <v>3</v>
      </c>
      <c r="N22" s="166">
        <v>3</v>
      </c>
      <c r="O22" s="166">
        <v>3</v>
      </c>
      <c r="P22" s="100"/>
      <c r="Q22" s="92" t="s">
        <v>44</v>
      </c>
      <c r="R22" s="125">
        <v>1</v>
      </c>
      <c r="S22" s="125">
        <v>1</v>
      </c>
      <c r="T22" s="166">
        <v>1</v>
      </c>
      <c r="U22" s="166"/>
      <c r="V22" s="100">
        <v>1</v>
      </c>
      <c r="W22" s="189"/>
      <c r="X22" s="240" t="s">
        <v>165</v>
      </c>
      <c r="Y22" s="187"/>
      <c r="Z22" s="187" t="s">
        <v>164</v>
      </c>
      <c r="AA22" s="187" t="s">
        <v>162</v>
      </c>
      <c r="AB22" s="188" t="s">
        <v>163</v>
      </c>
      <c r="AC22" s="135">
        <f t="shared" si="0"/>
        <v>5</v>
      </c>
      <c r="AD22" s="167">
        <f t="shared" si="1"/>
        <v>4</v>
      </c>
      <c r="AE22" s="133">
        <f t="shared" si="2"/>
        <v>4</v>
      </c>
      <c r="AF22" s="135">
        <f t="shared" si="3"/>
        <v>2</v>
      </c>
      <c r="AG22" s="134">
        <f t="shared" si="4"/>
        <v>1</v>
      </c>
      <c r="AH22" s="133">
        <f t="shared" si="5"/>
        <v>1</v>
      </c>
      <c r="AI22" s="79"/>
      <c r="AJ22" s="79">
        <f>WEEKDAY(A22,2)</f>
        <v>5</v>
      </c>
      <c r="AK22" s="35">
        <f t="shared" si="6"/>
        <v>9</v>
      </c>
      <c r="AL22" s="35">
        <f t="shared" si="7"/>
        <v>5</v>
      </c>
      <c r="AM22" s="35">
        <f t="shared" si="8"/>
        <v>5</v>
      </c>
    </row>
    <row r="23" spans="1:39" ht="15" customHeight="1" x14ac:dyDescent="0.25">
      <c r="A23" s="26">
        <v>43211</v>
      </c>
      <c r="B23" s="138"/>
      <c r="C23" s="219"/>
      <c r="D23" s="92">
        <v>2</v>
      </c>
      <c r="E23" s="167"/>
      <c r="F23" s="98"/>
      <c r="G23" s="92">
        <v>1</v>
      </c>
      <c r="H23" s="92">
        <v>2</v>
      </c>
      <c r="I23" s="237"/>
      <c r="J23" s="126"/>
      <c r="K23" s="126"/>
      <c r="L23" s="126"/>
      <c r="M23" s="169">
        <v>3</v>
      </c>
      <c r="N23" s="169">
        <v>3</v>
      </c>
      <c r="O23" s="166">
        <v>3</v>
      </c>
      <c r="P23" s="100"/>
      <c r="Q23" s="92" t="s">
        <v>44</v>
      </c>
      <c r="R23" s="125"/>
      <c r="S23" s="125"/>
      <c r="T23" s="166">
        <v>1</v>
      </c>
      <c r="U23" s="166">
        <v>1</v>
      </c>
      <c r="V23" s="100"/>
      <c r="W23" s="189" t="s">
        <v>162</v>
      </c>
      <c r="X23" s="187" t="s">
        <v>165</v>
      </c>
      <c r="Y23" s="187"/>
      <c r="Z23" s="187" t="s">
        <v>164</v>
      </c>
      <c r="AA23" s="187"/>
      <c r="AB23" s="188"/>
      <c r="AC23" s="135">
        <f t="shared" si="0"/>
        <v>3</v>
      </c>
      <c r="AD23" s="167">
        <f t="shared" si="1"/>
        <v>2</v>
      </c>
      <c r="AE23" s="133">
        <f t="shared" si="2"/>
        <v>3</v>
      </c>
      <c r="AF23" s="135">
        <f t="shared" si="3"/>
        <v>1</v>
      </c>
      <c r="AG23" s="134">
        <f t="shared" si="4"/>
        <v>1</v>
      </c>
      <c r="AH23" s="133">
        <f t="shared" si="5"/>
        <v>1</v>
      </c>
      <c r="AI23" s="79"/>
      <c r="AJ23" s="79">
        <v>6</v>
      </c>
      <c r="AK23" s="35">
        <f t="shared" si="6"/>
        <v>4</v>
      </c>
      <c r="AL23" s="35">
        <f t="shared" si="7"/>
        <v>3</v>
      </c>
      <c r="AM23" s="35">
        <f t="shared" si="8"/>
        <v>4</v>
      </c>
    </row>
    <row r="24" spans="1:39" ht="15" customHeight="1" x14ac:dyDescent="0.25">
      <c r="A24" s="26">
        <v>43212</v>
      </c>
      <c r="B24" s="135"/>
      <c r="C24" s="221"/>
      <c r="D24" s="92">
        <v>2</v>
      </c>
      <c r="E24" s="167"/>
      <c r="F24" s="167"/>
      <c r="G24" s="92">
        <v>1</v>
      </c>
      <c r="H24" s="8">
        <v>2</v>
      </c>
      <c r="I24" s="133"/>
      <c r="J24" s="231"/>
      <c r="K24" s="167"/>
      <c r="L24" s="167"/>
      <c r="M24" s="168">
        <v>3</v>
      </c>
      <c r="N24" s="125">
        <v>3</v>
      </c>
      <c r="O24" s="92">
        <v>3</v>
      </c>
      <c r="P24" s="228"/>
      <c r="Q24" s="135" t="s">
        <v>44</v>
      </c>
      <c r="R24" s="167"/>
      <c r="S24" s="92"/>
      <c r="T24" s="167">
        <v>1</v>
      </c>
      <c r="U24" s="167">
        <v>1</v>
      </c>
      <c r="V24" s="221"/>
      <c r="W24" s="189" t="s">
        <v>162</v>
      </c>
      <c r="X24" s="187" t="s">
        <v>165</v>
      </c>
      <c r="Y24" s="187"/>
      <c r="Z24" s="187" t="s">
        <v>164</v>
      </c>
      <c r="AA24" s="187"/>
      <c r="AB24" s="188"/>
      <c r="AC24" s="135">
        <f t="shared" si="0"/>
        <v>3</v>
      </c>
      <c r="AD24" s="167">
        <f t="shared" si="1"/>
        <v>2</v>
      </c>
      <c r="AE24" s="133">
        <f t="shared" si="2"/>
        <v>3</v>
      </c>
      <c r="AF24" s="135">
        <f t="shared" si="3"/>
        <v>1</v>
      </c>
      <c r="AG24" s="134">
        <f t="shared" si="4"/>
        <v>1</v>
      </c>
      <c r="AH24" s="133">
        <f t="shared" si="5"/>
        <v>1</v>
      </c>
      <c r="AI24" s="79"/>
      <c r="AJ24" s="79">
        <f t="shared" ref="AJ24:AJ32" si="10">WEEKDAY(A24,2)</f>
        <v>7</v>
      </c>
      <c r="AK24" s="35">
        <f t="shared" si="6"/>
        <v>4</v>
      </c>
      <c r="AL24" s="35">
        <f t="shared" si="7"/>
        <v>3</v>
      </c>
      <c r="AM24" s="35">
        <f t="shared" si="8"/>
        <v>4</v>
      </c>
    </row>
    <row r="25" spans="1:39" ht="15" customHeight="1" x14ac:dyDescent="0.25">
      <c r="A25" s="26">
        <v>43213</v>
      </c>
      <c r="B25" s="135" t="s">
        <v>155</v>
      </c>
      <c r="C25" s="221" t="s">
        <v>155</v>
      </c>
      <c r="D25" s="92"/>
      <c r="E25" s="167">
        <v>3</v>
      </c>
      <c r="F25" s="167" t="s">
        <v>156</v>
      </c>
      <c r="G25" s="167">
        <v>1</v>
      </c>
      <c r="H25" s="92"/>
      <c r="I25" s="133">
        <v>3</v>
      </c>
      <c r="J25" s="135">
        <v>1</v>
      </c>
      <c r="K25" s="167">
        <v>1</v>
      </c>
      <c r="L25" s="167">
        <v>1</v>
      </c>
      <c r="M25" s="167"/>
      <c r="N25" s="167"/>
      <c r="O25" s="167"/>
      <c r="P25" s="221">
        <v>1</v>
      </c>
      <c r="Q25" s="135" t="s">
        <v>44</v>
      </c>
      <c r="R25" s="167">
        <v>2</v>
      </c>
      <c r="S25" s="167">
        <v>2</v>
      </c>
      <c r="T25" s="92"/>
      <c r="U25" s="8">
        <v>2</v>
      </c>
      <c r="V25" s="133">
        <v>2</v>
      </c>
      <c r="W25" s="189" t="s">
        <v>162</v>
      </c>
      <c r="X25" s="187"/>
      <c r="Y25" s="187" t="s">
        <v>164</v>
      </c>
      <c r="Z25" s="187"/>
      <c r="AA25" s="187" t="s">
        <v>163</v>
      </c>
      <c r="AB25" s="241" t="s">
        <v>165</v>
      </c>
      <c r="AC25" s="135">
        <f t="shared" si="0"/>
        <v>5</v>
      </c>
      <c r="AD25" s="167">
        <f t="shared" si="1"/>
        <v>4</v>
      </c>
      <c r="AE25" s="133">
        <f t="shared" si="2"/>
        <v>2</v>
      </c>
      <c r="AF25" s="135">
        <f t="shared" si="3"/>
        <v>2</v>
      </c>
      <c r="AG25" s="134">
        <f t="shared" si="4"/>
        <v>1</v>
      </c>
      <c r="AH25" s="133">
        <f t="shared" si="5"/>
        <v>1</v>
      </c>
      <c r="AI25" s="79"/>
      <c r="AJ25" s="79">
        <f t="shared" si="10"/>
        <v>1</v>
      </c>
      <c r="AK25" s="35">
        <f t="shared" si="6"/>
        <v>9</v>
      </c>
      <c r="AL25" s="35">
        <f t="shared" si="7"/>
        <v>5</v>
      </c>
      <c r="AM25" s="35">
        <f t="shared" si="8"/>
        <v>3</v>
      </c>
    </row>
    <row r="26" spans="1:39" ht="15" customHeight="1" x14ac:dyDescent="0.25">
      <c r="A26" s="26">
        <v>43214</v>
      </c>
      <c r="B26" s="138" t="s">
        <v>155</v>
      </c>
      <c r="C26" s="219" t="s">
        <v>155</v>
      </c>
      <c r="D26" s="92"/>
      <c r="E26" s="92">
        <v>3</v>
      </c>
      <c r="F26" s="92" t="s">
        <v>156</v>
      </c>
      <c r="G26" s="92">
        <v>1</v>
      </c>
      <c r="H26" s="167"/>
      <c r="I26" s="133">
        <v>3</v>
      </c>
      <c r="J26" s="125">
        <v>1</v>
      </c>
      <c r="K26" s="125">
        <v>1</v>
      </c>
      <c r="L26" s="125" t="s">
        <v>161</v>
      </c>
      <c r="M26" s="125"/>
      <c r="N26" s="125"/>
      <c r="O26" s="167"/>
      <c r="P26" s="133">
        <v>1</v>
      </c>
      <c r="Q26" s="125" t="s">
        <v>44</v>
      </c>
      <c r="R26" s="167">
        <v>2</v>
      </c>
      <c r="S26" s="167">
        <v>2</v>
      </c>
      <c r="T26" s="92"/>
      <c r="U26" s="92">
        <v>2</v>
      </c>
      <c r="V26" s="133">
        <v>2</v>
      </c>
      <c r="W26" s="189" t="s">
        <v>162</v>
      </c>
      <c r="X26" s="187"/>
      <c r="Y26" s="317" t="s">
        <v>164</v>
      </c>
      <c r="Z26" s="187"/>
      <c r="AA26" s="187" t="s">
        <v>163</v>
      </c>
      <c r="AB26" s="241" t="s">
        <v>165</v>
      </c>
      <c r="AC26" s="135">
        <f t="shared" si="0"/>
        <v>5</v>
      </c>
      <c r="AD26" s="167">
        <f t="shared" si="1"/>
        <v>4</v>
      </c>
      <c r="AE26" s="133">
        <f t="shared" si="2"/>
        <v>2</v>
      </c>
      <c r="AF26" s="135">
        <f t="shared" si="3"/>
        <v>2</v>
      </c>
      <c r="AG26" s="167">
        <f t="shared" si="4"/>
        <v>1</v>
      </c>
      <c r="AH26" s="133">
        <f t="shared" si="5"/>
        <v>1</v>
      </c>
      <c r="AI26" s="79"/>
      <c r="AJ26" s="79">
        <f t="shared" si="10"/>
        <v>2</v>
      </c>
      <c r="AK26" s="35">
        <f t="shared" si="6"/>
        <v>9</v>
      </c>
      <c r="AL26" s="35">
        <f t="shared" si="7"/>
        <v>5</v>
      </c>
      <c r="AM26" s="35">
        <f t="shared" si="8"/>
        <v>3</v>
      </c>
    </row>
    <row r="27" spans="1:39" ht="15" customHeight="1" thickBot="1" x14ac:dyDescent="0.3">
      <c r="A27" s="26">
        <v>43215</v>
      </c>
      <c r="B27" s="157" t="s">
        <v>155</v>
      </c>
      <c r="C27" s="220" t="s">
        <v>155</v>
      </c>
      <c r="D27" s="371">
        <v>3</v>
      </c>
      <c r="E27" s="154">
        <v>3</v>
      </c>
      <c r="F27" s="154" t="s">
        <v>156</v>
      </c>
      <c r="G27" s="154">
        <v>3</v>
      </c>
      <c r="H27" s="170">
        <v>3</v>
      </c>
      <c r="I27" s="153">
        <v>3</v>
      </c>
      <c r="J27" s="158">
        <v>1</v>
      </c>
      <c r="K27" s="158">
        <v>1</v>
      </c>
      <c r="L27" s="158"/>
      <c r="M27" s="154">
        <v>1</v>
      </c>
      <c r="N27" s="154">
        <v>1</v>
      </c>
      <c r="O27" s="170">
        <v>1</v>
      </c>
      <c r="P27" s="153">
        <v>1</v>
      </c>
      <c r="Q27" s="158">
        <v>2</v>
      </c>
      <c r="R27" s="170"/>
      <c r="S27" s="170">
        <v>2</v>
      </c>
      <c r="T27" s="158">
        <v>2</v>
      </c>
      <c r="U27" s="154"/>
      <c r="V27" s="224">
        <v>2</v>
      </c>
      <c r="W27" s="181" t="s">
        <v>162</v>
      </c>
      <c r="X27" s="182" t="s">
        <v>163</v>
      </c>
      <c r="Y27" s="182" t="s">
        <v>164</v>
      </c>
      <c r="Z27" s="308" t="s">
        <v>165</v>
      </c>
      <c r="AA27" s="182" t="s">
        <v>163</v>
      </c>
      <c r="AB27" s="326"/>
      <c r="AC27" s="151">
        <f t="shared" si="0"/>
        <v>6</v>
      </c>
      <c r="AD27" s="170">
        <f t="shared" si="1"/>
        <v>4</v>
      </c>
      <c r="AE27" s="153">
        <f t="shared" si="2"/>
        <v>5</v>
      </c>
      <c r="AF27" s="151">
        <f t="shared" si="3"/>
        <v>3</v>
      </c>
      <c r="AG27" s="170">
        <f t="shared" si="4"/>
        <v>1</v>
      </c>
      <c r="AH27" s="153">
        <f t="shared" si="5"/>
        <v>1</v>
      </c>
      <c r="AI27" s="79"/>
      <c r="AJ27" s="79">
        <f t="shared" si="10"/>
        <v>3</v>
      </c>
      <c r="AK27" s="35">
        <f t="shared" si="6"/>
        <v>11</v>
      </c>
      <c r="AL27" s="35">
        <f t="shared" si="7"/>
        <v>5</v>
      </c>
      <c r="AM27" s="35">
        <f t="shared" si="8"/>
        <v>6</v>
      </c>
    </row>
    <row r="28" spans="1:39" ht="15" customHeight="1" thickTop="1" x14ac:dyDescent="0.25">
      <c r="A28" s="26">
        <v>43216</v>
      </c>
      <c r="B28" s="127" t="s">
        <v>155</v>
      </c>
      <c r="C28" s="294" t="s">
        <v>155</v>
      </c>
      <c r="D28" s="372">
        <v>3</v>
      </c>
      <c r="E28" s="95">
        <v>3</v>
      </c>
      <c r="F28" s="95" t="s">
        <v>156</v>
      </c>
      <c r="G28" s="166"/>
      <c r="H28" s="166">
        <v>3</v>
      </c>
      <c r="I28" s="100">
        <v>3</v>
      </c>
      <c r="J28" s="95">
        <v>1</v>
      </c>
      <c r="K28" s="95">
        <v>1</v>
      </c>
      <c r="L28" s="372">
        <v>1</v>
      </c>
      <c r="M28" s="166">
        <v>1</v>
      </c>
      <c r="N28" s="166">
        <v>1</v>
      </c>
      <c r="O28" s="166">
        <v>1</v>
      </c>
      <c r="P28" s="100">
        <v>1</v>
      </c>
      <c r="Q28" s="95">
        <v>2</v>
      </c>
      <c r="R28" s="166">
        <v>2</v>
      </c>
      <c r="S28" s="373">
        <v>2</v>
      </c>
      <c r="T28" s="126">
        <v>2</v>
      </c>
      <c r="U28" s="95">
        <v>2</v>
      </c>
      <c r="V28" s="278">
        <v>2</v>
      </c>
      <c r="W28" s="178" t="s">
        <v>162</v>
      </c>
      <c r="X28" s="179" t="s">
        <v>163</v>
      </c>
      <c r="Y28" s="179" t="s">
        <v>164</v>
      </c>
      <c r="Z28" s="239" t="s">
        <v>165</v>
      </c>
      <c r="AB28" s="332"/>
      <c r="AC28" s="136">
        <f t="shared" si="0"/>
        <v>7</v>
      </c>
      <c r="AD28" s="166">
        <f t="shared" si="1"/>
        <v>6</v>
      </c>
      <c r="AE28" s="132">
        <f t="shared" si="2"/>
        <v>4</v>
      </c>
      <c r="AF28" s="136">
        <f t="shared" si="3"/>
        <v>2</v>
      </c>
      <c r="AG28" s="131">
        <f t="shared" si="4"/>
        <v>1</v>
      </c>
      <c r="AH28" s="132">
        <f t="shared" si="5"/>
        <v>1</v>
      </c>
      <c r="AI28" s="79"/>
      <c r="AJ28" s="79">
        <f t="shared" si="10"/>
        <v>4</v>
      </c>
      <c r="AK28" s="35">
        <f t="shared" si="6"/>
        <v>11</v>
      </c>
      <c r="AL28" s="35">
        <f t="shared" si="7"/>
        <v>7</v>
      </c>
      <c r="AM28" s="35">
        <f t="shared" si="8"/>
        <v>5</v>
      </c>
    </row>
    <row r="29" spans="1:39" ht="15" customHeight="1" x14ac:dyDescent="0.25">
      <c r="A29" s="26">
        <v>43217</v>
      </c>
      <c r="B29" s="138" t="s">
        <v>155</v>
      </c>
      <c r="C29" s="219" t="s">
        <v>155</v>
      </c>
      <c r="D29" s="126" t="s">
        <v>70</v>
      </c>
      <c r="E29" s="126">
        <v>3</v>
      </c>
      <c r="F29" s="126" t="s">
        <v>156</v>
      </c>
      <c r="G29" s="166"/>
      <c r="H29" s="166">
        <v>3</v>
      </c>
      <c r="I29" s="100">
        <v>3</v>
      </c>
      <c r="J29" s="92"/>
      <c r="K29" s="92">
        <v>1</v>
      </c>
      <c r="L29" s="370">
        <v>1</v>
      </c>
      <c r="M29" s="169">
        <v>1</v>
      </c>
      <c r="N29" s="169">
        <v>1</v>
      </c>
      <c r="O29" s="166">
        <v>1</v>
      </c>
      <c r="P29" s="294">
        <v>1</v>
      </c>
      <c r="Q29" s="125">
        <v>2</v>
      </c>
      <c r="R29" s="167">
        <v>2</v>
      </c>
      <c r="S29" s="369">
        <v>2</v>
      </c>
      <c r="T29" s="92">
        <v>2</v>
      </c>
      <c r="U29" s="92" t="s">
        <v>70</v>
      </c>
      <c r="V29" s="133">
        <v>2</v>
      </c>
      <c r="W29" s="189" t="s">
        <v>70</v>
      </c>
      <c r="X29" s="187" t="s">
        <v>163</v>
      </c>
      <c r="Y29" s="187" t="s">
        <v>164</v>
      </c>
      <c r="Z29" s="240" t="s">
        <v>165</v>
      </c>
      <c r="AA29" s="187" t="s">
        <v>162</v>
      </c>
      <c r="AB29" s="241"/>
      <c r="AC29" s="135">
        <f t="shared" si="0"/>
        <v>6</v>
      </c>
      <c r="AD29" s="167">
        <f t="shared" si="1"/>
        <v>5</v>
      </c>
      <c r="AE29" s="133">
        <f t="shared" si="2"/>
        <v>3</v>
      </c>
      <c r="AF29" s="135">
        <f t="shared" si="3"/>
        <v>2</v>
      </c>
      <c r="AG29" s="134">
        <f t="shared" si="4"/>
        <v>1</v>
      </c>
      <c r="AH29" s="133">
        <f t="shared" si="5"/>
        <v>1</v>
      </c>
      <c r="AI29" s="79"/>
      <c r="AJ29" s="79">
        <f t="shared" si="10"/>
        <v>5</v>
      </c>
      <c r="AK29" s="35">
        <f t="shared" si="6"/>
        <v>10</v>
      </c>
      <c r="AL29" s="35">
        <f t="shared" si="7"/>
        <v>6</v>
      </c>
      <c r="AM29" s="35">
        <f t="shared" si="8"/>
        <v>4</v>
      </c>
    </row>
    <row r="30" spans="1:39" ht="15" customHeight="1" x14ac:dyDescent="0.25">
      <c r="A30" s="26">
        <v>43218</v>
      </c>
      <c r="B30" s="138"/>
      <c r="C30" s="219"/>
      <c r="D30" s="126"/>
      <c r="E30" s="126">
        <v>3</v>
      </c>
      <c r="F30" s="126"/>
      <c r="G30" s="166"/>
      <c r="H30" s="166"/>
      <c r="I30" s="100">
        <v>3</v>
      </c>
      <c r="J30" s="92">
        <v>1</v>
      </c>
      <c r="K30" s="92">
        <v>1</v>
      </c>
      <c r="L30" s="92"/>
      <c r="M30" s="166"/>
      <c r="N30" s="166"/>
      <c r="O30" s="166"/>
      <c r="P30" s="294">
        <v>1</v>
      </c>
      <c r="Q30" s="92"/>
      <c r="R30" s="167">
        <v>2</v>
      </c>
      <c r="S30" s="168"/>
      <c r="T30" s="92">
        <v>2</v>
      </c>
      <c r="U30" s="92"/>
      <c r="V30" s="237"/>
      <c r="W30" s="189"/>
      <c r="X30" s="187"/>
      <c r="Y30" s="187" t="s">
        <v>164</v>
      </c>
      <c r="Z30" s="187"/>
      <c r="AA30" s="187" t="s">
        <v>162</v>
      </c>
      <c r="AB30" s="188" t="s">
        <v>165</v>
      </c>
      <c r="AC30" s="135">
        <f t="shared" si="0"/>
        <v>3</v>
      </c>
      <c r="AD30" s="167">
        <f t="shared" si="1"/>
        <v>2</v>
      </c>
      <c r="AE30" s="133">
        <f t="shared" si="2"/>
        <v>2</v>
      </c>
      <c r="AF30" s="135">
        <f t="shared" si="3"/>
        <v>1</v>
      </c>
      <c r="AG30" s="134">
        <f t="shared" si="4"/>
        <v>1</v>
      </c>
      <c r="AH30" s="133">
        <f t="shared" si="5"/>
        <v>1</v>
      </c>
      <c r="AI30" s="79"/>
      <c r="AJ30" s="79">
        <f t="shared" si="10"/>
        <v>6</v>
      </c>
      <c r="AK30" s="35">
        <f t="shared" si="6"/>
        <v>4</v>
      </c>
      <c r="AL30" s="35">
        <f t="shared" si="7"/>
        <v>3</v>
      </c>
      <c r="AM30" s="35">
        <f t="shared" si="8"/>
        <v>3</v>
      </c>
    </row>
    <row r="31" spans="1:39" ht="15" customHeight="1" x14ac:dyDescent="0.25">
      <c r="A31" s="26">
        <v>43219</v>
      </c>
      <c r="B31" s="135"/>
      <c r="C31" s="221"/>
      <c r="D31" s="92"/>
      <c r="E31" s="167">
        <v>3</v>
      </c>
      <c r="F31" s="98"/>
      <c r="G31" s="167"/>
      <c r="H31" s="92"/>
      <c r="I31" s="133">
        <v>3</v>
      </c>
      <c r="J31" s="135">
        <v>1</v>
      </c>
      <c r="K31" s="167">
        <v>1</v>
      </c>
      <c r="L31" s="167"/>
      <c r="M31" s="167"/>
      <c r="N31" s="167"/>
      <c r="O31" s="167"/>
      <c r="P31" s="221">
        <v>1</v>
      </c>
      <c r="Q31" s="135"/>
      <c r="R31" s="167">
        <v>2</v>
      </c>
      <c r="S31" s="167"/>
      <c r="T31" s="92">
        <v>2</v>
      </c>
      <c r="U31" s="8"/>
      <c r="V31" s="133"/>
      <c r="W31" s="189"/>
      <c r="X31" s="187"/>
      <c r="Y31" s="187" t="s">
        <v>164</v>
      </c>
      <c r="Z31" s="187"/>
      <c r="AA31" s="187" t="s">
        <v>162</v>
      </c>
      <c r="AB31" s="188" t="s">
        <v>165</v>
      </c>
      <c r="AC31" s="135">
        <f t="shared" si="0"/>
        <v>3</v>
      </c>
      <c r="AD31" s="167">
        <f t="shared" si="1"/>
        <v>2</v>
      </c>
      <c r="AE31" s="133">
        <f t="shared" si="2"/>
        <v>2</v>
      </c>
      <c r="AF31" s="135">
        <f t="shared" si="3"/>
        <v>1</v>
      </c>
      <c r="AG31" s="134">
        <f t="shared" si="4"/>
        <v>1</v>
      </c>
      <c r="AH31" s="133">
        <f t="shared" si="5"/>
        <v>1</v>
      </c>
      <c r="AI31" s="79"/>
      <c r="AJ31" s="79">
        <f t="shared" si="10"/>
        <v>7</v>
      </c>
      <c r="AK31" s="35">
        <f t="shared" si="6"/>
        <v>4</v>
      </c>
      <c r="AL31" s="35">
        <f t="shared" si="7"/>
        <v>3</v>
      </c>
      <c r="AM31" s="35">
        <f t="shared" si="8"/>
        <v>3</v>
      </c>
    </row>
    <row r="32" spans="1:39" ht="15" customHeight="1" thickBot="1" x14ac:dyDescent="0.3">
      <c r="A32" s="26">
        <v>43220</v>
      </c>
      <c r="B32" s="137" t="s">
        <v>70</v>
      </c>
      <c r="C32" s="222" t="s">
        <v>70</v>
      </c>
      <c r="D32" s="93" t="s">
        <v>70</v>
      </c>
      <c r="E32" s="129"/>
      <c r="F32" s="129" t="s">
        <v>156</v>
      </c>
      <c r="G32" s="129">
        <v>1</v>
      </c>
      <c r="H32" s="93">
        <v>1</v>
      </c>
      <c r="I32" s="130"/>
      <c r="J32" s="137">
        <v>1</v>
      </c>
      <c r="K32" s="129">
        <v>2</v>
      </c>
      <c r="L32" s="129">
        <v>2</v>
      </c>
      <c r="M32" s="129" t="s">
        <v>70</v>
      </c>
      <c r="N32" s="129">
        <v>2</v>
      </c>
      <c r="O32" s="129">
        <v>2</v>
      </c>
      <c r="P32" s="222">
        <v>2</v>
      </c>
      <c r="Q32" s="137" t="s">
        <v>70</v>
      </c>
      <c r="R32" s="129">
        <v>3</v>
      </c>
      <c r="S32" s="374">
        <v>3</v>
      </c>
      <c r="T32" s="129">
        <v>3</v>
      </c>
      <c r="U32" s="103">
        <v>1</v>
      </c>
      <c r="V32" s="130">
        <v>1</v>
      </c>
      <c r="W32" s="226" t="s">
        <v>70</v>
      </c>
      <c r="X32" s="174" t="s">
        <v>164</v>
      </c>
      <c r="Y32" s="174"/>
      <c r="Z32" s="249" t="s">
        <v>165</v>
      </c>
      <c r="AA32" s="174" t="s">
        <v>162</v>
      </c>
      <c r="AB32" s="185" t="s">
        <v>163</v>
      </c>
      <c r="AC32" s="137">
        <f t="shared" si="0"/>
        <v>5</v>
      </c>
      <c r="AD32" s="129">
        <f t="shared" si="1"/>
        <v>5</v>
      </c>
      <c r="AE32" s="130">
        <f t="shared" si="2"/>
        <v>3</v>
      </c>
      <c r="AF32" s="137">
        <f t="shared" si="3"/>
        <v>2</v>
      </c>
      <c r="AG32" s="129">
        <f t="shared" si="4"/>
        <v>1</v>
      </c>
      <c r="AH32" s="130">
        <f t="shared" si="5"/>
        <v>1</v>
      </c>
      <c r="AI32" s="79"/>
      <c r="AJ32" s="79">
        <f t="shared" si="10"/>
        <v>1</v>
      </c>
      <c r="AK32" s="291">
        <f t="shared" si="6"/>
        <v>7</v>
      </c>
      <c r="AL32" s="291">
        <f t="shared" si="7"/>
        <v>6</v>
      </c>
      <c r="AM32" s="291">
        <f t="shared" si="8"/>
        <v>4</v>
      </c>
    </row>
    <row r="33" spans="1:39" ht="15" hidden="1" customHeight="1" thickBot="1" x14ac:dyDescent="0.3">
      <c r="A33" s="8">
        <v>31</v>
      </c>
      <c r="B33" s="27"/>
      <c r="C33" s="47"/>
      <c r="D33" s="22"/>
      <c r="E33" s="22"/>
      <c r="F33" s="27"/>
      <c r="G33" s="47"/>
      <c r="H33" s="22"/>
      <c r="I33" s="24"/>
      <c r="J33" s="22"/>
      <c r="K33" s="22"/>
      <c r="L33" s="22"/>
      <c r="M33" s="22"/>
      <c r="N33" s="165"/>
      <c r="O33" s="22"/>
      <c r="P33" s="22"/>
      <c r="Q33" s="22"/>
      <c r="R33" s="24"/>
      <c r="S33" s="27"/>
      <c r="T33" s="22"/>
      <c r="U33" s="22"/>
      <c r="V33" s="22"/>
      <c r="W33" s="24"/>
      <c r="X33" s="22"/>
      <c r="Y33" s="30"/>
      <c r="Z33" s="29"/>
      <c r="AA33" s="22"/>
      <c r="AB33" s="30"/>
      <c r="AC33" s="27"/>
      <c r="AD33" s="22">
        <f>COUNTIF(B33:AB33,$AI$4)+COUNTIF(B33:AB33,"O2R")</f>
        <v>0</v>
      </c>
      <c r="AE33" s="24">
        <f>COUNTIF(B33:AB33,$AI$5)+COUNTIF(B33:AB33,"O3R")</f>
        <v>0</v>
      </c>
      <c r="AF33" s="27">
        <f>COUNTIF(B33:AB33,$AI$9)</f>
        <v>0</v>
      </c>
      <c r="AG33" s="22">
        <f>COUNTIF(B33:AB33,$AI$10)</f>
        <v>0</v>
      </c>
      <c r="AH33" s="24">
        <f>COUNTIF(B33:AB33,$AI$11)</f>
        <v>0</v>
      </c>
      <c r="AI33" s="79"/>
      <c r="AK33" s="37">
        <f>COUNTIF(B33:AB33,"*1")+COUNTIF(B33:AB33,"*1~*")+COUNTIF(B33:AB33,"*1#")</f>
        <v>0</v>
      </c>
      <c r="AL33" s="36">
        <f t="shared" si="7"/>
        <v>0</v>
      </c>
      <c r="AM33" s="34">
        <f t="shared" si="8"/>
        <v>0</v>
      </c>
    </row>
    <row r="34" spans="1:39" ht="15" customHeight="1" x14ac:dyDescent="0.25">
      <c r="A34" s="79"/>
      <c r="B34" s="79">
        <f t="shared" ref="B34:N34" si="11">31-(COUNTBLANK(B3:B33)+COUNTIF(B3:B33,"X")+COUNTIFS(B3:B33,"C",$AJ$3:$AJ$33,"&gt;5"))</f>
        <v>20</v>
      </c>
      <c r="C34" s="79">
        <f t="shared" si="11"/>
        <v>20</v>
      </c>
      <c r="D34" s="79">
        <f t="shared" si="11"/>
        <v>20</v>
      </c>
      <c r="E34" s="79">
        <f t="shared" si="11"/>
        <v>20</v>
      </c>
      <c r="F34" s="79">
        <f t="shared" si="11"/>
        <v>20</v>
      </c>
      <c r="G34" s="79">
        <f t="shared" si="11"/>
        <v>20</v>
      </c>
      <c r="H34" s="79">
        <f t="shared" si="11"/>
        <v>20</v>
      </c>
      <c r="I34" s="79">
        <f t="shared" si="11"/>
        <v>20</v>
      </c>
      <c r="J34" s="79">
        <f t="shared" si="11"/>
        <v>20</v>
      </c>
      <c r="K34" s="79">
        <f t="shared" si="11"/>
        <v>20</v>
      </c>
      <c r="L34" s="79">
        <f t="shared" si="11"/>
        <v>20</v>
      </c>
      <c r="M34" s="79">
        <f t="shared" si="11"/>
        <v>20</v>
      </c>
      <c r="N34" s="79">
        <f t="shared" si="11"/>
        <v>20</v>
      </c>
      <c r="O34" s="79">
        <f t="shared" ref="O34" si="12">31-(COUNTBLANK(O3:O33)+COUNTIF(O3:O33,"X")+COUNTIFS(O3:O33,"C",$AJ$3:$AJ$33,"&gt;5"))</f>
        <v>20</v>
      </c>
      <c r="P34" s="79">
        <f t="shared" ref="P34" si="13">31-(COUNTBLANK(P3:P33)+COUNTIF(P3:P33,"X")+COUNTIFS(P3:P33,"C",$AJ$3:$AJ$33,"&gt;5"))</f>
        <v>20</v>
      </c>
      <c r="Q34" s="79">
        <f t="shared" ref="Q34" si="14">31-(COUNTBLANK(Q3:Q33)+COUNTIF(Q3:Q33,"X")+COUNTIFS(Q3:Q33,"C",$AJ$3:$AJ$33,"&gt;5"))</f>
        <v>21</v>
      </c>
      <c r="R34" s="79">
        <f t="shared" ref="R34" si="15">31-(COUNTBLANK(R3:R33)+COUNTIF(R3:R33,"X")+COUNTIFS(R3:R33,"C",$AJ$3:$AJ$33,"&gt;5"))</f>
        <v>19</v>
      </c>
      <c r="S34" s="79">
        <f t="shared" ref="S34" si="16">31-(COUNTBLANK(S3:S33)+COUNTIF(S3:S33,"X")+COUNTIFS(S3:S33,"C",$AJ$3:$AJ$33,"&gt;5"))</f>
        <v>20</v>
      </c>
      <c r="T34" s="79">
        <f t="shared" ref="T34" si="17">31-(COUNTBLANK(T3:T33)+COUNTIF(T3:T33,"X")+COUNTIFS(T3:T33,"C",$AJ$3:$AJ$33,"&gt;5"))</f>
        <v>20</v>
      </c>
      <c r="U34" s="79">
        <f t="shared" ref="U34" si="18">31-(COUNTBLANK(U3:U33)+COUNTIF(U3:U33,"X")+COUNTIFS(U3:U33,"C",$AJ$3:$AJ$33,"&gt;5"))</f>
        <v>20</v>
      </c>
      <c r="V34" s="79">
        <f t="shared" ref="V34" si="19">31-(COUNTBLANK(V3:V33)+COUNTIF(V3:V33,"X")+COUNTIFS(V3:V33,"C",$AJ$3:$AJ$33,"&gt;5"))</f>
        <v>20</v>
      </c>
      <c r="W34" s="79">
        <f t="shared" ref="W34" si="20">31-(COUNTBLANK(W3:W33)+COUNTIF(W3:W33,"X")+COUNTIFS(W3:W33,"C",$AJ$3:$AJ$33,"&gt;5"))</f>
        <v>20</v>
      </c>
      <c r="X34" s="79">
        <f t="shared" ref="X34" si="21">31-(COUNTBLANK(X3:X33)+COUNTIF(X3:X33,"X")+COUNTIFS(X3:X33,"C",$AJ$3:$AJ$33,"&gt;5"))</f>
        <v>21</v>
      </c>
      <c r="Y34" s="79">
        <f t="shared" ref="Y34" si="22">31-(COUNTBLANK(Y3:Y33)+COUNTIF(Y3:Y33,"X")+COUNTIFS(Y3:Y33,"C",$AJ$3:$AJ$33,"&gt;5"))</f>
        <v>20</v>
      </c>
      <c r="Z34" s="79">
        <f t="shared" ref="Z34" si="23">31-(COUNTBLANK(Z3:Z33)+COUNTIF(Z3:Z33,"X")+COUNTIFS(Z3:Z33,"C",$AJ$3:$AJ$33,"&gt;5"))</f>
        <v>20</v>
      </c>
      <c r="AA34" s="79">
        <f t="shared" ref="AA34" si="24">31-(COUNTBLANK(AA3:AA33)+COUNTIF(AA3:AA33,"X")+COUNTIFS(AA3:AA33,"C",$AJ$3:$AJ$33,"&gt;5"))</f>
        <v>20</v>
      </c>
      <c r="AB34" s="79">
        <f t="shared" ref="AB34" si="25">31-(COUNTBLANK(AB3:AB33)+COUNTIF(AB3:AB33,"X")+COUNTIFS(AB3:AB33,"C",$AJ$3:$AJ$33,"&gt;5"))</f>
        <v>21</v>
      </c>
      <c r="AC34" s="79"/>
      <c r="AD34" s="79"/>
      <c r="AE34" s="79"/>
      <c r="AF34" s="79"/>
      <c r="AG34" s="79"/>
      <c r="AH34" s="79"/>
      <c r="AI34" s="79"/>
    </row>
    <row r="35" spans="1:39" ht="15" customHeight="1" x14ac:dyDescent="0.25">
      <c r="A35" s="79"/>
      <c r="B35" s="79">
        <f>SUM(62-(B34+Luty!B34+Marzec!B34))</f>
        <v>0</v>
      </c>
      <c r="C35" s="79">
        <f>SUM(62-(C34+Luty!C34+Marzec!C34))</f>
        <v>0</v>
      </c>
      <c r="D35" s="79">
        <f>SUM(62-(D34+Luty!D34+Marzec!D34))</f>
        <v>0</v>
      </c>
      <c r="E35" s="79">
        <f>SUM(62-(E34+Luty!E34+Marzec!E34))</f>
        <v>0</v>
      </c>
      <c r="F35" s="79">
        <f>SUM(62-(F34+Luty!F34+Marzec!F34))</f>
        <v>0</v>
      </c>
      <c r="G35" s="79">
        <f>SUM(62-(G34+Luty!G34+Marzec!G34))</f>
        <v>0</v>
      </c>
      <c r="H35" s="79">
        <f>SUM(62-(H34+Luty!H34+Marzec!H34))</f>
        <v>0</v>
      </c>
      <c r="I35" s="79">
        <f>SUM(62-(I34+Luty!I34+Marzec!I34))</f>
        <v>0</v>
      </c>
      <c r="J35" s="79">
        <f>SUM(62-(J34+Luty!J34+Marzec!J34))</f>
        <v>0</v>
      </c>
      <c r="K35" s="79">
        <f>SUM(62-(K34+Luty!K34+Marzec!K34))</f>
        <v>0</v>
      </c>
      <c r="L35" s="79">
        <f>SUM(62-(L34+Luty!L34+Marzec!L34))</f>
        <v>0</v>
      </c>
      <c r="M35" s="79">
        <f>SUM(62-(M34+Luty!M34+Marzec!M34))</f>
        <v>0</v>
      </c>
      <c r="N35" s="79">
        <f>SUM(62-(N34+Luty!N34+Marzec!N34))</f>
        <v>0</v>
      </c>
      <c r="O35" s="79">
        <f>SUM(62-(O34+Luty!N34+Marzec!N34))</f>
        <v>0</v>
      </c>
      <c r="P35" s="79">
        <f>SUM(62-(P34+Luty!O34+Marzec!O34))</f>
        <v>-1</v>
      </c>
      <c r="Q35" s="79">
        <f>SUM(62-(Q34+Luty!P34+Marzec!P34))</f>
        <v>1</v>
      </c>
      <c r="R35" s="79">
        <f>SUM(62-(R34+Luty!Q34+Marzec!Q34))</f>
        <v>0</v>
      </c>
      <c r="S35" s="79">
        <f>SUM(62-(S34+Luty!R34+Marzec!R34))</f>
        <v>0</v>
      </c>
      <c r="T35" s="79">
        <f>SUM(62-(T34+Luty!S34+Marzec!S34))</f>
        <v>0</v>
      </c>
      <c r="U35" s="79">
        <f>SUM(62-(U34+Luty!T34+Marzec!T34))</f>
        <v>0</v>
      </c>
      <c r="V35" s="79">
        <f>SUM(62-(V34+Luty!U34+Marzec!U34))</f>
        <v>0</v>
      </c>
      <c r="W35" s="79">
        <f>SUM(62-(W34+Luty!V34+Marzec!V34))</f>
        <v>0</v>
      </c>
      <c r="X35" s="79">
        <f>SUM(62-(X34+Luty!W34+Marzec!W34))</f>
        <v>0</v>
      </c>
      <c r="Y35" s="79">
        <f>SUM(62-(Y34+Luty!X34+Marzec!X34))</f>
        <v>0</v>
      </c>
      <c r="Z35" s="79">
        <f>SUM(62-(Z34+Luty!Y34+Marzec!Y34))</f>
        <v>0</v>
      </c>
      <c r="AA35" s="79">
        <f>SUM(62-(AA34+Luty!Z34+Marzec!Z34))</f>
        <v>0</v>
      </c>
      <c r="AB35" s="79">
        <f>SUM(62-(AB34+Luty!AA34+Marzec!AA34))</f>
        <v>0</v>
      </c>
      <c r="AC35" s="79"/>
      <c r="AD35" s="79"/>
      <c r="AE35" s="79"/>
      <c r="AF35" s="79"/>
      <c r="AG35" s="79"/>
      <c r="AH35" s="79"/>
      <c r="AI35" s="79"/>
    </row>
    <row r="36" spans="1:39" ht="15" customHeight="1" x14ac:dyDescent="0.25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</row>
    <row r="37" spans="1:39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</row>
    <row r="38" spans="1:39" ht="15" customHeight="1" x14ac:dyDescent="0.25">
      <c r="A38" s="21" t="s">
        <v>40</v>
      </c>
      <c r="B38" s="21">
        <f>COUNTIF(B3:B32,"Uw")+COUNTIF(B3:B32,"Uz")</f>
        <v>1</v>
      </c>
      <c r="C38" s="21">
        <f>COUNTIF(C3:C32,"Uw")+COUNTIF(C3:C32,"Uz")</f>
        <v>1</v>
      </c>
      <c r="D38" s="21">
        <f t="shared" ref="D38:AB38" si="26">COUNTIF(D3:D32,"Uw")+COUNTIF(D3:D32,"Uz")</f>
        <v>3</v>
      </c>
      <c r="E38" s="21">
        <f t="shared" si="26"/>
        <v>0</v>
      </c>
      <c r="F38" s="21">
        <f t="shared" si="26"/>
        <v>0</v>
      </c>
      <c r="G38" s="21">
        <f t="shared" si="26"/>
        <v>0</v>
      </c>
      <c r="H38" s="21">
        <f t="shared" si="26"/>
        <v>0</v>
      </c>
      <c r="I38" s="21">
        <f t="shared" si="26"/>
        <v>0</v>
      </c>
      <c r="J38" s="21">
        <f t="shared" si="26"/>
        <v>0</v>
      </c>
      <c r="K38" s="21">
        <f t="shared" si="26"/>
        <v>0</v>
      </c>
      <c r="L38" s="21">
        <f t="shared" si="26"/>
        <v>0</v>
      </c>
      <c r="M38" s="21">
        <f t="shared" si="26"/>
        <v>1</v>
      </c>
      <c r="N38" s="21">
        <f t="shared" si="26"/>
        <v>0</v>
      </c>
      <c r="O38" s="21">
        <f t="shared" si="26"/>
        <v>1</v>
      </c>
      <c r="P38" s="21">
        <f t="shared" si="26"/>
        <v>0</v>
      </c>
      <c r="Q38" s="21">
        <f t="shared" si="26"/>
        <v>1</v>
      </c>
      <c r="R38" s="21">
        <f t="shared" si="26"/>
        <v>1</v>
      </c>
      <c r="S38" s="21">
        <f t="shared" si="26"/>
        <v>0</v>
      </c>
      <c r="T38" s="21">
        <f t="shared" si="26"/>
        <v>0</v>
      </c>
      <c r="U38" s="21">
        <f t="shared" si="26"/>
        <v>1</v>
      </c>
      <c r="V38" s="21">
        <f t="shared" si="26"/>
        <v>0</v>
      </c>
      <c r="W38" s="21">
        <f t="shared" si="26"/>
        <v>2</v>
      </c>
      <c r="X38" s="21">
        <f t="shared" si="26"/>
        <v>1</v>
      </c>
      <c r="Y38" s="21">
        <f t="shared" si="26"/>
        <v>0</v>
      </c>
      <c r="Z38" s="21">
        <f t="shared" si="26"/>
        <v>0</v>
      </c>
      <c r="AA38" s="21">
        <f t="shared" si="26"/>
        <v>0</v>
      </c>
      <c r="AB38" s="21">
        <f t="shared" si="26"/>
        <v>0</v>
      </c>
      <c r="AC38" s="79"/>
      <c r="AD38" s="79"/>
      <c r="AE38" s="32" t="s">
        <v>54</v>
      </c>
      <c r="AI38" s="79"/>
    </row>
    <row r="39" spans="1:39" ht="15" customHeight="1" x14ac:dyDescent="0.25">
      <c r="A39" s="21" t="s">
        <v>41</v>
      </c>
      <c r="B39" s="21">
        <f t="shared" ref="B39:AB39" si="27">COUNTIF(B3:B32,"C")</f>
        <v>0</v>
      </c>
      <c r="C39" s="21">
        <f t="shared" si="27"/>
        <v>0</v>
      </c>
      <c r="D39" s="21">
        <f t="shared" si="27"/>
        <v>0</v>
      </c>
      <c r="E39" s="21">
        <f t="shared" si="27"/>
        <v>0</v>
      </c>
      <c r="F39" s="21">
        <f t="shared" si="27"/>
        <v>0</v>
      </c>
      <c r="G39" s="21">
        <f t="shared" si="27"/>
        <v>0</v>
      </c>
      <c r="H39" s="21">
        <f t="shared" si="27"/>
        <v>0</v>
      </c>
      <c r="I39" s="21">
        <f t="shared" si="27"/>
        <v>0</v>
      </c>
      <c r="J39" s="21">
        <f t="shared" si="27"/>
        <v>5</v>
      </c>
      <c r="K39" s="21">
        <f t="shared" si="27"/>
        <v>0</v>
      </c>
      <c r="L39" s="21">
        <f t="shared" si="27"/>
        <v>2</v>
      </c>
      <c r="M39" s="21">
        <f t="shared" si="27"/>
        <v>0</v>
      </c>
      <c r="N39" s="21">
        <f t="shared" si="27"/>
        <v>0</v>
      </c>
      <c r="O39" s="21">
        <f t="shared" si="27"/>
        <v>0</v>
      </c>
      <c r="P39" s="21">
        <f t="shared" si="27"/>
        <v>0</v>
      </c>
      <c r="Q39" s="21">
        <f t="shared" si="27"/>
        <v>24</v>
      </c>
      <c r="R39" s="21">
        <f t="shared" si="27"/>
        <v>3</v>
      </c>
      <c r="S39" s="21">
        <f t="shared" si="27"/>
        <v>0</v>
      </c>
      <c r="T39" s="21">
        <f t="shared" si="27"/>
        <v>0</v>
      </c>
      <c r="U39" s="21">
        <f t="shared" si="27"/>
        <v>0</v>
      </c>
      <c r="V39" s="21">
        <f t="shared" si="27"/>
        <v>0</v>
      </c>
      <c r="W39" s="21">
        <f t="shared" si="27"/>
        <v>0</v>
      </c>
      <c r="X39" s="21">
        <f t="shared" si="27"/>
        <v>0</v>
      </c>
      <c r="Y39" s="21">
        <f t="shared" si="27"/>
        <v>0</v>
      </c>
      <c r="Z39" s="21">
        <f t="shared" si="27"/>
        <v>0</v>
      </c>
      <c r="AA39" s="21">
        <f t="shared" si="27"/>
        <v>0</v>
      </c>
      <c r="AB39" s="21">
        <f t="shared" si="27"/>
        <v>0</v>
      </c>
      <c r="AC39" s="79"/>
      <c r="AD39" s="79"/>
      <c r="AE39" s="45"/>
      <c r="AI39" s="79"/>
    </row>
    <row r="40" spans="1:39" ht="15" customHeight="1" x14ac:dyDescent="0.25">
      <c r="A40" s="21" t="s">
        <v>42</v>
      </c>
      <c r="B40" s="21">
        <f t="shared" ref="B40:C42" si="28">COUNTIF(B5:B34,"Uw")+COUNTIF(B5:B34,"Uz")</f>
        <v>1</v>
      </c>
      <c r="C40" s="21">
        <f t="shared" si="28"/>
        <v>1</v>
      </c>
      <c r="D40" s="21">
        <f t="shared" ref="D40:AB40" si="29">COUNTIF(D3:D32,"O")</f>
        <v>0</v>
      </c>
      <c r="E40" s="21">
        <f t="shared" si="29"/>
        <v>0</v>
      </c>
      <c r="F40" s="21">
        <f t="shared" si="29"/>
        <v>0</v>
      </c>
      <c r="G40" s="21">
        <f t="shared" si="29"/>
        <v>0</v>
      </c>
      <c r="H40" s="21">
        <f t="shared" si="29"/>
        <v>0</v>
      </c>
      <c r="I40" s="21">
        <f t="shared" si="29"/>
        <v>0</v>
      </c>
      <c r="J40" s="21">
        <f t="shared" si="29"/>
        <v>0</v>
      </c>
      <c r="K40" s="21">
        <f t="shared" si="29"/>
        <v>0</v>
      </c>
      <c r="L40" s="21">
        <f t="shared" si="29"/>
        <v>0</v>
      </c>
      <c r="M40" s="21">
        <f t="shared" si="29"/>
        <v>0</v>
      </c>
      <c r="N40" s="21">
        <f t="shared" si="29"/>
        <v>0</v>
      </c>
      <c r="O40" s="21">
        <f t="shared" si="29"/>
        <v>0</v>
      </c>
      <c r="P40" s="21">
        <f t="shared" si="29"/>
        <v>0</v>
      </c>
      <c r="Q40" s="21">
        <f t="shared" si="29"/>
        <v>0</v>
      </c>
      <c r="R40" s="21">
        <f t="shared" si="29"/>
        <v>0</v>
      </c>
      <c r="S40" s="21">
        <f t="shared" si="29"/>
        <v>0</v>
      </c>
      <c r="T40" s="21">
        <f t="shared" si="29"/>
        <v>0</v>
      </c>
      <c r="U40" s="21">
        <f t="shared" si="29"/>
        <v>0</v>
      </c>
      <c r="V40" s="21">
        <f t="shared" si="29"/>
        <v>0</v>
      </c>
      <c r="W40" s="21">
        <f t="shared" si="29"/>
        <v>0</v>
      </c>
      <c r="X40" s="21">
        <f t="shared" si="29"/>
        <v>0</v>
      </c>
      <c r="Y40" s="21">
        <f t="shared" si="29"/>
        <v>0</v>
      </c>
      <c r="Z40" s="21">
        <f t="shared" si="29"/>
        <v>0</v>
      </c>
      <c r="AA40" s="21">
        <f t="shared" si="29"/>
        <v>0</v>
      </c>
      <c r="AB40" s="21">
        <f t="shared" si="29"/>
        <v>0</v>
      </c>
      <c r="AC40" s="79"/>
      <c r="AD40" s="79"/>
      <c r="AE40" s="73" t="s">
        <v>50</v>
      </c>
      <c r="AF40" s="73" t="s">
        <v>51</v>
      </c>
      <c r="AJ40" s="79"/>
    </row>
    <row r="41" spans="1:39" ht="15" customHeight="1" x14ac:dyDescent="0.25">
      <c r="A41" s="21" t="s">
        <v>43</v>
      </c>
      <c r="B41" s="21">
        <f t="shared" si="28"/>
        <v>1</v>
      </c>
      <c r="C41" s="21">
        <f t="shared" si="28"/>
        <v>1</v>
      </c>
      <c r="D41" s="21">
        <f t="shared" ref="D41:AB41" si="30">COUNTIF(D3:D32,"Uo")</f>
        <v>0</v>
      </c>
      <c r="E41" s="21">
        <f t="shared" si="30"/>
        <v>0</v>
      </c>
      <c r="F41" s="21">
        <f t="shared" si="30"/>
        <v>0</v>
      </c>
      <c r="G41" s="21">
        <f t="shared" si="30"/>
        <v>0</v>
      </c>
      <c r="H41" s="21">
        <f t="shared" si="30"/>
        <v>0</v>
      </c>
      <c r="I41" s="21">
        <f t="shared" si="30"/>
        <v>0</v>
      </c>
      <c r="J41" s="21">
        <f t="shared" si="30"/>
        <v>0</v>
      </c>
      <c r="K41" s="21">
        <f t="shared" si="30"/>
        <v>0</v>
      </c>
      <c r="L41" s="21">
        <f t="shared" si="30"/>
        <v>0</v>
      </c>
      <c r="M41" s="21">
        <f t="shared" si="30"/>
        <v>0</v>
      </c>
      <c r="N41" s="21">
        <f t="shared" si="30"/>
        <v>0</v>
      </c>
      <c r="O41" s="21">
        <f t="shared" si="30"/>
        <v>0</v>
      </c>
      <c r="P41" s="21">
        <f t="shared" si="30"/>
        <v>0</v>
      </c>
      <c r="Q41" s="21">
        <f t="shared" si="30"/>
        <v>0</v>
      </c>
      <c r="R41" s="21">
        <f t="shared" si="30"/>
        <v>0</v>
      </c>
      <c r="S41" s="21">
        <f t="shared" si="30"/>
        <v>0</v>
      </c>
      <c r="T41" s="21">
        <f t="shared" si="30"/>
        <v>0</v>
      </c>
      <c r="U41" s="21">
        <f t="shared" si="30"/>
        <v>0</v>
      </c>
      <c r="V41" s="21">
        <f t="shared" si="30"/>
        <v>0</v>
      </c>
      <c r="W41" s="21">
        <f t="shared" si="30"/>
        <v>0</v>
      </c>
      <c r="X41" s="21">
        <f t="shared" si="30"/>
        <v>0</v>
      </c>
      <c r="Y41" s="21">
        <f t="shared" si="30"/>
        <v>0</v>
      </c>
      <c r="Z41" s="21">
        <f t="shared" si="30"/>
        <v>0</v>
      </c>
      <c r="AA41" s="21">
        <f t="shared" si="30"/>
        <v>0</v>
      </c>
      <c r="AB41" s="21">
        <f t="shared" si="30"/>
        <v>0</v>
      </c>
      <c r="AC41" s="79"/>
      <c r="AD41" s="79"/>
      <c r="AE41" s="33" t="s">
        <v>55</v>
      </c>
      <c r="AF41" s="73" t="s">
        <v>56</v>
      </c>
    </row>
    <row r="42" spans="1:39" ht="15" customHeight="1" x14ac:dyDescent="0.25">
      <c r="A42" s="21" t="s">
        <v>76</v>
      </c>
      <c r="B42" s="21">
        <f t="shared" si="28"/>
        <v>1</v>
      </c>
      <c r="C42" s="21">
        <f t="shared" si="28"/>
        <v>1</v>
      </c>
      <c r="D42" s="21">
        <f t="shared" ref="D42:AB42" si="31">COUNTIF(D3:D32,"Uj")</f>
        <v>0</v>
      </c>
      <c r="E42" s="21">
        <f t="shared" si="31"/>
        <v>0</v>
      </c>
      <c r="F42" s="21">
        <f t="shared" si="31"/>
        <v>0</v>
      </c>
      <c r="G42" s="21">
        <f t="shared" si="31"/>
        <v>0</v>
      </c>
      <c r="H42" s="21">
        <f t="shared" si="31"/>
        <v>0</v>
      </c>
      <c r="I42" s="21">
        <f t="shared" si="31"/>
        <v>0</v>
      </c>
      <c r="J42" s="21">
        <f t="shared" si="31"/>
        <v>0</v>
      </c>
      <c r="K42" s="21">
        <f t="shared" si="31"/>
        <v>0</v>
      </c>
      <c r="L42" s="21">
        <f t="shared" si="31"/>
        <v>0</v>
      </c>
      <c r="M42" s="21">
        <f t="shared" si="31"/>
        <v>0</v>
      </c>
      <c r="N42" s="21">
        <f t="shared" si="31"/>
        <v>0</v>
      </c>
      <c r="O42" s="21">
        <f t="shared" si="31"/>
        <v>0</v>
      </c>
      <c r="P42" s="21">
        <f t="shared" si="31"/>
        <v>0</v>
      </c>
      <c r="Q42" s="21">
        <f t="shared" si="31"/>
        <v>0</v>
      </c>
      <c r="R42" s="21">
        <f t="shared" si="31"/>
        <v>0</v>
      </c>
      <c r="S42" s="21">
        <f t="shared" si="31"/>
        <v>0</v>
      </c>
      <c r="T42" s="21">
        <f t="shared" si="31"/>
        <v>0</v>
      </c>
      <c r="U42" s="21">
        <f t="shared" si="31"/>
        <v>0</v>
      </c>
      <c r="V42" s="21">
        <f t="shared" si="31"/>
        <v>0</v>
      </c>
      <c r="W42" s="21">
        <f t="shared" si="31"/>
        <v>0</v>
      </c>
      <c r="X42" s="21">
        <f t="shared" si="31"/>
        <v>0</v>
      </c>
      <c r="Y42" s="21">
        <f t="shared" si="31"/>
        <v>0</v>
      </c>
      <c r="Z42" s="21">
        <f t="shared" si="31"/>
        <v>0</v>
      </c>
      <c r="AA42" s="21">
        <f t="shared" si="31"/>
        <v>0</v>
      </c>
      <c r="AB42" s="21">
        <f t="shared" si="31"/>
        <v>0</v>
      </c>
      <c r="AC42" s="79"/>
      <c r="AD42" s="79"/>
      <c r="AE42" s="31"/>
      <c r="AF42" s="73" t="s">
        <v>52</v>
      </c>
    </row>
    <row r="43" spans="1:39" ht="15" customHeight="1" thickBot="1" x14ac:dyDescent="0.3">
      <c r="A43" s="14" t="s">
        <v>45</v>
      </c>
      <c r="B43" s="378" t="s">
        <v>48</v>
      </c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379"/>
      <c r="Z43" s="379"/>
      <c r="AA43" s="379"/>
      <c r="AB43" s="379"/>
      <c r="AE43" s="45" t="s">
        <v>70</v>
      </c>
      <c r="AF43" s="45" t="s">
        <v>71</v>
      </c>
      <c r="AG43" s="45"/>
      <c r="AH43" s="45"/>
      <c r="AI43" s="45"/>
    </row>
    <row r="44" spans="1:39" ht="15.75" thickBot="1" x14ac:dyDescent="0.3">
      <c r="A44" s="21" t="s">
        <v>124</v>
      </c>
      <c r="B44" s="21">
        <f>Marzec!B87</f>
        <v>315</v>
      </c>
      <c r="C44" s="21">
        <f>Marzec!C87</f>
        <v>0</v>
      </c>
      <c r="D44" s="21">
        <f>Marzec!D87</f>
        <v>1075</v>
      </c>
      <c r="E44" s="21">
        <f>Marzec!E87</f>
        <v>250</v>
      </c>
      <c r="F44" s="21">
        <f>Marzec!F87</f>
        <v>770</v>
      </c>
      <c r="G44" s="21">
        <f>Marzec!G87</f>
        <v>285</v>
      </c>
      <c r="H44" s="6">
        <v>1425</v>
      </c>
      <c r="I44" s="21">
        <f>Marzec!I87</f>
        <v>595</v>
      </c>
      <c r="J44" s="21">
        <f>Marzec!J87</f>
        <v>275</v>
      </c>
      <c r="K44" s="21">
        <f>Marzec!K87</f>
        <v>120</v>
      </c>
      <c r="L44" s="21">
        <f>Marzec!L87</f>
        <v>1340</v>
      </c>
      <c r="M44" s="21">
        <f>Marzec!M87</f>
        <v>1630</v>
      </c>
      <c r="N44" s="21">
        <v>0</v>
      </c>
      <c r="O44" s="21">
        <f>Marzec!N87</f>
        <v>30</v>
      </c>
      <c r="P44" s="21">
        <f>Marzec!O87</f>
        <v>415</v>
      </c>
      <c r="Q44" s="21">
        <f>Marzec!P87</f>
        <v>120</v>
      </c>
      <c r="R44" s="21">
        <f>Marzec!Q87</f>
        <v>1380</v>
      </c>
      <c r="S44" s="21">
        <f>Marzec!R87</f>
        <v>1470</v>
      </c>
      <c r="T44" s="21">
        <f>Marzec!S87</f>
        <v>1065</v>
      </c>
      <c r="U44" s="21">
        <f>Marzec!T87</f>
        <v>90</v>
      </c>
      <c r="V44" s="21">
        <f>Marzec!U87</f>
        <v>220</v>
      </c>
      <c r="W44" s="21">
        <f>Marzec!V87</f>
        <v>180</v>
      </c>
      <c r="X44" s="21">
        <f>Marzec!W87</f>
        <v>85</v>
      </c>
      <c r="Y44" s="21">
        <f>Marzec!X87</f>
        <v>240</v>
      </c>
      <c r="Z44" s="21">
        <f>Marzec!Y87</f>
        <v>180</v>
      </c>
      <c r="AA44" s="21">
        <f>Marzec!Z87</f>
        <v>770</v>
      </c>
      <c r="AB44" s="21">
        <f>Marzec!AA87</f>
        <v>0</v>
      </c>
      <c r="AE44" s="45" t="s">
        <v>72</v>
      </c>
      <c r="AF44" s="45" t="s">
        <v>53</v>
      </c>
      <c r="AG44" s="45"/>
      <c r="AH44" s="45"/>
      <c r="AI44" s="45"/>
    </row>
    <row r="45" spans="1:39" x14ac:dyDescent="0.25">
      <c r="A45" s="21" t="s">
        <v>215</v>
      </c>
      <c r="B45" s="21">
        <v>60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>
        <v>60</v>
      </c>
      <c r="P45" s="21"/>
      <c r="Q45" s="21"/>
      <c r="R45" s="21"/>
      <c r="S45" s="21"/>
      <c r="T45" s="21"/>
      <c r="U45" s="21"/>
      <c r="V45" s="21"/>
      <c r="W45" s="21"/>
      <c r="X45" s="21"/>
      <c r="Y45" s="21">
        <v>180</v>
      </c>
      <c r="Z45" s="21"/>
      <c r="AA45" s="21"/>
      <c r="AB45" s="21"/>
      <c r="AE45" s="45" t="s">
        <v>74</v>
      </c>
      <c r="AF45" s="45" t="s">
        <v>68</v>
      </c>
      <c r="AG45" s="45"/>
      <c r="AH45" s="45"/>
      <c r="AI45" s="45"/>
    </row>
    <row r="46" spans="1:39" x14ac:dyDescent="0.25">
      <c r="A46" s="21" t="s">
        <v>216</v>
      </c>
      <c r="B46" s="21"/>
      <c r="C46" s="21"/>
      <c r="D46" s="21"/>
      <c r="E46" s="21"/>
      <c r="F46" s="21">
        <v>220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E46" s="45" t="s">
        <v>75</v>
      </c>
      <c r="AF46" s="45" t="s">
        <v>67</v>
      </c>
      <c r="AG46" s="45"/>
      <c r="AH46" s="45"/>
      <c r="AI46" s="45"/>
    </row>
    <row r="47" spans="1:39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E47" s="45" t="s">
        <v>44</v>
      </c>
      <c r="AF47" s="45" t="s">
        <v>73</v>
      </c>
      <c r="AG47" s="45"/>
      <c r="AH47" s="45"/>
      <c r="AI47" s="45"/>
    </row>
    <row r="48" spans="1:39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E48" s="140"/>
      <c r="AF48" s="45" t="s">
        <v>87</v>
      </c>
    </row>
    <row r="49" spans="1:35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E49" s="58"/>
      <c r="AF49" s="45" t="s">
        <v>88</v>
      </c>
    </row>
    <row r="50" spans="1:35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E50" s="59"/>
      <c r="AF50" s="45" t="s">
        <v>89</v>
      </c>
    </row>
    <row r="51" spans="1:35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E51" s="54" t="s">
        <v>100</v>
      </c>
      <c r="AF51" s="45" t="s">
        <v>101</v>
      </c>
      <c r="AG51" s="45"/>
      <c r="AH51" s="45"/>
      <c r="AI51" s="45"/>
    </row>
    <row r="52" spans="1:35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F52" s="45"/>
      <c r="AG52" s="45"/>
      <c r="AH52" s="45"/>
    </row>
    <row r="53" spans="1:35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F53" s="45"/>
      <c r="AG53" s="45"/>
      <c r="AH53" s="45"/>
    </row>
    <row r="54" spans="1:35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F54" s="46"/>
      <c r="AG54" s="46"/>
      <c r="AH54" s="46"/>
    </row>
    <row r="55" spans="1:35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F55" s="45"/>
      <c r="AG55" s="45"/>
      <c r="AH55" s="45"/>
    </row>
    <row r="56" spans="1:35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35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35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35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F59" s="45"/>
      <c r="AG59" s="45"/>
      <c r="AH59" s="45"/>
    </row>
    <row r="60" spans="1:35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35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35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35" ht="15.75" thickBot="1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35" ht="15.75" thickBot="1" x14ac:dyDescent="0.3">
      <c r="A64" s="16" t="s">
        <v>46</v>
      </c>
      <c r="B64" s="13">
        <f t="shared" ref="B64:AB64" si="32">SUM(B44:B63)</f>
        <v>375</v>
      </c>
      <c r="C64" s="13">
        <f t="shared" si="32"/>
        <v>0</v>
      </c>
      <c r="D64" s="13">
        <f t="shared" si="32"/>
        <v>1075</v>
      </c>
      <c r="E64" s="13">
        <f t="shared" si="32"/>
        <v>250</v>
      </c>
      <c r="F64" s="13">
        <f t="shared" si="32"/>
        <v>990</v>
      </c>
      <c r="G64" s="13">
        <f t="shared" si="32"/>
        <v>285</v>
      </c>
      <c r="H64" s="13">
        <f t="shared" si="32"/>
        <v>1425</v>
      </c>
      <c r="I64" s="13">
        <f t="shared" si="32"/>
        <v>595</v>
      </c>
      <c r="J64" s="13">
        <f t="shared" si="32"/>
        <v>275</v>
      </c>
      <c r="K64" s="13">
        <f t="shared" si="32"/>
        <v>120</v>
      </c>
      <c r="L64" s="13">
        <f t="shared" si="32"/>
        <v>1340</v>
      </c>
      <c r="M64" s="13">
        <f t="shared" si="32"/>
        <v>1630</v>
      </c>
      <c r="N64" s="13">
        <f t="shared" si="32"/>
        <v>0</v>
      </c>
      <c r="O64" s="13">
        <f t="shared" si="32"/>
        <v>90</v>
      </c>
      <c r="P64" s="13">
        <f t="shared" si="32"/>
        <v>415</v>
      </c>
      <c r="Q64" s="13">
        <f t="shared" si="32"/>
        <v>120</v>
      </c>
      <c r="R64" s="13">
        <f t="shared" si="32"/>
        <v>1380</v>
      </c>
      <c r="S64" s="13">
        <f t="shared" si="32"/>
        <v>1470</v>
      </c>
      <c r="T64" s="13">
        <f t="shared" si="32"/>
        <v>1065</v>
      </c>
      <c r="U64" s="13">
        <f t="shared" si="32"/>
        <v>90</v>
      </c>
      <c r="V64" s="13">
        <f t="shared" si="32"/>
        <v>220</v>
      </c>
      <c r="W64" s="13">
        <f t="shared" si="32"/>
        <v>180</v>
      </c>
      <c r="X64" s="13">
        <f t="shared" si="32"/>
        <v>85</v>
      </c>
      <c r="Y64" s="13">
        <f t="shared" si="32"/>
        <v>420</v>
      </c>
      <c r="Z64" s="13">
        <f t="shared" si="32"/>
        <v>180</v>
      </c>
      <c r="AA64" s="13">
        <f t="shared" si="32"/>
        <v>770</v>
      </c>
      <c r="AB64" s="13">
        <f t="shared" si="32"/>
        <v>0</v>
      </c>
    </row>
    <row r="65" spans="1:28" x14ac:dyDescent="0.25">
      <c r="A65" s="14" t="s">
        <v>45</v>
      </c>
      <c r="B65" s="378" t="s">
        <v>49</v>
      </c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  <c r="Y65" s="379"/>
      <c r="Z65" s="379"/>
      <c r="AA65" s="379"/>
      <c r="AB65" s="379"/>
    </row>
    <row r="66" spans="1:28" x14ac:dyDescent="0.25">
      <c r="A66" s="21" t="s">
        <v>214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>
        <v>45</v>
      </c>
      <c r="U66" s="21"/>
      <c r="V66" s="21"/>
      <c r="W66" s="21"/>
      <c r="X66" s="21"/>
      <c r="Y66" s="21"/>
      <c r="Z66" s="21"/>
      <c r="AA66" s="21"/>
      <c r="AB66" s="21"/>
    </row>
    <row r="67" spans="1:28" x14ac:dyDescent="0.25">
      <c r="A67" s="21" t="s">
        <v>216</v>
      </c>
      <c r="B67" s="21">
        <v>30</v>
      </c>
      <c r="C67" s="21"/>
      <c r="D67" s="21">
        <v>480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>
        <v>60</v>
      </c>
      <c r="AB67" s="21"/>
    </row>
    <row r="68" spans="1:28" x14ac:dyDescent="0.25">
      <c r="A68" s="21" t="s">
        <v>217</v>
      </c>
      <c r="B68" s="21"/>
      <c r="C68" s="21"/>
      <c r="D68" s="21"/>
      <c r="E68" s="21"/>
      <c r="F68" s="21">
        <v>210</v>
      </c>
      <c r="G68" s="21"/>
      <c r="H68" s="21"/>
      <c r="I68" s="21"/>
      <c r="J68" s="21">
        <v>60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x14ac:dyDescent="0.25">
      <c r="A69" s="21" t="s">
        <v>218</v>
      </c>
      <c r="B69" s="21"/>
      <c r="C69" s="21"/>
      <c r="D69" s="21"/>
      <c r="E69" s="21"/>
      <c r="F69" s="21"/>
      <c r="G69" s="21"/>
      <c r="H69" s="21"/>
      <c r="I69" s="21"/>
      <c r="J69" s="21">
        <v>60</v>
      </c>
      <c r="K69" s="21"/>
      <c r="L69" s="21"/>
      <c r="M69" s="21"/>
      <c r="N69" s="21"/>
      <c r="O69" s="21"/>
      <c r="P69" s="21">
        <v>110</v>
      </c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 x14ac:dyDescent="0.25">
      <c r="A70" s="21" t="s">
        <v>219</v>
      </c>
      <c r="B70" s="21"/>
      <c r="C70" s="21"/>
      <c r="D70" s="21"/>
      <c r="E70" s="21"/>
      <c r="F70" s="21"/>
      <c r="G70" s="21"/>
      <c r="H70" s="21"/>
      <c r="I70" s="21">
        <v>240</v>
      </c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ht="15.75" thickBot="1" x14ac:dyDescent="0.3">
      <c r="A85" s="1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ht="15.75" thickBot="1" x14ac:dyDescent="0.3">
      <c r="A86" s="17" t="s">
        <v>46</v>
      </c>
      <c r="B86" s="18">
        <f>SUM(B66:B85)</f>
        <v>30</v>
      </c>
      <c r="C86" s="18">
        <f t="shared" ref="C86:AB86" si="33">SUM(C66:C85)</f>
        <v>0</v>
      </c>
      <c r="D86" s="18">
        <f t="shared" si="33"/>
        <v>480</v>
      </c>
      <c r="E86" s="18">
        <f t="shared" si="33"/>
        <v>0</v>
      </c>
      <c r="F86" s="18">
        <f t="shared" si="33"/>
        <v>210</v>
      </c>
      <c r="G86" s="18">
        <f t="shared" si="33"/>
        <v>0</v>
      </c>
      <c r="H86" s="18">
        <f t="shared" si="33"/>
        <v>0</v>
      </c>
      <c r="I86" s="18">
        <f t="shared" si="33"/>
        <v>240</v>
      </c>
      <c r="J86" s="18">
        <f t="shared" si="33"/>
        <v>120</v>
      </c>
      <c r="K86" s="18">
        <f t="shared" si="33"/>
        <v>0</v>
      </c>
      <c r="L86" s="18">
        <f t="shared" si="33"/>
        <v>0</v>
      </c>
      <c r="M86" s="18">
        <f t="shared" si="33"/>
        <v>0</v>
      </c>
      <c r="N86" s="18"/>
      <c r="O86" s="18">
        <f t="shared" si="33"/>
        <v>0</v>
      </c>
      <c r="P86" s="18">
        <f t="shared" si="33"/>
        <v>110</v>
      </c>
      <c r="Q86" s="18">
        <f t="shared" si="33"/>
        <v>0</v>
      </c>
      <c r="R86" s="18">
        <f t="shared" si="33"/>
        <v>0</v>
      </c>
      <c r="S86" s="18">
        <f t="shared" si="33"/>
        <v>0</v>
      </c>
      <c r="T86" s="18">
        <f t="shared" si="33"/>
        <v>45</v>
      </c>
      <c r="U86" s="18">
        <f t="shared" si="33"/>
        <v>0</v>
      </c>
      <c r="V86" s="18">
        <f t="shared" si="33"/>
        <v>0</v>
      </c>
      <c r="W86" s="18">
        <f t="shared" si="33"/>
        <v>0</v>
      </c>
      <c r="X86" s="18">
        <f t="shared" si="33"/>
        <v>0</v>
      </c>
      <c r="Y86" s="18">
        <f t="shared" si="33"/>
        <v>0</v>
      </c>
      <c r="Z86" s="18">
        <f t="shared" si="33"/>
        <v>0</v>
      </c>
      <c r="AA86" s="18">
        <f t="shared" si="33"/>
        <v>60</v>
      </c>
      <c r="AB86" s="18">
        <f t="shared" si="33"/>
        <v>0</v>
      </c>
    </row>
    <row r="87" spans="1:28" ht="15.75" thickBot="1" x14ac:dyDescent="0.3">
      <c r="A87" s="5" t="s">
        <v>47</v>
      </c>
      <c r="B87" s="6">
        <f>SUM(B64-B86)</f>
        <v>345</v>
      </c>
      <c r="C87" s="6">
        <f t="shared" ref="C87:AB87" si="34">SUM(C64-C86)</f>
        <v>0</v>
      </c>
      <c r="D87" s="6">
        <f t="shared" si="34"/>
        <v>595</v>
      </c>
      <c r="E87" s="6">
        <f t="shared" si="34"/>
        <v>250</v>
      </c>
      <c r="F87" s="6">
        <f t="shared" si="34"/>
        <v>780</v>
      </c>
      <c r="G87" s="6">
        <f t="shared" si="34"/>
        <v>285</v>
      </c>
      <c r="H87" s="6">
        <f t="shared" si="34"/>
        <v>1425</v>
      </c>
      <c r="I87" s="6">
        <f t="shared" si="34"/>
        <v>355</v>
      </c>
      <c r="J87" s="6">
        <f t="shared" si="34"/>
        <v>155</v>
      </c>
      <c r="K87" s="6">
        <f t="shared" si="34"/>
        <v>120</v>
      </c>
      <c r="L87" s="6">
        <f t="shared" si="34"/>
        <v>1340</v>
      </c>
      <c r="M87" s="6">
        <f t="shared" si="34"/>
        <v>1630</v>
      </c>
      <c r="N87" s="6">
        <f t="shared" si="34"/>
        <v>0</v>
      </c>
      <c r="O87" s="6">
        <f t="shared" si="34"/>
        <v>90</v>
      </c>
      <c r="P87" s="6">
        <f t="shared" si="34"/>
        <v>305</v>
      </c>
      <c r="Q87" s="6">
        <f t="shared" si="34"/>
        <v>120</v>
      </c>
      <c r="R87" s="6">
        <f t="shared" si="34"/>
        <v>1380</v>
      </c>
      <c r="S87" s="6">
        <f t="shared" si="34"/>
        <v>1470</v>
      </c>
      <c r="T87" s="6">
        <f t="shared" si="34"/>
        <v>1020</v>
      </c>
      <c r="U87" s="6">
        <f t="shared" si="34"/>
        <v>90</v>
      </c>
      <c r="V87" s="6">
        <f t="shared" si="34"/>
        <v>220</v>
      </c>
      <c r="W87" s="6">
        <f t="shared" si="34"/>
        <v>180</v>
      </c>
      <c r="X87" s="6">
        <f t="shared" si="34"/>
        <v>85</v>
      </c>
      <c r="Y87" s="6">
        <f t="shared" si="34"/>
        <v>420</v>
      </c>
      <c r="Z87" s="6">
        <f t="shared" si="34"/>
        <v>180</v>
      </c>
      <c r="AA87" s="6">
        <f t="shared" si="34"/>
        <v>710</v>
      </c>
      <c r="AB87" s="6">
        <f t="shared" si="34"/>
        <v>0</v>
      </c>
    </row>
    <row r="89" spans="1:28" ht="15.75" thickBot="1" x14ac:dyDescent="0.3"/>
    <row r="90" spans="1:28" x14ac:dyDescent="0.25">
      <c r="A90" s="82" t="s">
        <v>65</v>
      </c>
      <c r="B90" s="83">
        <f t="shared" ref="B90:AB90" si="35">COUNTIF(B3:B32,"*1")+COUNTIF(B3:B32,"*1~*")+COUNTIF(B3:B32,"*1#")+COUNTIF(B3:B32,"1")</f>
        <v>0</v>
      </c>
      <c r="C90" s="83">
        <f t="shared" ref="C90" si="36">COUNTIF(C3:C32,"*1")+COUNTIF(C3:C32,"*1~*")+COUNTIF(C3:C32,"*1#")+COUNTIF(C3:C32,"1")</f>
        <v>0</v>
      </c>
      <c r="D90" s="83">
        <f t="shared" si="35"/>
        <v>2</v>
      </c>
      <c r="E90" s="83">
        <f t="shared" si="35"/>
        <v>9</v>
      </c>
      <c r="F90" s="83">
        <f t="shared" si="35"/>
        <v>1</v>
      </c>
      <c r="G90" s="83">
        <f t="shared" si="35"/>
        <v>8</v>
      </c>
      <c r="H90" s="83">
        <f t="shared" si="35"/>
        <v>4</v>
      </c>
      <c r="I90" s="83">
        <f t="shared" si="35"/>
        <v>8</v>
      </c>
      <c r="J90" s="83">
        <f t="shared" si="35"/>
        <v>13</v>
      </c>
      <c r="K90" s="83">
        <f t="shared" si="35"/>
        <v>13</v>
      </c>
      <c r="L90" s="83">
        <f t="shared" si="35"/>
        <v>10</v>
      </c>
      <c r="M90" s="83">
        <f t="shared" si="35"/>
        <v>7</v>
      </c>
      <c r="N90" s="83">
        <f t="shared" ref="N90" si="37">COUNTIF(N3:N32,"*1")+COUNTIF(N3:N32,"*1~*")+COUNTIF(N3:N32,"*1#")+COUNTIF(N3:N32,"1")</f>
        <v>7</v>
      </c>
      <c r="O90" s="83">
        <f t="shared" si="35"/>
        <v>9</v>
      </c>
      <c r="P90" s="83">
        <f t="shared" si="35"/>
        <v>10</v>
      </c>
      <c r="Q90" s="83">
        <f t="shared" si="35"/>
        <v>0</v>
      </c>
      <c r="R90" s="83">
        <f t="shared" si="35"/>
        <v>7</v>
      </c>
      <c r="S90" s="83">
        <f t="shared" si="35"/>
        <v>3</v>
      </c>
      <c r="T90" s="83">
        <f t="shared" si="35"/>
        <v>7</v>
      </c>
      <c r="U90" s="83">
        <f t="shared" si="35"/>
        <v>6</v>
      </c>
      <c r="V90" s="83">
        <f t="shared" si="35"/>
        <v>6</v>
      </c>
      <c r="W90" s="83">
        <f t="shared" si="35"/>
        <v>2</v>
      </c>
      <c r="X90" s="83">
        <f t="shared" si="35"/>
        <v>19</v>
      </c>
      <c r="Y90" s="83">
        <f t="shared" si="35"/>
        <v>6</v>
      </c>
      <c r="Z90" s="83">
        <f t="shared" si="35"/>
        <v>12</v>
      </c>
      <c r="AA90" s="83">
        <f t="shared" si="35"/>
        <v>6</v>
      </c>
      <c r="AB90" s="83">
        <f t="shared" si="35"/>
        <v>14</v>
      </c>
    </row>
    <row r="91" spans="1:28" ht="15.75" thickBot="1" x14ac:dyDescent="0.3">
      <c r="A91" s="40" t="s">
        <v>62</v>
      </c>
      <c r="B91" s="88">
        <f t="shared" ref="B91:AB91" si="38">COUNTIF(B2:B29,"O1R")</f>
        <v>0</v>
      </c>
      <c r="C91" s="88">
        <f t="shared" ref="C91" si="39">COUNTIF(C2:C29,"O1R")</f>
        <v>0</v>
      </c>
      <c r="D91" s="88">
        <f t="shared" si="38"/>
        <v>0</v>
      </c>
      <c r="E91" s="88">
        <f t="shared" si="38"/>
        <v>0</v>
      </c>
      <c r="F91" s="88">
        <f t="shared" si="38"/>
        <v>0</v>
      </c>
      <c r="G91" s="88">
        <f t="shared" si="38"/>
        <v>0</v>
      </c>
      <c r="H91" s="88">
        <f t="shared" si="38"/>
        <v>0</v>
      </c>
      <c r="I91" s="88">
        <f t="shared" si="38"/>
        <v>0</v>
      </c>
      <c r="J91" s="88">
        <f t="shared" si="38"/>
        <v>0</v>
      </c>
      <c r="K91" s="88">
        <f t="shared" si="38"/>
        <v>0</v>
      </c>
      <c r="L91" s="88">
        <f t="shared" si="38"/>
        <v>0</v>
      </c>
      <c r="M91" s="88">
        <f t="shared" si="38"/>
        <v>0</v>
      </c>
      <c r="N91" s="88">
        <f t="shared" ref="N91" si="40">COUNTIF(N2:N29,"O1R")</f>
        <v>0</v>
      </c>
      <c r="O91" s="88">
        <f t="shared" si="38"/>
        <v>0</v>
      </c>
      <c r="P91" s="88">
        <f t="shared" si="38"/>
        <v>0</v>
      </c>
      <c r="Q91" s="88">
        <f t="shared" si="38"/>
        <v>0</v>
      </c>
      <c r="R91" s="88">
        <f t="shared" si="38"/>
        <v>0</v>
      </c>
      <c r="S91" s="88">
        <f t="shared" si="38"/>
        <v>0</v>
      </c>
      <c r="T91" s="88">
        <f t="shared" si="38"/>
        <v>0</v>
      </c>
      <c r="U91" s="88">
        <f t="shared" si="38"/>
        <v>0</v>
      </c>
      <c r="V91" s="88">
        <f t="shared" si="38"/>
        <v>0</v>
      </c>
      <c r="W91" s="88">
        <f t="shared" si="38"/>
        <v>0</v>
      </c>
      <c r="X91" s="88">
        <f t="shared" si="38"/>
        <v>0</v>
      </c>
      <c r="Y91" s="88">
        <f t="shared" si="38"/>
        <v>0</v>
      </c>
      <c r="Z91" s="88">
        <f t="shared" si="38"/>
        <v>0</v>
      </c>
      <c r="AA91" s="88">
        <f t="shared" si="38"/>
        <v>0</v>
      </c>
      <c r="AB91" s="88">
        <f t="shared" si="38"/>
        <v>0</v>
      </c>
    </row>
    <row r="92" spans="1:28" ht="15.75" thickBot="1" x14ac:dyDescent="0.3">
      <c r="A92" s="50" t="s">
        <v>64</v>
      </c>
      <c r="B92" s="63">
        <f>SUM(B90:B91)</f>
        <v>0</v>
      </c>
      <c r="C92" s="63">
        <f>SUM(C90:C91)</f>
        <v>0</v>
      </c>
      <c r="D92" s="63">
        <f t="shared" ref="D92:AB92" si="41">SUM(D90:D91)</f>
        <v>2</v>
      </c>
      <c r="E92" s="63">
        <f t="shared" si="41"/>
        <v>9</v>
      </c>
      <c r="F92" s="63">
        <f t="shared" si="41"/>
        <v>1</v>
      </c>
      <c r="G92" s="63">
        <f t="shared" si="41"/>
        <v>8</v>
      </c>
      <c r="H92" s="63">
        <f t="shared" si="41"/>
        <v>4</v>
      </c>
      <c r="I92" s="63">
        <f t="shared" si="41"/>
        <v>8</v>
      </c>
      <c r="J92" s="63">
        <f t="shared" si="41"/>
        <v>13</v>
      </c>
      <c r="K92" s="63">
        <f t="shared" si="41"/>
        <v>13</v>
      </c>
      <c r="L92" s="63">
        <f t="shared" si="41"/>
        <v>10</v>
      </c>
      <c r="M92" s="63">
        <f t="shared" si="41"/>
        <v>7</v>
      </c>
      <c r="N92" s="63">
        <f t="shared" ref="N92" si="42">SUM(N90:N91)</f>
        <v>7</v>
      </c>
      <c r="O92" s="63">
        <f t="shared" si="41"/>
        <v>9</v>
      </c>
      <c r="P92" s="63">
        <f t="shared" si="41"/>
        <v>10</v>
      </c>
      <c r="Q92" s="63">
        <f t="shared" si="41"/>
        <v>0</v>
      </c>
      <c r="R92" s="63">
        <f t="shared" si="41"/>
        <v>7</v>
      </c>
      <c r="S92" s="63">
        <f t="shared" si="41"/>
        <v>3</v>
      </c>
      <c r="T92" s="63">
        <f t="shared" si="41"/>
        <v>7</v>
      </c>
      <c r="U92" s="63">
        <f t="shared" si="41"/>
        <v>6</v>
      </c>
      <c r="V92" s="63">
        <f t="shared" si="41"/>
        <v>6</v>
      </c>
      <c r="W92" s="63">
        <f t="shared" si="41"/>
        <v>2</v>
      </c>
      <c r="X92" s="63">
        <f t="shared" si="41"/>
        <v>19</v>
      </c>
      <c r="Y92" s="63">
        <f t="shared" si="41"/>
        <v>6</v>
      </c>
      <c r="Z92" s="63">
        <f t="shared" si="41"/>
        <v>12</v>
      </c>
      <c r="AA92" s="63">
        <f t="shared" si="41"/>
        <v>6</v>
      </c>
      <c r="AB92" s="63">
        <f t="shared" si="41"/>
        <v>14</v>
      </c>
    </row>
    <row r="93" spans="1:28" x14ac:dyDescent="0.25">
      <c r="A93" s="43" t="s">
        <v>63</v>
      </c>
      <c r="B93" s="28">
        <f>COUNTIF(B3:B32,"*2")+COUNTIF(B3:B32,"2")</f>
        <v>0</v>
      </c>
      <c r="C93" s="28">
        <f t="shared" ref="C93:AB93" si="43">COUNTIF(C3:C32,"*2")+COUNTIF(C3:C32,"2")</f>
        <v>0</v>
      </c>
      <c r="D93" s="28">
        <f t="shared" si="43"/>
        <v>8</v>
      </c>
      <c r="E93" s="28">
        <f t="shared" si="43"/>
        <v>4</v>
      </c>
      <c r="F93" s="28">
        <f t="shared" si="43"/>
        <v>0</v>
      </c>
      <c r="G93" s="28">
        <f t="shared" si="43"/>
        <v>5</v>
      </c>
      <c r="H93" s="28">
        <f t="shared" si="43"/>
        <v>7</v>
      </c>
      <c r="I93" s="28">
        <f t="shared" si="43"/>
        <v>5</v>
      </c>
      <c r="J93" s="28">
        <f t="shared" si="43"/>
        <v>2</v>
      </c>
      <c r="K93" s="28">
        <f t="shared" si="43"/>
        <v>7</v>
      </c>
      <c r="L93" s="28">
        <f t="shared" si="43"/>
        <v>1</v>
      </c>
      <c r="M93" s="28">
        <f t="shared" si="43"/>
        <v>7</v>
      </c>
      <c r="N93" s="28">
        <f t="shared" ref="N93" si="44">COUNTIF(N3:N32,"*2")+COUNTIF(N3:N32,"2")</f>
        <v>8</v>
      </c>
      <c r="O93" s="28">
        <f t="shared" si="43"/>
        <v>4</v>
      </c>
      <c r="P93" s="28">
        <f t="shared" si="43"/>
        <v>5</v>
      </c>
      <c r="Q93" s="28">
        <f t="shared" si="43"/>
        <v>3</v>
      </c>
      <c r="R93" s="28">
        <f t="shared" si="43"/>
        <v>7</v>
      </c>
      <c r="S93" s="28">
        <f t="shared" si="43"/>
        <v>9</v>
      </c>
      <c r="T93" s="28">
        <f t="shared" si="43"/>
        <v>12</v>
      </c>
      <c r="U93" s="28">
        <f t="shared" si="43"/>
        <v>9</v>
      </c>
      <c r="V93" s="28">
        <f t="shared" si="43"/>
        <v>10</v>
      </c>
      <c r="W93" s="28">
        <f t="shared" si="43"/>
        <v>16</v>
      </c>
      <c r="X93" s="28">
        <f t="shared" si="43"/>
        <v>0</v>
      </c>
      <c r="Y93" s="28">
        <f t="shared" si="43"/>
        <v>0</v>
      </c>
      <c r="Z93" s="28">
        <f t="shared" si="43"/>
        <v>0</v>
      </c>
      <c r="AA93" s="28">
        <f t="shared" si="43"/>
        <v>14</v>
      </c>
      <c r="AB93" s="28">
        <f t="shared" si="43"/>
        <v>0</v>
      </c>
    </row>
    <row r="94" spans="1:28" ht="15.75" thickBot="1" x14ac:dyDescent="0.3">
      <c r="A94" s="40" t="s">
        <v>62</v>
      </c>
      <c r="B94" s="88">
        <f t="shared" ref="B94:AB94" si="45">COUNTIF(B2:B29,"*2R")</f>
        <v>0</v>
      </c>
      <c r="C94" s="88">
        <f t="shared" ref="C94" si="46">COUNTIF(C2:C29,"*2R")</f>
        <v>0</v>
      </c>
      <c r="D94" s="88">
        <f t="shared" si="45"/>
        <v>0</v>
      </c>
      <c r="E94" s="88">
        <f t="shared" si="45"/>
        <v>0</v>
      </c>
      <c r="F94" s="88">
        <f t="shared" si="45"/>
        <v>0</v>
      </c>
      <c r="G94" s="88">
        <f t="shared" si="45"/>
        <v>0</v>
      </c>
      <c r="H94" s="88">
        <f t="shared" si="45"/>
        <v>0</v>
      </c>
      <c r="I94" s="88">
        <f t="shared" si="45"/>
        <v>0</v>
      </c>
      <c r="J94" s="88">
        <f t="shared" si="45"/>
        <v>0</v>
      </c>
      <c r="K94" s="88">
        <f t="shared" si="45"/>
        <v>0</v>
      </c>
      <c r="L94" s="88">
        <f t="shared" si="45"/>
        <v>0</v>
      </c>
      <c r="M94" s="88">
        <f t="shared" si="45"/>
        <v>0</v>
      </c>
      <c r="N94" s="88">
        <f t="shared" ref="N94" si="47">COUNTIF(N2:N29,"*2R")</f>
        <v>0</v>
      </c>
      <c r="O94" s="88">
        <f t="shared" si="45"/>
        <v>0</v>
      </c>
      <c r="P94" s="88">
        <f t="shared" si="45"/>
        <v>0</v>
      </c>
      <c r="Q94" s="88">
        <f t="shared" si="45"/>
        <v>0</v>
      </c>
      <c r="R94" s="88">
        <f t="shared" si="45"/>
        <v>0</v>
      </c>
      <c r="S94" s="88">
        <f t="shared" si="45"/>
        <v>0</v>
      </c>
      <c r="T94" s="88">
        <f t="shared" si="45"/>
        <v>0</v>
      </c>
      <c r="U94" s="88">
        <f t="shared" si="45"/>
        <v>0</v>
      </c>
      <c r="V94" s="88">
        <f t="shared" si="45"/>
        <v>0</v>
      </c>
      <c r="W94" s="88">
        <f t="shared" si="45"/>
        <v>0</v>
      </c>
      <c r="X94" s="88">
        <f t="shared" si="45"/>
        <v>0</v>
      </c>
      <c r="Y94" s="88">
        <f t="shared" si="45"/>
        <v>0</v>
      </c>
      <c r="Z94" s="88">
        <f t="shared" si="45"/>
        <v>0</v>
      </c>
      <c r="AA94" s="88">
        <f t="shared" si="45"/>
        <v>0</v>
      </c>
      <c r="AB94" s="88">
        <f t="shared" si="45"/>
        <v>0</v>
      </c>
    </row>
    <row r="95" spans="1:28" ht="15.75" thickBot="1" x14ac:dyDescent="0.3">
      <c r="A95" s="50" t="s">
        <v>64</v>
      </c>
      <c r="B95" s="63">
        <f>SUM(B93:B94)</f>
        <v>0</v>
      </c>
      <c r="C95" s="63">
        <f>SUM(C93:C94)</f>
        <v>0</v>
      </c>
      <c r="D95" s="63">
        <f t="shared" ref="D95:AB95" si="48">SUM(D93:D94)</f>
        <v>8</v>
      </c>
      <c r="E95" s="63">
        <f t="shared" si="48"/>
        <v>4</v>
      </c>
      <c r="F95" s="63">
        <f t="shared" si="48"/>
        <v>0</v>
      </c>
      <c r="G95" s="63">
        <f t="shared" si="48"/>
        <v>5</v>
      </c>
      <c r="H95" s="63">
        <f t="shared" si="48"/>
        <v>7</v>
      </c>
      <c r="I95" s="63">
        <f t="shared" si="48"/>
        <v>5</v>
      </c>
      <c r="J95" s="63">
        <f t="shared" si="48"/>
        <v>2</v>
      </c>
      <c r="K95" s="63">
        <f t="shared" si="48"/>
        <v>7</v>
      </c>
      <c r="L95" s="63">
        <f t="shared" si="48"/>
        <v>1</v>
      </c>
      <c r="M95" s="63">
        <f t="shared" si="48"/>
        <v>7</v>
      </c>
      <c r="N95" s="63">
        <f t="shared" ref="N95" si="49">SUM(N93:N94)</f>
        <v>8</v>
      </c>
      <c r="O95" s="63">
        <f t="shared" si="48"/>
        <v>4</v>
      </c>
      <c r="P95" s="63">
        <f t="shared" si="48"/>
        <v>5</v>
      </c>
      <c r="Q95" s="63">
        <f t="shared" si="48"/>
        <v>3</v>
      </c>
      <c r="R95" s="63">
        <f t="shared" si="48"/>
        <v>7</v>
      </c>
      <c r="S95" s="63">
        <f t="shared" si="48"/>
        <v>9</v>
      </c>
      <c r="T95" s="63">
        <f t="shared" si="48"/>
        <v>12</v>
      </c>
      <c r="U95" s="63">
        <f t="shared" si="48"/>
        <v>9</v>
      </c>
      <c r="V95" s="63">
        <f t="shared" si="48"/>
        <v>10</v>
      </c>
      <c r="W95" s="63">
        <f t="shared" si="48"/>
        <v>16</v>
      </c>
      <c r="X95" s="63">
        <f t="shared" si="48"/>
        <v>0</v>
      </c>
      <c r="Y95" s="63">
        <f t="shared" si="48"/>
        <v>0</v>
      </c>
      <c r="Z95" s="63">
        <f t="shared" si="48"/>
        <v>0</v>
      </c>
      <c r="AA95" s="63">
        <f t="shared" si="48"/>
        <v>14</v>
      </c>
      <c r="AB95" s="63">
        <f t="shared" si="48"/>
        <v>0</v>
      </c>
    </row>
    <row r="96" spans="1:28" x14ac:dyDescent="0.25">
      <c r="A96" s="43" t="s">
        <v>66</v>
      </c>
      <c r="B96" s="28">
        <f>COUNTIF(B3:B33,"*3")+COUNTIF(B3:B33,"3")</f>
        <v>0</v>
      </c>
      <c r="C96" s="28">
        <f t="shared" ref="C96:AB96" si="50">COUNTIF(C3:C33,"*3")+COUNTIF(C3:C33,"3")</f>
        <v>0</v>
      </c>
      <c r="D96" s="28">
        <f t="shared" si="50"/>
        <v>7</v>
      </c>
      <c r="E96" s="28">
        <f t="shared" si="50"/>
        <v>7</v>
      </c>
      <c r="F96" s="28">
        <f t="shared" si="50"/>
        <v>0</v>
      </c>
      <c r="G96" s="28">
        <f t="shared" si="50"/>
        <v>7</v>
      </c>
      <c r="H96" s="28">
        <f t="shared" si="50"/>
        <v>9</v>
      </c>
      <c r="I96" s="28">
        <f t="shared" si="50"/>
        <v>7</v>
      </c>
      <c r="J96" s="28">
        <f t="shared" si="50"/>
        <v>0</v>
      </c>
      <c r="K96" s="28">
        <f t="shared" si="50"/>
        <v>0</v>
      </c>
      <c r="L96" s="28">
        <f t="shared" si="50"/>
        <v>7</v>
      </c>
      <c r="M96" s="28">
        <f t="shared" si="50"/>
        <v>5</v>
      </c>
      <c r="N96" s="28">
        <f t="shared" ref="N96" si="51">COUNTIF(N3:N33,"*3")+COUNTIF(N3:N33,"3")</f>
        <v>5</v>
      </c>
      <c r="O96" s="28">
        <f t="shared" si="50"/>
        <v>6</v>
      </c>
      <c r="P96" s="28">
        <f t="shared" si="50"/>
        <v>5</v>
      </c>
      <c r="Q96" s="28">
        <f t="shared" si="50"/>
        <v>0</v>
      </c>
      <c r="R96" s="28">
        <f t="shared" si="50"/>
        <v>1</v>
      </c>
      <c r="S96" s="28">
        <f t="shared" si="50"/>
        <v>8</v>
      </c>
      <c r="T96" s="28">
        <f t="shared" si="50"/>
        <v>1</v>
      </c>
      <c r="U96" s="28">
        <f t="shared" si="50"/>
        <v>4</v>
      </c>
      <c r="V96" s="28">
        <f t="shared" si="50"/>
        <v>4</v>
      </c>
      <c r="W96" s="28">
        <f t="shared" si="50"/>
        <v>0</v>
      </c>
      <c r="X96" s="28">
        <f t="shared" si="50"/>
        <v>1</v>
      </c>
      <c r="Y96" s="28">
        <f t="shared" si="50"/>
        <v>14</v>
      </c>
      <c r="Z96" s="28">
        <f t="shared" si="50"/>
        <v>8</v>
      </c>
      <c r="AA96" s="28">
        <f t="shared" si="50"/>
        <v>0</v>
      </c>
      <c r="AB96" s="28">
        <f t="shared" si="50"/>
        <v>7</v>
      </c>
    </row>
    <row r="97" spans="1:28" ht="15.75" thickBot="1" x14ac:dyDescent="0.3">
      <c r="A97" s="44" t="s">
        <v>62</v>
      </c>
      <c r="B97" s="42">
        <f t="shared" ref="B97:AB97" si="52">COUNTIF(B2:B29,"*3R")</f>
        <v>0</v>
      </c>
      <c r="C97" s="42">
        <f t="shared" ref="C97" si="53">COUNTIF(C2:C29,"*3R")</f>
        <v>0</v>
      </c>
      <c r="D97" s="42">
        <f t="shared" si="52"/>
        <v>0</v>
      </c>
      <c r="E97" s="42">
        <f t="shared" si="52"/>
        <v>0</v>
      </c>
      <c r="F97" s="42">
        <f t="shared" si="52"/>
        <v>0</v>
      </c>
      <c r="G97" s="42">
        <f t="shared" si="52"/>
        <v>0</v>
      </c>
      <c r="H97" s="42">
        <f t="shared" si="52"/>
        <v>0</v>
      </c>
      <c r="I97" s="42">
        <f t="shared" si="52"/>
        <v>0</v>
      </c>
      <c r="J97" s="42">
        <f t="shared" si="52"/>
        <v>0</v>
      </c>
      <c r="K97" s="42">
        <f t="shared" si="52"/>
        <v>0</v>
      </c>
      <c r="L97" s="42">
        <f t="shared" si="52"/>
        <v>0</v>
      </c>
      <c r="M97" s="42">
        <f t="shared" si="52"/>
        <v>0</v>
      </c>
      <c r="N97" s="42">
        <f t="shared" ref="N97" si="54">COUNTIF(N2:N29,"*3R")</f>
        <v>0</v>
      </c>
      <c r="O97" s="42">
        <f t="shared" si="52"/>
        <v>0</v>
      </c>
      <c r="P97" s="42">
        <f t="shared" si="52"/>
        <v>0</v>
      </c>
      <c r="Q97" s="42">
        <f t="shared" si="52"/>
        <v>0</v>
      </c>
      <c r="R97" s="42">
        <f t="shared" si="52"/>
        <v>0</v>
      </c>
      <c r="S97" s="42">
        <f t="shared" si="52"/>
        <v>0</v>
      </c>
      <c r="T97" s="42">
        <f t="shared" si="52"/>
        <v>0</v>
      </c>
      <c r="U97" s="42">
        <f t="shared" si="52"/>
        <v>0</v>
      </c>
      <c r="V97" s="42">
        <f t="shared" si="52"/>
        <v>0</v>
      </c>
      <c r="W97" s="42">
        <f t="shared" si="52"/>
        <v>0</v>
      </c>
      <c r="X97" s="42">
        <f t="shared" si="52"/>
        <v>0</v>
      </c>
      <c r="Y97" s="42">
        <f t="shared" si="52"/>
        <v>0</v>
      </c>
      <c r="Z97" s="42">
        <f t="shared" si="52"/>
        <v>0</v>
      </c>
      <c r="AA97" s="42">
        <f t="shared" si="52"/>
        <v>0</v>
      </c>
      <c r="AB97" s="42">
        <f t="shared" si="52"/>
        <v>0</v>
      </c>
    </row>
    <row r="98" spans="1:28" ht="15.75" thickBot="1" x14ac:dyDescent="0.3">
      <c r="A98" s="50" t="s">
        <v>64</v>
      </c>
      <c r="B98" s="63">
        <f>SUM(B96:B97)</f>
        <v>0</v>
      </c>
      <c r="C98" s="63">
        <f>SUM(C96:C97)</f>
        <v>0</v>
      </c>
      <c r="D98" s="63">
        <f t="shared" ref="D98:AB98" si="55">SUM(D96:D97)</f>
        <v>7</v>
      </c>
      <c r="E98" s="63">
        <f t="shared" si="55"/>
        <v>7</v>
      </c>
      <c r="F98" s="63">
        <f t="shared" si="55"/>
        <v>0</v>
      </c>
      <c r="G98" s="63">
        <f t="shared" si="55"/>
        <v>7</v>
      </c>
      <c r="H98" s="63">
        <f t="shared" si="55"/>
        <v>9</v>
      </c>
      <c r="I98" s="63">
        <f t="shared" si="55"/>
        <v>7</v>
      </c>
      <c r="J98" s="63">
        <f t="shared" si="55"/>
        <v>0</v>
      </c>
      <c r="K98" s="63">
        <f t="shared" si="55"/>
        <v>0</v>
      </c>
      <c r="L98" s="63">
        <f t="shared" si="55"/>
        <v>7</v>
      </c>
      <c r="M98" s="63">
        <f t="shared" si="55"/>
        <v>5</v>
      </c>
      <c r="N98" s="63">
        <f t="shared" ref="N98" si="56">SUM(N96:N97)</f>
        <v>5</v>
      </c>
      <c r="O98" s="63">
        <f t="shared" si="55"/>
        <v>6</v>
      </c>
      <c r="P98" s="63">
        <f t="shared" si="55"/>
        <v>5</v>
      </c>
      <c r="Q98" s="63">
        <f t="shared" si="55"/>
        <v>0</v>
      </c>
      <c r="R98" s="63">
        <f t="shared" si="55"/>
        <v>1</v>
      </c>
      <c r="S98" s="63">
        <f t="shared" si="55"/>
        <v>8</v>
      </c>
      <c r="T98" s="63">
        <f t="shared" si="55"/>
        <v>1</v>
      </c>
      <c r="U98" s="63">
        <f t="shared" si="55"/>
        <v>4</v>
      </c>
      <c r="V98" s="63">
        <f t="shared" si="55"/>
        <v>4</v>
      </c>
      <c r="W98" s="63">
        <f t="shared" si="55"/>
        <v>0</v>
      </c>
      <c r="X98" s="63">
        <f t="shared" si="55"/>
        <v>1</v>
      </c>
      <c r="Y98" s="63">
        <f t="shared" si="55"/>
        <v>14</v>
      </c>
      <c r="Z98" s="63">
        <f t="shared" si="55"/>
        <v>8</v>
      </c>
      <c r="AA98" s="63">
        <f t="shared" si="55"/>
        <v>0</v>
      </c>
      <c r="AB98" s="63">
        <f t="shared" si="55"/>
        <v>7</v>
      </c>
    </row>
    <row r="99" spans="1:28" ht="15.75" thickBot="1" x14ac:dyDescent="0.3">
      <c r="A99" s="52" t="s">
        <v>69</v>
      </c>
      <c r="B99" s="53">
        <f>SUM(B92,B95,B98)</f>
        <v>0</v>
      </c>
      <c r="C99" s="53">
        <f>SUM(C92,C95,C98)</f>
        <v>0</v>
      </c>
      <c r="D99" s="53">
        <f t="shared" ref="D99:AB99" si="57">SUM(D92,D95,D98)</f>
        <v>17</v>
      </c>
      <c r="E99" s="53">
        <f t="shared" si="57"/>
        <v>20</v>
      </c>
      <c r="F99" s="53">
        <f t="shared" si="57"/>
        <v>1</v>
      </c>
      <c r="G99" s="53">
        <f t="shared" si="57"/>
        <v>20</v>
      </c>
      <c r="H99" s="53">
        <f t="shared" si="57"/>
        <v>20</v>
      </c>
      <c r="I99" s="53">
        <f t="shared" si="57"/>
        <v>20</v>
      </c>
      <c r="J99" s="53">
        <f t="shared" si="57"/>
        <v>15</v>
      </c>
      <c r="K99" s="53">
        <f t="shared" si="57"/>
        <v>20</v>
      </c>
      <c r="L99" s="53">
        <f t="shared" si="57"/>
        <v>18</v>
      </c>
      <c r="M99" s="53">
        <f t="shared" si="57"/>
        <v>19</v>
      </c>
      <c r="N99" s="53">
        <f t="shared" ref="N99" si="58">SUM(N92,N95,N98)</f>
        <v>20</v>
      </c>
      <c r="O99" s="53">
        <f t="shared" si="57"/>
        <v>19</v>
      </c>
      <c r="P99" s="53">
        <f t="shared" si="57"/>
        <v>20</v>
      </c>
      <c r="Q99" s="53">
        <f t="shared" si="57"/>
        <v>3</v>
      </c>
      <c r="R99" s="53">
        <f t="shared" si="57"/>
        <v>15</v>
      </c>
      <c r="S99" s="53">
        <f t="shared" si="57"/>
        <v>20</v>
      </c>
      <c r="T99" s="53">
        <f t="shared" si="57"/>
        <v>20</v>
      </c>
      <c r="U99" s="53">
        <f t="shared" si="57"/>
        <v>19</v>
      </c>
      <c r="V99" s="53">
        <f t="shared" si="57"/>
        <v>20</v>
      </c>
      <c r="W99" s="53">
        <f t="shared" si="57"/>
        <v>18</v>
      </c>
      <c r="X99" s="53">
        <f t="shared" si="57"/>
        <v>20</v>
      </c>
      <c r="Y99" s="53">
        <f t="shared" si="57"/>
        <v>20</v>
      </c>
      <c r="Z99" s="53">
        <f t="shared" si="57"/>
        <v>20</v>
      </c>
      <c r="AA99" s="53">
        <f t="shared" si="57"/>
        <v>20</v>
      </c>
      <c r="AB99" s="53">
        <f t="shared" si="57"/>
        <v>21</v>
      </c>
    </row>
    <row r="100" spans="1:28" x14ac:dyDescent="0.25">
      <c r="A100" s="82" t="s">
        <v>58</v>
      </c>
      <c r="B100" s="83">
        <f t="shared" ref="B100:AB100" si="59">COUNTIFS(B3:B32,"&lt;&gt;",B3:B32,"&lt;&gt;C",B3:B32,"&lt;&gt;X",$AJ$3:$AJ$32,"=6")</f>
        <v>0</v>
      </c>
      <c r="C100" s="83">
        <f t="shared" si="59"/>
        <v>0</v>
      </c>
      <c r="D100" s="83">
        <f t="shared" si="59"/>
        <v>2</v>
      </c>
      <c r="E100" s="83">
        <f t="shared" si="59"/>
        <v>2</v>
      </c>
      <c r="F100" s="83">
        <f t="shared" si="59"/>
        <v>1</v>
      </c>
      <c r="G100" s="83">
        <f t="shared" si="59"/>
        <v>2</v>
      </c>
      <c r="H100" s="83">
        <f t="shared" si="59"/>
        <v>2</v>
      </c>
      <c r="I100" s="83">
        <f t="shared" si="59"/>
        <v>2</v>
      </c>
      <c r="J100" s="83">
        <f t="shared" si="59"/>
        <v>2</v>
      </c>
      <c r="K100" s="83">
        <f t="shared" si="59"/>
        <v>2</v>
      </c>
      <c r="L100" s="83">
        <f t="shared" si="59"/>
        <v>1</v>
      </c>
      <c r="M100" s="83">
        <f t="shared" si="59"/>
        <v>2</v>
      </c>
      <c r="N100" s="83">
        <f t="shared" si="59"/>
        <v>2</v>
      </c>
      <c r="O100" s="83">
        <f t="shared" si="59"/>
        <v>2</v>
      </c>
      <c r="P100" s="83">
        <f t="shared" si="59"/>
        <v>1</v>
      </c>
      <c r="Q100" s="83">
        <f t="shared" si="59"/>
        <v>0</v>
      </c>
      <c r="R100" s="83">
        <f t="shared" si="59"/>
        <v>1</v>
      </c>
      <c r="S100" s="83">
        <f t="shared" si="59"/>
        <v>1</v>
      </c>
      <c r="T100" s="83">
        <f t="shared" si="59"/>
        <v>2</v>
      </c>
      <c r="U100" s="83">
        <f t="shared" si="59"/>
        <v>2</v>
      </c>
      <c r="V100" s="83">
        <f t="shared" si="59"/>
        <v>2</v>
      </c>
      <c r="W100" s="83">
        <f t="shared" si="59"/>
        <v>2</v>
      </c>
      <c r="X100" s="83">
        <f t="shared" si="59"/>
        <v>2</v>
      </c>
      <c r="Y100" s="83">
        <f t="shared" si="59"/>
        <v>2</v>
      </c>
      <c r="Z100" s="83">
        <f t="shared" si="59"/>
        <v>1</v>
      </c>
      <c r="AA100" s="83">
        <f t="shared" si="59"/>
        <v>2</v>
      </c>
      <c r="AB100" s="83">
        <f t="shared" si="59"/>
        <v>3</v>
      </c>
    </row>
    <row r="101" spans="1:28" x14ac:dyDescent="0.25">
      <c r="A101" s="85" t="s">
        <v>59</v>
      </c>
      <c r="B101" s="28">
        <f t="shared" ref="B101:AB101" si="60">COUNTIFS(B3:B32,"&lt;&gt;",B3:B32,"&lt;&gt;C",B3:B32,"&lt;&gt;X",$AJ$3:$AJ$32,"=7")</f>
        <v>0</v>
      </c>
      <c r="C101" s="28">
        <f t="shared" si="60"/>
        <v>0</v>
      </c>
      <c r="D101" s="28">
        <f t="shared" si="60"/>
        <v>2</v>
      </c>
      <c r="E101" s="28">
        <f t="shared" si="60"/>
        <v>2</v>
      </c>
      <c r="F101" s="28">
        <f t="shared" si="60"/>
        <v>0</v>
      </c>
      <c r="G101" s="28">
        <f t="shared" si="60"/>
        <v>3</v>
      </c>
      <c r="H101" s="28">
        <f t="shared" si="60"/>
        <v>2</v>
      </c>
      <c r="I101" s="28">
        <f t="shared" si="60"/>
        <v>3</v>
      </c>
      <c r="J101" s="28">
        <f t="shared" si="60"/>
        <v>2</v>
      </c>
      <c r="K101" s="28">
        <f t="shared" si="60"/>
        <v>2</v>
      </c>
      <c r="L101" s="28">
        <f t="shared" si="60"/>
        <v>2</v>
      </c>
      <c r="M101" s="28">
        <f t="shared" si="60"/>
        <v>2</v>
      </c>
      <c r="N101" s="28">
        <f t="shared" si="60"/>
        <v>2</v>
      </c>
      <c r="O101" s="28">
        <f t="shared" si="60"/>
        <v>2</v>
      </c>
      <c r="P101" s="28">
        <f t="shared" si="60"/>
        <v>2</v>
      </c>
      <c r="Q101" s="28">
        <f t="shared" si="60"/>
        <v>0</v>
      </c>
      <c r="R101" s="28">
        <f t="shared" si="60"/>
        <v>2</v>
      </c>
      <c r="S101" s="28">
        <f t="shared" si="60"/>
        <v>1</v>
      </c>
      <c r="T101" s="28">
        <f t="shared" si="60"/>
        <v>2</v>
      </c>
      <c r="U101" s="28">
        <f t="shared" si="60"/>
        <v>2</v>
      </c>
      <c r="V101" s="28">
        <f t="shared" si="60"/>
        <v>3</v>
      </c>
      <c r="W101" s="28">
        <f t="shared" si="60"/>
        <v>2</v>
      </c>
      <c r="X101" s="28">
        <f t="shared" si="60"/>
        <v>3</v>
      </c>
      <c r="Y101" s="28">
        <f t="shared" si="60"/>
        <v>2</v>
      </c>
      <c r="Z101" s="28">
        <f t="shared" si="60"/>
        <v>2</v>
      </c>
      <c r="AA101" s="28">
        <f t="shared" si="60"/>
        <v>3</v>
      </c>
      <c r="AB101" s="28">
        <f t="shared" si="60"/>
        <v>3</v>
      </c>
    </row>
    <row r="102" spans="1:28" ht="15.75" thickBot="1" x14ac:dyDescent="0.3">
      <c r="A102" s="87" t="s">
        <v>60</v>
      </c>
      <c r="B102" s="28">
        <f t="shared" ref="B102:AB102" si="61">COUNTIFS(B3:B32,"&lt;&gt;",B3:B32,"&lt;&gt;C",B3:B32,"&lt;&gt;X",$AJ$3:$AJ$32,"=0")</f>
        <v>0</v>
      </c>
      <c r="C102" s="28">
        <f t="shared" si="61"/>
        <v>0</v>
      </c>
      <c r="D102" s="28">
        <f t="shared" si="61"/>
        <v>0</v>
      </c>
      <c r="E102" s="28">
        <f t="shared" si="61"/>
        <v>0</v>
      </c>
      <c r="F102" s="28">
        <f t="shared" si="61"/>
        <v>0</v>
      </c>
      <c r="G102" s="28">
        <f t="shared" si="61"/>
        <v>1</v>
      </c>
      <c r="H102" s="28">
        <f t="shared" si="61"/>
        <v>0</v>
      </c>
      <c r="I102" s="28">
        <f t="shared" si="61"/>
        <v>1</v>
      </c>
      <c r="J102" s="28">
        <f t="shared" si="61"/>
        <v>0</v>
      </c>
      <c r="K102" s="28">
        <f t="shared" si="61"/>
        <v>0</v>
      </c>
      <c r="L102" s="28">
        <f t="shared" si="61"/>
        <v>1</v>
      </c>
      <c r="M102" s="28">
        <f t="shared" si="61"/>
        <v>0</v>
      </c>
      <c r="N102" s="28">
        <f t="shared" si="61"/>
        <v>0</v>
      </c>
      <c r="O102" s="28">
        <f t="shared" si="61"/>
        <v>0</v>
      </c>
      <c r="P102" s="28">
        <f t="shared" si="61"/>
        <v>1</v>
      </c>
      <c r="Q102" s="28">
        <f t="shared" si="61"/>
        <v>0</v>
      </c>
      <c r="R102" s="28">
        <f t="shared" si="61"/>
        <v>1</v>
      </c>
      <c r="S102" s="28">
        <f t="shared" si="61"/>
        <v>0</v>
      </c>
      <c r="T102" s="28">
        <f t="shared" si="61"/>
        <v>0</v>
      </c>
      <c r="U102" s="28">
        <f t="shared" si="61"/>
        <v>0</v>
      </c>
      <c r="V102" s="28">
        <f t="shared" si="61"/>
        <v>1</v>
      </c>
      <c r="W102" s="28">
        <f t="shared" si="61"/>
        <v>1</v>
      </c>
      <c r="X102" s="28">
        <f t="shared" si="61"/>
        <v>0</v>
      </c>
      <c r="Y102" s="28">
        <f t="shared" si="61"/>
        <v>1</v>
      </c>
      <c r="Z102" s="28">
        <f t="shared" si="61"/>
        <v>0</v>
      </c>
      <c r="AA102" s="28">
        <f t="shared" si="61"/>
        <v>0</v>
      </c>
      <c r="AB102" s="28">
        <f t="shared" si="61"/>
        <v>1</v>
      </c>
    </row>
    <row r="103" spans="1:28" ht="15.75" thickBot="1" x14ac:dyDescent="0.3">
      <c r="A103" s="48" t="s">
        <v>61</v>
      </c>
      <c r="B103" s="62">
        <f>SUM(B100:B102)</f>
        <v>0</v>
      </c>
      <c r="C103" s="62">
        <f>SUM(C100:C102)</f>
        <v>0</v>
      </c>
      <c r="D103" s="62">
        <f t="shared" ref="D103:AB103" si="62">SUM(D100:D102)</f>
        <v>4</v>
      </c>
      <c r="E103" s="62">
        <f t="shared" si="62"/>
        <v>4</v>
      </c>
      <c r="F103" s="62">
        <f t="shared" si="62"/>
        <v>1</v>
      </c>
      <c r="G103" s="62">
        <f t="shared" si="62"/>
        <v>6</v>
      </c>
      <c r="H103" s="62">
        <f t="shared" si="62"/>
        <v>4</v>
      </c>
      <c r="I103" s="62">
        <f t="shared" si="62"/>
        <v>6</v>
      </c>
      <c r="J103" s="62">
        <f t="shared" si="62"/>
        <v>4</v>
      </c>
      <c r="K103" s="62">
        <f t="shared" si="62"/>
        <v>4</v>
      </c>
      <c r="L103" s="62">
        <f t="shared" si="62"/>
        <v>4</v>
      </c>
      <c r="M103" s="62">
        <f t="shared" si="62"/>
        <v>4</v>
      </c>
      <c r="N103" s="62">
        <f t="shared" ref="N103" si="63">SUM(N100:N102)</f>
        <v>4</v>
      </c>
      <c r="O103" s="62">
        <f t="shared" si="62"/>
        <v>4</v>
      </c>
      <c r="P103" s="62">
        <f t="shared" si="62"/>
        <v>4</v>
      </c>
      <c r="Q103" s="62">
        <f t="shared" si="62"/>
        <v>0</v>
      </c>
      <c r="R103" s="62">
        <f t="shared" si="62"/>
        <v>4</v>
      </c>
      <c r="S103" s="62">
        <f t="shared" si="62"/>
        <v>2</v>
      </c>
      <c r="T103" s="62">
        <f t="shared" si="62"/>
        <v>4</v>
      </c>
      <c r="U103" s="62">
        <f t="shared" si="62"/>
        <v>4</v>
      </c>
      <c r="V103" s="62">
        <f t="shared" si="62"/>
        <v>6</v>
      </c>
      <c r="W103" s="62">
        <f t="shared" si="62"/>
        <v>5</v>
      </c>
      <c r="X103" s="62">
        <f t="shared" si="62"/>
        <v>5</v>
      </c>
      <c r="Y103" s="62">
        <f t="shared" si="62"/>
        <v>5</v>
      </c>
      <c r="Z103" s="62">
        <f t="shared" si="62"/>
        <v>3</v>
      </c>
      <c r="AA103" s="62">
        <f t="shared" si="62"/>
        <v>5</v>
      </c>
      <c r="AB103" s="62">
        <f t="shared" si="62"/>
        <v>7</v>
      </c>
    </row>
  </sheetData>
  <sortState ref="A66:AA67">
    <sortCondition ref="A66"/>
  </sortState>
  <mergeCells count="8">
    <mergeCell ref="B65:AB65"/>
    <mergeCell ref="AF1:AH1"/>
    <mergeCell ref="AC1:AE1"/>
    <mergeCell ref="B43:AB43"/>
    <mergeCell ref="D1:I1"/>
    <mergeCell ref="Q1:V1"/>
    <mergeCell ref="W1:AB1"/>
    <mergeCell ref="J1:P1"/>
  </mergeCells>
  <conditionalFormatting sqref="AC33:AE33">
    <cfRule type="iconSet" priority="734">
      <iconSet iconSet="3Symbols">
        <cfvo type="percent" val="0"/>
        <cfvo type="num" val="2"/>
        <cfvo type="num" val="3"/>
      </iconSet>
    </cfRule>
  </conditionalFormatting>
  <conditionalFormatting sqref="AF33">
    <cfRule type="iconSet" priority="730">
      <iconSet iconSet="3Symbols">
        <cfvo type="percent" val="0"/>
        <cfvo type="num" val="1"/>
        <cfvo type="num" val="2"/>
      </iconSet>
    </cfRule>
  </conditionalFormatting>
  <conditionalFormatting sqref="AG33">
    <cfRule type="iconSet" priority="729">
      <iconSet iconSet="3Symbols">
        <cfvo type="percent" val="0"/>
        <cfvo type="num" val="0"/>
        <cfvo type="num" val="1"/>
      </iconSet>
    </cfRule>
  </conditionalFormatting>
  <conditionalFormatting sqref="AH33">
    <cfRule type="iconSet" priority="728">
      <iconSet iconSet="3Symbols">
        <cfvo type="percent" val="0"/>
        <cfvo type="num" val="0"/>
        <cfvo type="num" val="1"/>
      </iconSet>
    </cfRule>
  </conditionalFormatting>
  <conditionalFormatting sqref="AK3:AM33">
    <cfRule type="cellIs" dxfId="10288" priority="727" operator="greaterThan">
      <formula>10</formula>
    </cfRule>
  </conditionalFormatting>
  <conditionalFormatting sqref="AF3:AF32">
    <cfRule type="iconSet" priority="721">
      <iconSet iconSet="3Symbols">
        <cfvo type="percent" val="0"/>
        <cfvo type="num" val="0"/>
        <cfvo type="num" val="1"/>
      </iconSet>
    </cfRule>
  </conditionalFormatting>
  <conditionalFormatting sqref="AG3:AG32">
    <cfRule type="iconSet" priority="720">
      <iconSet iconSet="3Symbols">
        <cfvo type="percent" val="0"/>
        <cfvo type="num" val="1"/>
        <cfvo type="num" val="1"/>
      </iconSet>
    </cfRule>
  </conditionalFormatting>
  <conditionalFormatting sqref="AH3:AH32">
    <cfRule type="iconSet" priority="719">
      <iconSet iconSet="3Symbols">
        <cfvo type="percent" val="0"/>
        <cfvo type="num" val="1"/>
        <cfvo type="num" val="1"/>
      </iconSet>
    </cfRule>
  </conditionalFormatting>
  <conditionalFormatting sqref="O17:O19 I10:I11 I17:I19 I24:I25 I31:I32 F21">
    <cfRule type="expression" dxfId="10287" priority="690">
      <formula>$AJ10=7</formula>
    </cfRule>
    <cfRule type="expression" dxfId="10286" priority="691">
      <formula>$AJ10=6</formula>
    </cfRule>
  </conditionalFormatting>
  <conditionalFormatting sqref="U24:U25">
    <cfRule type="expression" dxfId="10285" priority="688">
      <formula>$AJ24=7</formula>
    </cfRule>
    <cfRule type="expression" dxfId="10284" priority="689">
      <formula>$AJ24=6</formula>
    </cfRule>
  </conditionalFormatting>
  <conditionalFormatting sqref="I3:I4">
    <cfRule type="expression" dxfId="10283" priority="682">
      <formula>$AJ3=7</formula>
    </cfRule>
    <cfRule type="expression" dxfId="10282" priority="683">
      <formula>$AJ3=6</formula>
    </cfRule>
  </conditionalFormatting>
  <conditionalFormatting sqref="F4">
    <cfRule type="expression" dxfId="10281" priority="674">
      <formula>$AJ4=7</formula>
    </cfRule>
    <cfRule type="expression" dxfId="10280" priority="675">
      <formula>$AJ4=6</formula>
    </cfRule>
  </conditionalFormatting>
  <conditionalFormatting sqref="F11">
    <cfRule type="expression" dxfId="10279" priority="670">
      <formula>$AJ11=7</formula>
    </cfRule>
    <cfRule type="expression" dxfId="10278" priority="671">
      <formula>$AJ11=6</formula>
    </cfRule>
  </conditionalFormatting>
  <conditionalFormatting sqref="F18">
    <cfRule type="expression" dxfId="10277" priority="668">
      <formula>$AJ18=7</formula>
    </cfRule>
    <cfRule type="expression" dxfId="10276" priority="669">
      <formula>$AJ18=6</formula>
    </cfRule>
  </conditionalFormatting>
  <conditionalFormatting sqref="S18">
    <cfRule type="expression" dxfId="10275" priority="666">
      <formula>$AJ18=7</formula>
    </cfRule>
    <cfRule type="expression" dxfId="10274" priority="667">
      <formula>$AJ18=6</formula>
    </cfRule>
  </conditionalFormatting>
  <conditionalFormatting sqref="P25">
    <cfRule type="expression" dxfId="10273" priority="664">
      <formula>$AJ25=7</formula>
    </cfRule>
    <cfRule type="expression" dxfId="10272" priority="665">
      <formula>$AJ25=6</formula>
    </cfRule>
  </conditionalFormatting>
  <conditionalFormatting sqref="B35:AB35">
    <cfRule type="cellIs" dxfId="10271" priority="643" operator="greaterThan">
      <formula>0</formula>
    </cfRule>
  </conditionalFormatting>
  <conditionalFormatting sqref="B35:AB35">
    <cfRule type="cellIs" dxfId="10270" priority="642" operator="equal">
      <formula>0</formula>
    </cfRule>
  </conditionalFormatting>
  <conditionalFormatting sqref="B35:AB35">
    <cfRule type="cellIs" dxfId="10269" priority="641" operator="lessThan">
      <formula>0</formula>
    </cfRule>
  </conditionalFormatting>
  <conditionalFormatting sqref="P4">
    <cfRule type="expression" dxfId="10268" priority="621">
      <formula>$AJ4=7</formula>
    </cfRule>
    <cfRule type="expression" dxfId="10267" priority="622">
      <formula>$AJ4=6</formula>
    </cfRule>
  </conditionalFormatting>
  <conditionalFormatting sqref="Q17:Q19">
    <cfRule type="expression" dxfId="10266" priority="619">
      <formula>$AJ17=7</formula>
    </cfRule>
    <cfRule type="expression" dxfId="10265" priority="620">
      <formula>$AJ17=6</formula>
    </cfRule>
  </conditionalFormatting>
  <conditionalFormatting sqref="R17:R19">
    <cfRule type="expression" dxfId="10264" priority="617">
      <formula>$AJ17=7</formula>
    </cfRule>
    <cfRule type="expression" dxfId="10263" priority="618">
      <formula>$AJ17=6</formula>
    </cfRule>
  </conditionalFormatting>
  <conditionalFormatting sqref="T4">
    <cfRule type="expression" dxfId="10262" priority="613">
      <formula>$AJ4=7</formula>
    </cfRule>
    <cfRule type="expression" dxfId="10261" priority="614">
      <formula>$AJ4=6</formula>
    </cfRule>
  </conditionalFormatting>
  <conditionalFormatting sqref="V17">
    <cfRule type="expression" dxfId="10260" priority="603">
      <formula>$AJ17=7</formula>
    </cfRule>
    <cfRule type="expression" dxfId="10259" priority="604">
      <formula>$AJ17=6</formula>
    </cfRule>
  </conditionalFormatting>
  <conditionalFormatting sqref="P24">
    <cfRule type="expression" dxfId="10258" priority="601">
      <formula>$AJ24=7</formula>
    </cfRule>
    <cfRule type="expression" dxfId="10257" priority="602">
      <formula>$AJ24=6</formula>
    </cfRule>
  </conditionalFormatting>
  <conditionalFormatting sqref="V24">
    <cfRule type="expression" dxfId="10256" priority="599">
      <formula>$AJ24=7</formula>
    </cfRule>
    <cfRule type="expression" dxfId="10255" priority="600">
      <formula>$AJ24=6</formula>
    </cfRule>
  </conditionalFormatting>
  <conditionalFormatting sqref="O31">
    <cfRule type="expression" dxfId="10254" priority="593">
      <formula>$AJ31=7</formula>
    </cfRule>
    <cfRule type="expression" dxfId="10253" priority="594">
      <formula>$AJ31=6</formula>
    </cfRule>
  </conditionalFormatting>
  <conditionalFormatting sqref="P31">
    <cfRule type="expression" dxfId="10252" priority="587">
      <formula>$AJ31=7</formula>
    </cfRule>
    <cfRule type="expression" dxfId="10251" priority="588">
      <formula>$AJ31=6</formula>
    </cfRule>
  </conditionalFormatting>
  <conditionalFormatting sqref="W4">
    <cfRule type="expression" dxfId="10250" priority="567">
      <formula>$AJ4=7</formula>
    </cfRule>
    <cfRule type="expression" dxfId="10249" priority="568">
      <formula>$AJ4=6</formula>
    </cfRule>
  </conditionalFormatting>
  <conditionalFormatting sqref="W3:AB27 W29:AB32 AB28 W28:Z28">
    <cfRule type="expression" dxfId="10248" priority="563">
      <formula>AND($AJ3=7,$AI3="RI")</formula>
    </cfRule>
    <cfRule type="expression" dxfId="10247" priority="564">
      <formula>AND($AJ3=6,$AI3="RI")</formula>
    </cfRule>
    <cfRule type="expression" dxfId="10246" priority="565">
      <formula>AND($AJ3=7,$AI3="PZC")</formula>
    </cfRule>
    <cfRule type="expression" dxfId="10245" priority="566">
      <formula>AND($AJ3=6,$AI3="PZC")</formula>
    </cfRule>
    <cfRule type="expression" dxfId="10244" priority="569">
      <formula>OR($AJ3=7,$AJ3=0)</formula>
    </cfRule>
    <cfRule type="expression" dxfId="10243" priority="570">
      <formula>$AJ3=6</formula>
    </cfRule>
  </conditionalFormatting>
  <conditionalFormatting sqref="B34:AB34">
    <cfRule type="iconSet" priority="562">
      <iconSet>
        <cfvo type="percent" val="0"/>
        <cfvo type="num" val="20"/>
        <cfvo type="num" val="21"/>
      </iconSet>
    </cfRule>
  </conditionalFormatting>
  <conditionalFormatting sqref="A5:C9 W5:AH9 A12:C16 W12:AH16 A20:C23 W20:AH23 A26:C30 W26:AH27 A3:AH4 A10:AH11 A17:AH19 A24:AH25 AC4:AD31 AE4:AE32 A31:AH32 A4:A32 W29:AH30 AB28:AH28 W28:Z28">
    <cfRule type="expression" dxfId="10242" priority="1550">
      <formula>OR($AJ3=7,$AJ3=0)</formula>
    </cfRule>
    <cfRule type="expression" dxfId="10241" priority="1551">
      <formula>$AJ3=6</formula>
    </cfRule>
  </conditionalFormatting>
  <conditionalFormatting sqref="I5:I6">
    <cfRule type="expression" dxfId="10240" priority="558">
      <formula>OR($AJ5=7,$AJ5=0)</formula>
    </cfRule>
    <cfRule type="expression" dxfId="10239" priority="559">
      <formula>$AJ5=6</formula>
    </cfRule>
  </conditionalFormatting>
  <conditionalFormatting sqref="I5:I6 F21">
    <cfRule type="expression" dxfId="10238" priority="552">
      <formula>AND($AJ5=7,$AI5="RI")</formula>
    </cfRule>
    <cfRule type="expression" dxfId="10237" priority="553">
      <formula>AND($AJ5=6,$AI5="RI")</formula>
    </cfRule>
    <cfRule type="expression" dxfId="10236" priority="556">
      <formula>AND($AJ5=7,$AI5="S")</formula>
    </cfRule>
    <cfRule type="expression" dxfId="10235" priority="557">
      <formula>AND($AJ5=6,$AI5="S")</formula>
    </cfRule>
    <cfRule type="expression" dxfId="10234" priority="560">
      <formula>AND($AJ5=7,$AI5="S")</formula>
    </cfRule>
    <cfRule type="expression" dxfId="10233" priority="561">
      <formula>AND($AJ5=6,$AI5="S")</formula>
    </cfRule>
  </conditionalFormatting>
  <conditionalFormatting sqref="I6">
    <cfRule type="expression" dxfId="10232" priority="554">
      <formula>$AJ6=7</formula>
    </cfRule>
    <cfRule type="expression" dxfId="10231" priority="555">
      <formula>$AJ6=6</formula>
    </cfRule>
  </conditionalFormatting>
  <conditionalFormatting sqref="H5:H6">
    <cfRule type="expression" dxfId="10230" priority="548">
      <formula>OR($AJ5=7,$AJ5=0)</formula>
    </cfRule>
    <cfRule type="expression" dxfId="10229" priority="549">
      <formula>$AJ5=6</formula>
    </cfRule>
  </conditionalFormatting>
  <conditionalFormatting sqref="H5:H6">
    <cfRule type="expression" dxfId="10228" priority="542">
      <formula>AND($AJ5=7,$AI5="RI")</formula>
    </cfRule>
    <cfRule type="expression" dxfId="10227" priority="543">
      <formula>AND($AJ5=6,$AI5="RI")</formula>
    </cfRule>
    <cfRule type="expression" dxfId="10226" priority="546">
      <formula>AND($AJ5=7,$AI5="S")</formula>
    </cfRule>
    <cfRule type="expression" dxfId="10225" priority="547">
      <formula>AND($AJ5=6,$AI5="S")</formula>
    </cfRule>
    <cfRule type="expression" dxfId="10224" priority="550">
      <formula>AND($AJ5=7,$AI5="S")</formula>
    </cfRule>
    <cfRule type="expression" dxfId="10223" priority="551">
      <formula>AND($AJ5=6,$AI5="S")</formula>
    </cfRule>
  </conditionalFormatting>
  <conditionalFormatting sqref="H6">
    <cfRule type="expression" dxfId="10222" priority="544">
      <formula>$AJ6=7</formula>
    </cfRule>
    <cfRule type="expression" dxfId="10221" priority="545">
      <formula>$AJ6=6</formula>
    </cfRule>
  </conditionalFormatting>
  <conditionalFormatting sqref="F6">
    <cfRule type="expression" dxfId="10220" priority="536">
      <formula>$AJ6=7</formula>
    </cfRule>
    <cfRule type="expression" dxfId="10219" priority="537">
      <formula>$AJ6=6</formula>
    </cfRule>
  </conditionalFormatting>
  <conditionalFormatting sqref="F5:F6">
    <cfRule type="expression" dxfId="10218" priority="538">
      <formula>OR($AJ5=7,$AJ5=0)</formula>
    </cfRule>
    <cfRule type="expression" dxfId="10217" priority="539">
      <formula>$AJ5=6</formula>
    </cfRule>
  </conditionalFormatting>
  <conditionalFormatting sqref="F5:F6">
    <cfRule type="expression" dxfId="10216" priority="532">
      <formula>AND($AJ5=7,$AI5="RI")</formula>
    </cfRule>
    <cfRule type="expression" dxfId="10215" priority="533">
      <formula>AND($AJ5=6,$AI5="RI")</formula>
    </cfRule>
    <cfRule type="expression" dxfId="10214" priority="534">
      <formula>AND($AJ5=7,$AI5="S")</formula>
    </cfRule>
    <cfRule type="expression" dxfId="10213" priority="535">
      <formula>AND($AJ5=6,$AI5="S")</formula>
    </cfRule>
    <cfRule type="expression" dxfId="10212" priority="540">
      <formula>AND($AJ5=7,$AI5="S")</formula>
    </cfRule>
    <cfRule type="expression" dxfId="10211" priority="541">
      <formula>AND($AJ5=6,$AI5="S")</formula>
    </cfRule>
  </conditionalFormatting>
  <conditionalFormatting sqref="G5:G6">
    <cfRule type="expression" dxfId="10210" priority="528">
      <formula>OR($AJ5=7,$AJ5=0)</formula>
    </cfRule>
    <cfRule type="expression" dxfId="10209" priority="529">
      <formula>$AJ5=6</formula>
    </cfRule>
  </conditionalFormatting>
  <conditionalFormatting sqref="G5:G6">
    <cfRule type="expression" dxfId="10208" priority="524">
      <formula>AND($AJ5=7,$AI5="RI")</formula>
    </cfRule>
    <cfRule type="expression" dxfId="10207" priority="525">
      <formula>AND($AJ5=6,$AI5="RI")</formula>
    </cfRule>
    <cfRule type="expression" dxfId="10206" priority="526">
      <formula>AND($AJ5=7,$AI5="S")</formula>
    </cfRule>
    <cfRule type="expression" dxfId="10205" priority="527">
      <formula>AND($AJ5=6,$AI5="S")</formula>
    </cfRule>
    <cfRule type="expression" dxfId="10204" priority="530">
      <formula>AND($AJ5=7,$AI5="S")</formula>
    </cfRule>
    <cfRule type="expression" dxfId="10203" priority="531">
      <formula>AND($AJ5=6,$AI5="S")</formula>
    </cfRule>
  </conditionalFormatting>
  <conditionalFormatting sqref="E5:E6">
    <cfRule type="expression" dxfId="10202" priority="520">
      <formula>$AJ5=7</formula>
    </cfRule>
    <cfRule type="expression" dxfId="10201" priority="521">
      <formula>$AJ5=6</formula>
    </cfRule>
  </conditionalFormatting>
  <conditionalFormatting sqref="E5:E6">
    <cfRule type="expression" dxfId="10200" priority="516">
      <formula>AND($AJ5=7,$AI5="RI")</formula>
    </cfRule>
    <cfRule type="expression" dxfId="10199" priority="517">
      <formula>AND($AJ5=6,$AI5="RI")</formula>
    </cfRule>
    <cfRule type="expression" dxfId="10198" priority="518">
      <formula>AND($AJ5=7,$AI5="S")</formula>
    </cfRule>
    <cfRule type="expression" dxfId="10197" priority="519">
      <formula>AND($AJ5=6,$AI5="S")</formula>
    </cfRule>
    <cfRule type="expression" dxfId="10196" priority="522">
      <formula>AND($AJ5=7,$AI5="S")</formula>
    </cfRule>
    <cfRule type="expression" dxfId="10195" priority="523">
      <formula>AND($AJ5=6,$AI5="S")</formula>
    </cfRule>
  </conditionalFormatting>
  <conditionalFormatting sqref="D5:F6">
    <cfRule type="expression" dxfId="10194" priority="512">
      <formula>OR($AJ5=7,$AJ5=0)</formula>
    </cfRule>
    <cfRule type="expression" dxfId="10193" priority="513">
      <formula>$AJ5=6</formula>
    </cfRule>
  </conditionalFormatting>
  <conditionalFormatting sqref="D5:F6">
    <cfRule type="expression" dxfId="10192" priority="508">
      <formula>AND($AJ5=7,$AI5="RI")</formula>
    </cfRule>
    <cfRule type="expression" dxfId="10191" priority="509">
      <formula>AND($AJ5=6,$AI5="RI")</formula>
    </cfRule>
    <cfRule type="expression" dxfId="10190" priority="510">
      <formula>AND($AJ5=7,$AI5="S")</formula>
    </cfRule>
    <cfRule type="expression" dxfId="10189" priority="511">
      <formula>AND($AJ5=6,$AI5="S")</formula>
    </cfRule>
    <cfRule type="expression" dxfId="10188" priority="514">
      <formula>AND($AJ5=7,$AI5="S")</formula>
    </cfRule>
    <cfRule type="expression" dxfId="10187" priority="515">
      <formula>AND($AJ5=6,$AI5="S")</formula>
    </cfRule>
  </conditionalFormatting>
  <conditionalFormatting sqref="D7:I9">
    <cfRule type="expression" dxfId="10186" priority="504">
      <formula>AND($AJ7=6,$AI7="RI")</formula>
    </cfRule>
    <cfRule type="expression" dxfId="10185" priority="505">
      <formula>AND($AJ7=7,$AI7="RI")</formula>
    </cfRule>
    <cfRule type="expression" dxfId="10184" priority="506">
      <formula>OR($AJ7=7,$AJ7=8)</formula>
    </cfRule>
    <cfRule type="expression" dxfId="10183" priority="507">
      <formula>$AJ7=6</formula>
    </cfRule>
  </conditionalFormatting>
  <conditionalFormatting sqref="D5:I9">
    <cfRule type="expression" dxfId="10182" priority="498">
      <formula>OR(AND($AJ5=7,$AI5="R"),AND($AJ5=6,$AI5="R"))</formula>
    </cfRule>
    <cfRule type="expression" dxfId="10181" priority="499">
      <formula>OR(AND($AJ5=7,$AI5="RI"),AND($AJ5=6,$AI5="RI"))</formula>
    </cfRule>
    <cfRule type="expression" dxfId="10180" priority="500">
      <formula>OR(AND($AJ5=7,$AI5="S"),AND($AJ5=6,$AI5="S"))</formula>
    </cfRule>
    <cfRule type="expression" dxfId="10179" priority="501">
      <formula>OR(AND($AJ5=7,$AI5="PZC"),AND($AJ5=6,$AI5="PZC"))</formula>
    </cfRule>
    <cfRule type="expression" dxfId="10178" priority="502">
      <formula>OR($AJ5=7,$AJ5=0)</formula>
    </cfRule>
    <cfRule type="expression" dxfId="10177" priority="503">
      <formula>$AJ5=6</formula>
    </cfRule>
  </conditionalFormatting>
  <conditionalFormatting sqref="K5:L6">
    <cfRule type="expression" dxfId="10176" priority="496">
      <formula>$AJ5=7</formula>
    </cfRule>
    <cfRule type="expression" dxfId="10175" priority="497">
      <formula>$AJ5=6</formula>
    </cfRule>
  </conditionalFormatting>
  <conditionalFormatting sqref="M7:N9">
    <cfRule type="expression" dxfId="10174" priority="490">
      <formula>$AJ7=7</formula>
    </cfRule>
    <cfRule type="expression" dxfId="10173" priority="491">
      <formula>$AJ7=6</formula>
    </cfRule>
  </conditionalFormatting>
  <conditionalFormatting sqref="M8:N8">
    <cfRule type="expression" dxfId="10172" priority="488">
      <formula>$AJ8=7</formula>
    </cfRule>
    <cfRule type="expression" dxfId="10171" priority="489">
      <formula>$AJ8=6</formula>
    </cfRule>
  </conditionalFormatting>
  <conditionalFormatting sqref="M7:N9">
    <cfRule type="expression" dxfId="10170" priority="486">
      <formula>$AJ7=7</formula>
    </cfRule>
    <cfRule type="expression" dxfId="10169" priority="487">
      <formula>$AJ7=6</formula>
    </cfRule>
  </conditionalFormatting>
  <conditionalFormatting sqref="M7:N9">
    <cfRule type="expression" dxfId="10168" priority="484">
      <formula>$AJ7=7</formula>
    </cfRule>
    <cfRule type="expression" dxfId="10167" priority="485">
      <formula>$AJ7=6</formula>
    </cfRule>
  </conditionalFormatting>
  <conditionalFormatting sqref="J7:P9">
    <cfRule type="expression" dxfId="10166" priority="492">
      <formula>AND($AJ7=6,$AI7="RI")</formula>
    </cfRule>
    <cfRule type="expression" dxfId="10165" priority="493">
      <formula>AND($AJ7=7,$AI7="RI")</formula>
    </cfRule>
    <cfRule type="expression" dxfId="10164" priority="494">
      <formula>OR($AJ7=7,$AJ7=8)</formula>
    </cfRule>
    <cfRule type="expression" dxfId="10163" priority="495">
      <formula>$AJ7=6</formula>
    </cfRule>
  </conditionalFormatting>
  <conditionalFormatting sqref="J5:P9">
    <cfRule type="expression" dxfId="10162" priority="478">
      <formula>OR(AND($AJ5=7,$AI5="R"),AND($AJ5=6,$AI5="R"))</formula>
    </cfRule>
    <cfRule type="expression" dxfId="10161" priority="479">
      <formula>OR(AND($AJ5=7,$AI5="RI"),AND($AJ5=6,$AI5="RI"))</formula>
    </cfRule>
    <cfRule type="expression" dxfId="10160" priority="480">
      <formula>OR(AND($AJ5=7,$AI5="S"),AND($AJ5=6,$AI5="S"))</formula>
    </cfRule>
    <cfRule type="expression" dxfId="10159" priority="481">
      <formula>OR(AND($AJ5=7,$AI5="PZC"),AND($AJ5=6,$AI5="PZC"))</formula>
    </cfRule>
    <cfRule type="expression" dxfId="10158" priority="482">
      <formula>OR($AJ5=7,$AJ5=0)</formula>
    </cfRule>
    <cfRule type="expression" dxfId="10157" priority="483">
      <formula>$AJ5=6</formula>
    </cfRule>
  </conditionalFormatting>
  <conditionalFormatting sqref="V5:V9">
    <cfRule type="expression" dxfId="10156" priority="474">
      <formula>OR($AJ5=7,$AJ5=0)</formula>
    </cfRule>
    <cfRule type="expression" dxfId="10155" priority="475">
      <formula>$AJ5=6</formula>
    </cfRule>
  </conditionalFormatting>
  <conditionalFormatting sqref="V5:V9">
    <cfRule type="expression" dxfId="10154" priority="470">
      <formula>AND($AJ5=7,$AI5="RI")</formula>
    </cfRule>
    <cfRule type="expression" dxfId="10153" priority="471">
      <formula>AND($AJ5=6,$AI5="RI")</formula>
    </cfRule>
    <cfRule type="expression" dxfId="10152" priority="472">
      <formula>AND($AJ5=7,$AI5="S")</formula>
    </cfRule>
    <cfRule type="expression" dxfId="10151" priority="473">
      <formula>AND($AJ5=6,$AI5="S")</formula>
    </cfRule>
    <cfRule type="expression" dxfId="10150" priority="476">
      <formula>AND($AJ5=7,$AI5="S")</formula>
    </cfRule>
    <cfRule type="expression" dxfId="10149" priority="477">
      <formula>AND($AJ5=6,$AI5="S")</formula>
    </cfRule>
  </conditionalFormatting>
  <conditionalFormatting sqref="U5:U9">
    <cfRule type="expression" dxfId="10148" priority="466">
      <formula>OR($AJ5=7,$AJ5=0)</formula>
    </cfRule>
    <cfRule type="expression" dxfId="10147" priority="467">
      <formula>$AJ5=6</formula>
    </cfRule>
  </conditionalFormatting>
  <conditionalFormatting sqref="U5:U9">
    <cfRule type="expression" dxfId="10146" priority="462">
      <formula>AND($AJ5=7,$AI5="RI")</formula>
    </cfRule>
    <cfRule type="expression" dxfId="10145" priority="463">
      <formula>AND($AJ5=6,$AI5="RI")</formula>
    </cfRule>
    <cfRule type="expression" dxfId="10144" priority="464">
      <formula>AND($AJ5=7,$AI5="S")</formula>
    </cfRule>
    <cfRule type="expression" dxfId="10143" priority="465">
      <formula>AND($AJ5=6,$AI5="S")</formula>
    </cfRule>
    <cfRule type="expression" dxfId="10142" priority="468">
      <formula>AND($AJ5=7,$AI5="S")</formula>
    </cfRule>
    <cfRule type="expression" dxfId="10141" priority="469">
      <formula>AND($AJ5=6,$AI5="S")</formula>
    </cfRule>
  </conditionalFormatting>
  <conditionalFormatting sqref="S5:S9">
    <cfRule type="expression" dxfId="10140" priority="458">
      <formula>OR($AJ5=7,$AJ5=0)</formula>
    </cfRule>
    <cfRule type="expression" dxfId="10139" priority="459">
      <formula>$AJ5=6</formula>
    </cfRule>
  </conditionalFormatting>
  <conditionalFormatting sqref="S5:S9">
    <cfRule type="expression" dxfId="10138" priority="454">
      <formula>AND($AJ5=7,$AI5="RI")</formula>
    </cfRule>
    <cfRule type="expression" dxfId="10137" priority="455">
      <formula>AND($AJ5=6,$AI5="RI")</formula>
    </cfRule>
    <cfRule type="expression" dxfId="10136" priority="456">
      <formula>AND($AJ5=7,$AI5="S")</formula>
    </cfRule>
    <cfRule type="expression" dxfId="10135" priority="457">
      <formula>AND($AJ5=6,$AI5="S")</formula>
    </cfRule>
    <cfRule type="expression" dxfId="10134" priority="460">
      <formula>AND($AJ5=7,$AI5="S")</formula>
    </cfRule>
    <cfRule type="expression" dxfId="10133" priority="461">
      <formula>AND($AJ5=6,$AI5="S")</formula>
    </cfRule>
  </conditionalFormatting>
  <conditionalFormatting sqref="T5:V9">
    <cfRule type="expression" dxfId="10132" priority="450">
      <formula>OR($AJ5=7,$AJ5=0)</formula>
    </cfRule>
    <cfRule type="expression" dxfId="10131" priority="451">
      <formula>$AJ5=6</formula>
    </cfRule>
  </conditionalFormatting>
  <conditionalFormatting sqref="T5:V9">
    <cfRule type="expression" dxfId="10130" priority="446">
      <formula>AND($AJ5=7,$AI5="RI")</formula>
    </cfRule>
    <cfRule type="expression" dxfId="10129" priority="447">
      <formula>AND($AJ5=6,$AI5="RI")</formula>
    </cfRule>
    <cfRule type="expression" dxfId="10128" priority="448">
      <formula>AND($AJ5=7,$AI5="S")</formula>
    </cfRule>
    <cfRule type="expression" dxfId="10127" priority="449">
      <formula>AND($AJ5=6,$AI5="S")</formula>
    </cfRule>
    <cfRule type="expression" dxfId="10126" priority="452">
      <formula>AND($AJ5=7,$AI5="S")</formula>
    </cfRule>
    <cfRule type="expression" dxfId="10125" priority="453">
      <formula>AND($AJ5=6,$AI5="S")</formula>
    </cfRule>
  </conditionalFormatting>
  <conditionalFormatting sqref="R5:R9">
    <cfRule type="expression" dxfId="10124" priority="442">
      <formula>$AJ5=7</formula>
    </cfRule>
    <cfRule type="expression" dxfId="10123" priority="443">
      <formula>$AJ5=6</formula>
    </cfRule>
  </conditionalFormatting>
  <conditionalFormatting sqref="R5:R9">
    <cfRule type="expression" dxfId="10122" priority="438">
      <formula>AND($AJ5=7,$AI5="RI")</formula>
    </cfRule>
    <cfRule type="expression" dxfId="10121" priority="439">
      <formula>AND($AJ5=6,$AI5="RI")</formula>
    </cfRule>
    <cfRule type="expression" dxfId="10120" priority="440">
      <formula>AND($AJ5=7,$AI5="S")</formula>
    </cfRule>
    <cfRule type="expression" dxfId="10119" priority="441">
      <formula>AND($AJ5=6,$AI5="S")</formula>
    </cfRule>
    <cfRule type="expression" dxfId="10118" priority="444">
      <formula>AND($AJ5=7,$AI5="S")</formula>
    </cfRule>
    <cfRule type="expression" dxfId="10117" priority="445">
      <formula>AND($AJ5=6,$AI5="S")</formula>
    </cfRule>
  </conditionalFormatting>
  <conditionalFormatting sqref="Q5:Q9">
    <cfRule type="expression" dxfId="10116" priority="434">
      <formula>OR($AJ5=7,$AJ5=0)</formula>
    </cfRule>
    <cfRule type="expression" dxfId="10115" priority="435">
      <formula>$AJ5=6</formula>
    </cfRule>
  </conditionalFormatting>
  <conditionalFormatting sqref="Q5:Q9">
    <cfRule type="expression" dxfId="10114" priority="430">
      <formula>AND($AJ5=7,$AI5="RI")</formula>
    </cfRule>
    <cfRule type="expression" dxfId="10113" priority="431">
      <formula>AND($AJ5=6,$AI5="RI")</formula>
    </cfRule>
    <cfRule type="expression" dxfId="10112" priority="432">
      <formula>AND($AJ5=7,$AI5="S")</formula>
    </cfRule>
    <cfRule type="expression" dxfId="10111" priority="433">
      <formula>AND($AJ5=6,$AI5="S")</formula>
    </cfRule>
    <cfRule type="expression" dxfId="10110" priority="436">
      <formula>AND($AJ5=7,$AI5="S")</formula>
    </cfRule>
    <cfRule type="expression" dxfId="10109" priority="437">
      <formula>AND($AJ5=6,$AI5="S")</formula>
    </cfRule>
  </conditionalFormatting>
  <conditionalFormatting sqref="Q5:V9">
    <cfRule type="expression" dxfId="10108" priority="424">
      <formula>OR(AND($AJ5=7,$AI5="R"),AND($AJ5=6,$AI5="R"))</formula>
    </cfRule>
    <cfRule type="expression" dxfId="10107" priority="425">
      <formula>OR(AND($AJ5=7,$AI5="RI"),AND($AJ5=6,$AI5="RI"))</formula>
    </cfRule>
    <cfRule type="expression" dxfId="10106" priority="426">
      <formula>OR(AND($AJ5=7,$AI5="S"),AND($AJ5=6,$AI5="S"))</formula>
    </cfRule>
    <cfRule type="expression" dxfId="10105" priority="427">
      <formula>OR(AND($AJ5=7,$AI5="PZC"),AND($AJ5=6,$AI5="PZC"))</formula>
    </cfRule>
    <cfRule type="expression" dxfId="10104" priority="428">
      <formula>OR($AJ5=7,$AJ5=0)</formula>
    </cfRule>
    <cfRule type="expression" dxfId="10103" priority="429">
      <formula>$AJ5=6</formula>
    </cfRule>
  </conditionalFormatting>
  <conditionalFormatting sqref="E12:E13">
    <cfRule type="expression" dxfId="10102" priority="422">
      <formula>$AJ12=7</formula>
    </cfRule>
    <cfRule type="expression" dxfId="10101" priority="423">
      <formula>$AJ12=6</formula>
    </cfRule>
  </conditionalFormatting>
  <conditionalFormatting sqref="G14:G16">
    <cfRule type="expression" dxfId="10100" priority="416">
      <formula>$AJ14=7</formula>
    </cfRule>
    <cfRule type="expression" dxfId="10099" priority="417">
      <formula>$AJ14=6</formula>
    </cfRule>
  </conditionalFormatting>
  <conditionalFormatting sqref="G15">
    <cfRule type="expression" dxfId="10098" priority="414">
      <formula>$AJ15=7</formula>
    </cfRule>
    <cfRule type="expression" dxfId="10097" priority="415">
      <formula>$AJ15=6</formula>
    </cfRule>
  </conditionalFormatting>
  <conditionalFormatting sqref="G14:G16">
    <cfRule type="expression" dxfId="10096" priority="412">
      <formula>$AJ14=7</formula>
    </cfRule>
    <cfRule type="expression" dxfId="10095" priority="413">
      <formula>$AJ14=6</formula>
    </cfRule>
  </conditionalFormatting>
  <conditionalFormatting sqref="G14:G16">
    <cfRule type="expression" dxfId="10094" priority="410">
      <formula>$AJ14=7</formula>
    </cfRule>
    <cfRule type="expression" dxfId="10093" priority="411">
      <formula>$AJ14=6</formula>
    </cfRule>
  </conditionalFormatting>
  <conditionalFormatting sqref="D14:I16">
    <cfRule type="expression" dxfId="10092" priority="418">
      <formula>AND($AJ14=6,$AI14="RI")</formula>
    </cfRule>
    <cfRule type="expression" dxfId="10091" priority="419">
      <formula>AND($AJ14=7,$AI14="RI")</formula>
    </cfRule>
    <cfRule type="expression" dxfId="10090" priority="420">
      <formula>OR($AJ14=7,$AJ14=8)</formula>
    </cfRule>
    <cfRule type="expression" dxfId="10089" priority="421">
      <formula>$AJ14=6</formula>
    </cfRule>
  </conditionalFormatting>
  <conditionalFormatting sqref="D12:I16">
    <cfRule type="expression" dxfId="10088" priority="404">
      <formula>OR(AND($AJ12=7,$AI12="R"),AND($AJ12=6,$AI12="R"))</formula>
    </cfRule>
    <cfRule type="expression" dxfId="10087" priority="405">
      <formula>OR(AND($AJ12=7,$AI12="RI"),AND($AJ12=6,$AI12="RI"))</formula>
    </cfRule>
    <cfRule type="expression" dxfId="10086" priority="406">
      <formula>OR(AND($AJ12=7,$AI12="S"),AND($AJ12=6,$AI12="S"))</formula>
    </cfRule>
    <cfRule type="expression" dxfId="10085" priority="407">
      <formula>OR(AND($AJ12=7,$AI12="PZC"),AND($AJ12=6,$AI12="PZC"))</formula>
    </cfRule>
    <cfRule type="expression" dxfId="10084" priority="408">
      <formula>OR($AJ12=7,$AJ12=0)</formula>
    </cfRule>
    <cfRule type="expression" dxfId="10083" priority="409">
      <formula>$AJ12=6</formula>
    </cfRule>
  </conditionalFormatting>
  <conditionalFormatting sqref="P12:P16">
    <cfRule type="expression" dxfId="10082" priority="400">
      <formula>OR($AJ12=7,$AJ12=0)</formula>
    </cfRule>
    <cfRule type="expression" dxfId="10081" priority="401">
      <formula>$AJ12=6</formula>
    </cfRule>
  </conditionalFormatting>
  <conditionalFormatting sqref="P12:P16">
    <cfRule type="expression" dxfId="10080" priority="396">
      <formula>AND($AJ12=7,$AI12="RI")</formula>
    </cfRule>
    <cfRule type="expression" dxfId="10079" priority="397">
      <formula>AND($AJ12=6,$AI12="RI")</formula>
    </cfRule>
    <cfRule type="expression" dxfId="10078" priority="398">
      <formula>AND($AJ12=7,$AI12="S")</formula>
    </cfRule>
    <cfRule type="expression" dxfId="10077" priority="399">
      <formula>AND($AJ12=6,$AI12="S")</formula>
    </cfRule>
    <cfRule type="expression" dxfId="10076" priority="402">
      <formula>AND($AJ12=7,$AI12="S")</formula>
    </cfRule>
    <cfRule type="expression" dxfId="10075" priority="403">
      <formula>AND($AJ12=6,$AI12="S")</formula>
    </cfRule>
  </conditionalFormatting>
  <conditionalFormatting sqref="O12:O16">
    <cfRule type="expression" dxfId="10074" priority="392">
      <formula>OR($AJ12=7,$AJ12=0)</formula>
    </cfRule>
    <cfRule type="expression" dxfId="10073" priority="393">
      <formula>$AJ12=6</formula>
    </cfRule>
  </conditionalFormatting>
  <conditionalFormatting sqref="O12:O16">
    <cfRule type="expression" dxfId="10072" priority="388">
      <formula>AND($AJ12=7,$AI12="RI")</formula>
    </cfRule>
    <cfRule type="expression" dxfId="10071" priority="389">
      <formula>AND($AJ12=6,$AI12="RI")</formula>
    </cfRule>
    <cfRule type="expression" dxfId="10070" priority="390">
      <formula>AND($AJ12=7,$AI12="S")</formula>
    </cfRule>
    <cfRule type="expression" dxfId="10069" priority="391">
      <formula>AND($AJ12=6,$AI12="S")</formula>
    </cfRule>
    <cfRule type="expression" dxfId="10068" priority="394">
      <formula>AND($AJ12=7,$AI12="S")</formula>
    </cfRule>
    <cfRule type="expression" dxfId="10067" priority="395">
      <formula>AND($AJ12=6,$AI12="S")</formula>
    </cfRule>
  </conditionalFormatting>
  <conditionalFormatting sqref="M12:P16">
    <cfRule type="expression" dxfId="10066" priority="376">
      <formula>OR($AJ12=7,$AJ12=0)</formula>
    </cfRule>
    <cfRule type="expression" dxfId="10065" priority="377">
      <formula>$AJ12=6</formula>
    </cfRule>
  </conditionalFormatting>
  <conditionalFormatting sqref="M12:P16">
    <cfRule type="expression" dxfId="10064" priority="372">
      <formula>AND($AJ12=7,$AI12="RI")</formula>
    </cfRule>
    <cfRule type="expression" dxfId="10063" priority="373">
      <formula>AND($AJ12=6,$AI12="RI")</formula>
    </cfRule>
    <cfRule type="expression" dxfId="10062" priority="374">
      <formula>AND($AJ12=7,$AI12="S")</formula>
    </cfRule>
    <cfRule type="expression" dxfId="10061" priority="375">
      <formula>AND($AJ12=6,$AI12="S")</formula>
    </cfRule>
    <cfRule type="expression" dxfId="10060" priority="378">
      <formula>AND($AJ12=7,$AI12="S")</formula>
    </cfRule>
    <cfRule type="expression" dxfId="10059" priority="379">
      <formula>AND($AJ12=6,$AI12="S")</formula>
    </cfRule>
  </conditionalFormatting>
  <conditionalFormatting sqref="K12:L16">
    <cfRule type="expression" dxfId="10058" priority="368">
      <formula>$AJ12=7</formula>
    </cfRule>
    <cfRule type="expression" dxfId="10057" priority="369">
      <formula>$AJ12=6</formula>
    </cfRule>
  </conditionalFormatting>
  <conditionalFormatting sqref="K12:L16">
    <cfRule type="expression" dxfId="10056" priority="364">
      <formula>AND($AJ12=7,$AI12="RI")</formula>
    </cfRule>
    <cfRule type="expression" dxfId="10055" priority="365">
      <formula>AND($AJ12=6,$AI12="RI")</formula>
    </cfRule>
    <cfRule type="expression" dxfId="10054" priority="366">
      <formula>AND($AJ12=7,$AI12="S")</formula>
    </cfRule>
    <cfRule type="expression" dxfId="10053" priority="367">
      <formula>AND($AJ12=6,$AI12="S")</formula>
    </cfRule>
    <cfRule type="expression" dxfId="10052" priority="370">
      <formula>AND($AJ12=7,$AI12="S")</formula>
    </cfRule>
    <cfRule type="expression" dxfId="10051" priority="371">
      <formula>AND($AJ12=6,$AI12="S")</formula>
    </cfRule>
  </conditionalFormatting>
  <conditionalFormatting sqref="J12:J16">
    <cfRule type="expression" dxfId="10050" priority="360">
      <formula>OR($AJ12=7,$AJ12=0)</formula>
    </cfRule>
    <cfRule type="expression" dxfId="10049" priority="361">
      <formula>$AJ12=6</formula>
    </cfRule>
  </conditionalFormatting>
  <conditionalFormatting sqref="J12:J16">
    <cfRule type="expression" dxfId="10048" priority="356">
      <formula>AND($AJ12=7,$AI12="RI")</formula>
    </cfRule>
    <cfRule type="expression" dxfId="10047" priority="357">
      <formula>AND($AJ12=6,$AI12="RI")</formula>
    </cfRule>
    <cfRule type="expression" dxfId="10046" priority="358">
      <formula>AND($AJ12=7,$AI12="S")</formula>
    </cfRule>
    <cfRule type="expression" dxfId="10045" priority="359">
      <formula>AND($AJ12=6,$AI12="S")</formula>
    </cfRule>
    <cfRule type="expression" dxfId="10044" priority="362">
      <formula>AND($AJ12=7,$AI12="S")</formula>
    </cfRule>
    <cfRule type="expression" dxfId="10043" priority="363">
      <formula>AND($AJ12=6,$AI12="S")</formula>
    </cfRule>
  </conditionalFormatting>
  <conditionalFormatting sqref="J12:P16">
    <cfRule type="expression" dxfId="10042" priority="350">
      <formula>OR(AND($AJ12=7,$AI12="R"),AND($AJ12=6,$AI12="R"))</formula>
    </cfRule>
    <cfRule type="expression" dxfId="10041" priority="351">
      <formula>OR(AND($AJ12=7,$AI12="RI"),AND($AJ12=6,$AI12="RI"))</formula>
    </cfRule>
    <cfRule type="expression" dxfId="10040" priority="352">
      <formula>OR(AND($AJ12=7,$AI12="S"),AND($AJ12=6,$AI12="S"))</formula>
    </cfRule>
    <cfRule type="expression" dxfId="10039" priority="353">
      <formula>OR(AND($AJ12=7,$AI12="PZC"),AND($AJ12=6,$AI12="PZC"))</formula>
    </cfRule>
    <cfRule type="expression" dxfId="10038" priority="354">
      <formula>OR($AJ12=7,$AJ12=0)</formula>
    </cfRule>
    <cfRule type="expression" dxfId="10037" priority="355">
      <formula>$AJ12=6</formula>
    </cfRule>
  </conditionalFormatting>
  <conditionalFormatting sqref="V12:V13">
    <cfRule type="expression" dxfId="10036" priority="346">
      <formula>OR($AJ12=7,$AJ12=0)</formula>
    </cfRule>
    <cfRule type="expression" dxfId="10035" priority="347">
      <formula>$AJ12=6</formula>
    </cfRule>
  </conditionalFormatting>
  <conditionalFormatting sqref="V12:V13">
    <cfRule type="expression" dxfId="10034" priority="340">
      <formula>AND($AJ12=7,$AI12="RI")</formula>
    </cfRule>
    <cfRule type="expression" dxfId="10033" priority="341">
      <formula>AND($AJ12=6,$AI12="RI")</formula>
    </cfRule>
    <cfRule type="expression" dxfId="10032" priority="344">
      <formula>AND($AJ12=7,$AI12="S")</formula>
    </cfRule>
    <cfRule type="expression" dxfId="10031" priority="345">
      <formula>AND($AJ12=6,$AI12="S")</formula>
    </cfRule>
    <cfRule type="expression" dxfId="10030" priority="348">
      <formula>AND($AJ12=7,$AI12="S")</formula>
    </cfRule>
    <cfRule type="expression" dxfId="10029" priority="349">
      <formula>AND($AJ12=6,$AI12="S")</formula>
    </cfRule>
  </conditionalFormatting>
  <conditionalFormatting sqref="V13">
    <cfRule type="expression" dxfId="10028" priority="342">
      <formula>$AJ13=7</formula>
    </cfRule>
    <cfRule type="expression" dxfId="10027" priority="343">
      <formula>$AJ13=6</formula>
    </cfRule>
  </conditionalFormatting>
  <conditionalFormatting sqref="U12:U13">
    <cfRule type="expression" dxfId="10026" priority="336">
      <formula>OR($AJ12=7,$AJ12=0)</formula>
    </cfRule>
    <cfRule type="expression" dxfId="10025" priority="337">
      <formula>$AJ12=6</formula>
    </cfRule>
  </conditionalFormatting>
  <conditionalFormatting sqref="U12:U13">
    <cfRule type="expression" dxfId="10024" priority="330">
      <formula>AND($AJ12=7,$AI12="RI")</formula>
    </cfRule>
    <cfRule type="expression" dxfId="10023" priority="331">
      <formula>AND($AJ12=6,$AI12="RI")</formula>
    </cfRule>
    <cfRule type="expression" dxfId="10022" priority="334">
      <formula>AND($AJ12=7,$AI12="S")</formula>
    </cfRule>
    <cfRule type="expression" dxfId="10021" priority="335">
      <formula>AND($AJ12=6,$AI12="S")</formula>
    </cfRule>
    <cfRule type="expression" dxfId="10020" priority="338">
      <formula>AND($AJ12=7,$AI12="S")</formula>
    </cfRule>
    <cfRule type="expression" dxfId="10019" priority="339">
      <formula>AND($AJ12=6,$AI12="S")</formula>
    </cfRule>
  </conditionalFormatting>
  <conditionalFormatting sqref="U13">
    <cfRule type="expression" dxfId="10018" priority="332">
      <formula>$AJ13=7</formula>
    </cfRule>
    <cfRule type="expression" dxfId="10017" priority="333">
      <formula>$AJ13=6</formula>
    </cfRule>
  </conditionalFormatting>
  <conditionalFormatting sqref="S13">
    <cfRule type="expression" dxfId="10016" priority="324">
      <formula>$AJ13=7</formula>
    </cfRule>
    <cfRule type="expression" dxfId="10015" priority="325">
      <formula>$AJ13=6</formula>
    </cfRule>
  </conditionalFormatting>
  <conditionalFormatting sqref="S12:S13">
    <cfRule type="expression" dxfId="10014" priority="326">
      <formula>OR($AJ12=7,$AJ12=0)</formula>
    </cfRule>
    <cfRule type="expression" dxfId="10013" priority="327">
      <formula>$AJ12=6</formula>
    </cfRule>
  </conditionalFormatting>
  <conditionalFormatting sqref="S12:S13">
    <cfRule type="expression" dxfId="10012" priority="320">
      <formula>AND($AJ12=7,$AI12="RI")</formula>
    </cfRule>
    <cfRule type="expression" dxfId="10011" priority="321">
      <formula>AND($AJ12=6,$AI12="RI")</formula>
    </cfRule>
    <cfRule type="expression" dxfId="10010" priority="322">
      <formula>AND($AJ12=7,$AI12="S")</formula>
    </cfRule>
    <cfRule type="expression" dxfId="10009" priority="323">
      <formula>AND($AJ12=6,$AI12="S")</formula>
    </cfRule>
    <cfRule type="expression" dxfId="10008" priority="328">
      <formula>AND($AJ12=7,$AI12="S")</formula>
    </cfRule>
    <cfRule type="expression" dxfId="10007" priority="329">
      <formula>AND($AJ12=6,$AI12="S")</formula>
    </cfRule>
  </conditionalFormatting>
  <conditionalFormatting sqref="T12:T13">
    <cfRule type="expression" dxfId="10006" priority="316">
      <formula>OR($AJ12=7,$AJ12=0)</formula>
    </cfRule>
    <cfRule type="expression" dxfId="10005" priority="317">
      <formula>$AJ12=6</formula>
    </cfRule>
  </conditionalFormatting>
  <conditionalFormatting sqref="T12:T13">
    <cfRule type="expression" dxfId="10004" priority="312">
      <formula>AND($AJ12=7,$AI12="RI")</formula>
    </cfRule>
    <cfRule type="expression" dxfId="10003" priority="313">
      <formula>AND($AJ12=6,$AI12="RI")</formula>
    </cfRule>
    <cfRule type="expression" dxfId="10002" priority="314">
      <formula>AND($AJ12=7,$AI12="S")</formula>
    </cfRule>
    <cfRule type="expression" dxfId="10001" priority="315">
      <formula>AND($AJ12=6,$AI12="S")</formula>
    </cfRule>
    <cfRule type="expression" dxfId="10000" priority="318">
      <formula>AND($AJ12=7,$AI12="S")</formula>
    </cfRule>
    <cfRule type="expression" dxfId="9999" priority="319">
      <formula>AND($AJ12=6,$AI12="S")</formula>
    </cfRule>
  </conditionalFormatting>
  <conditionalFormatting sqref="R12:R13">
    <cfRule type="expression" dxfId="9998" priority="308">
      <formula>$AJ12=7</formula>
    </cfRule>
    <cfRule type="expression" dxfId="9997" priority="309">
      <formula>$AJ12=6</formula>
    </cfRule>
  </conditionalFormatting>
  <conditionalFormatting sqref="R12:R13">
    <cfRule type="expression" dxfId="9996" priority="304">
      <formula>AND($AJ12=7,$AI12="RI")</formula>
    </cfRule>
    <cfRule type="expression" dxfId="9995" priority="305">
      <formula>AND($AJ12=6,$AI12="RI")</formula>
    </cfRule>
    <cfRule type="expression" dxfId="9994" priority="306">
      <formula>AND($AJ12=7,$AI12="S")</formula>
    </cfRule>
    <cfRule type="expression" dxfId="9993" priority="307">
      <formula>AND($AJ12=6,$AI12="S")</formula>
    </cfRule>
    <cfRule type="expression" dxfId="9992" priority="310">
      <formula>AND($AJ12=7,$AI12="S")</formula>
    </cfRule>
    <cfRule type="expression" dxfId="9991" priority="311">
      <formula>AND($AJ12=6,$AI12="S")</formula>
    </cfRule>
  </conditionalFormatting>
  <conditionalFormatting sqref="Q12:S13">
    <cfRule type="expression" dxfId="9990" priority="300">
      <formula>OR($AJ12=7,$AJ12=0)</formula>
    </cfRule>
    <cfRule type="expression" dxfId="9989" priority="301">
      <formula>$AJ12=6</formula>
    </cfRule>
  </conditionalFormatting>
  <conditionalFormatting sqref="Q12:S13">
    <cfRule type="expression" dxfId="9988" priority="296">
      <formula>AND($AJ12=7,$AI12="RI")</formula>
    </cfRule>
    <cfRule type="expression" dxfId="9987" priority="297">
      <formula>AND($AJ12=6,$AI12="RI")</formula>
    </cfRule>
    <cfRule type="expression" dxfId="9986" priority="298">
      <formula>AND($AJ12=7,$AI12="S")</formula>
    </cfRule>
    <cfRule type="expression" dxfId="9985" priority="299">
      <formula>AND($AJ12=6,$AI12="S")</formula>
    </cfRule>
    <cfRule type="expression" dxfId="9984" priority="302">
      <formula>AND($AJ12=7,$AI12="S")</formula>
    </cfRule>
    <cfRule type="expression" dxfId="9983" priority="303">
      <formula>AND($AJ12=6,$AI12="S")</formula>
    </cfRule>
  </conditionalFormatting>
  <conditionalFormatting sqref="Q14:V16">
    <cfRule type="expression" dxfId="9982" priority="292">
      <formula>AND($AJ14=6,$AI14="RI")</formula>
    </cfRule>
    <cfRule type="expression" dxfId="9981" priority="293">
      <formula>AND($AJ14=7,$AI14="RI")</formula>
    </cfRule>
    <cfRule type="expression" dxfId="9980" priority="294">
      <formula>OR($AJ14=7,$AJ14=8)</formula>
    </cfRule>
    <cfRule type="expression" dxfId="9979" priority="295">
      <formula>$AJ14=6</formula>
    </cfRule>
  </conditionalFormatting>
  <conditionalFormatting sqref="Q12:V16">
    <cfRule type="expression" dxfId="9978" priority="286">
      <formula>OR(AND($AJ12=7,$AI12="R"),AND($AJ12=6,$AI12="R"))</formula>
    </cfRule>
    <cfRule type="expression" dxfId="9977" priority="287">
      <formula>OR(AND($AJ12=7,$AI12="RI"),AND($AJ12=6,$AI12="RI"))</formula>
    </cfRule>
    <cfRule type="expression" dxfId="9976" priority="288">
      <formula>OR(AND($AJ12=7,$AI12="S"),AND($AJ12=6,$AI12="S"))</formula>
    </cfRule>
    <cfRule type="expression" dxfId="9975" priority="289">
      <formula>OR(AND($AJ12=7,$AI12="PZC"),AND($AJ12=6,$AI12="PZC"))</formula>
    </cfRule>
    <cfRule type="expression" dxfId="9974" priority="290">
      <formula>OR($AJ12=7,$AJ12=0)</formula>
    </cfRule>
    <cfRule type="expression" dxfId="9973" priority="291">
      <formula>$AJ12=6</formula>
    </cfRule>
  </conditionalFormatting>
  <conditionalFormatting sqref="I20:I23">
    <cfRule type="expression" dxfId="9972" priority="282">
      <formula>OR($AJ20=7,$AJ20=0)</formula>
    </cfRule>
    <cfRule type="expression" dxfId="9971" priority="283">
      <formula>$AJ20=6</formula>
    </cfRule>
  </conditionalFormatting>
  <conditionalFormatting sqref="I20:I23">
    <cfRule type="expression" dxfId="9970" priority="278">
      <formula>AND($AJ20=7,$AI20="RI")</formula>
    </cfRule>
    <cfRule type="expression" dxfId="9969" priority="279">
      <formula>AND($AJ20=6,$AI20="RI")</formula>
    </cfRule>
    <cfRule type="expression" dxfId="9968" priority="280">
      <formula>AND($AJ20=7,$AI20="S")</formula>
    </cfRule>
    <cfRule type="expression" dxfId="9967" priority="281">
      <formula>AND($AJ20=6,$AI20="S")</formula>
    </cfRule>
    <cfRule type="expression" dxfId="9966" priority="284">
      <formula>AND($AJ20=7,$AI20="S")</formula>
    </cfRule>
    <cfRule type="expression" dxfId="9965" priority="285">
      <formula>AND($AJ20=6,$AI20="S")</formula>
    </cfRule>
  </conditionalFormatting>
  <conditionalFormatting sqref="H20:H23">
    <cfRule type="expression" dxfId="9964" priority="274">
      <formula>OR($AJ20=7,$AJ20=0)</formula>
    </cfRule>
    <cfRule type="expression" dxfId="9963" priority="275">
      <formula>$AJ20=6</formula>
    </cfRule>
  </conditionalFormatting>
  <conditionalFormatting sqref="H20:H23">
    <cfRule type="expression" dxfId="9962" priority="270">
      <formula>AND($AJ20=7,$AI20="RI")</formula>
    </cfRule>
    <cfRule type="expression" dxfId="9961" priority="271">
      <formula>AND($AJ20=6,$AI20="RI")</formula>
    </cfRule>
    <cfRule type="expression" dxfId="9960" priority="272">
      <formula>AND($AJ20=7,$AI20="S")</formula>
    </cfRule>
    <cfRule type="expression" dxfId="9959" priority="273">
      <formula>AND($AJ20=6,$AI20="S")</formula>
    </cfRule>
    <cfRule type="expression" dxfId="9958" priority="276">
      <formula>AND($AJ20=7,$AI20="S")</formula>
    </cfRule>
    <cfRule type="expression" dxfId="9957" priority="277">
      <formula>AND($AJ20=6,$AI20="S")</formula>
    </cfRule>
  </conditionalFormatting>
  <conditionalFormatting sqref="F20:F23">
    <cfRule type="expression" dxfId="9956" priority="266">
      <formula>OR($AJ20=7,$AJ20=0)</formula>
    </cfRule>
    <cfRule type="expression" dxfId="9955" priority="267">
      <formula>$AJ20=6</formula>
    </cfRule>
  </conditionalFormatting>
  <conditionalFormatting sqref="F20:F23">
    <cfRule type="expression" dxfId="9954" priority="262">
      <formula>AND($AJ20=7,$AI20="RI")</formula>
    </cfRule>
    <cfRule type="expression" dxfId="9953" priority="263">
      <formula>AND($AJ20=6,$AI20="RI")</formula>
    </cfRule>
    <cfRule type="expression" dxfId="9952" priority="264">
      <formula>AND($AJ20=7,$AI20="S")</formula>
    </cfRule>
    <cfRule type="expression" dxfId="9951" priority="265">
      <formula>AND($AJ20=6,$AI20="S")</formula>
    </cfRule>
    <cfRule type="expression" dxfId="9950" priority="268">
      <formula>AND($AJ20=7,$AI20="S")</formula>
    </cfRule>
    <cfRule type="expression" dxfId="9949" priority="269">
      <formula>AND($AJ20=6,$AI20="S")</formula>
    </cfRule>
  </conditionalFormatting>
  <conditionalFormatting sqref="G20:I23">
    <cfRule type="expression" dxfId="9948" priority="258">
      <formula>OR($AJ20=7,$AJ20=0)</formula>
    </cfRule>
    <cfRule type="expression" dxfId="9947" priority="259">
      <formula>$AJ20=6</formula>
    </cfRule>
  </conditionalFormatting>
  <conditionalFormatting sqref="G20:I23">
    <cfRule type="expression" dxfId="9946" priority="254">
      <formula>AND($AJ20=7,$AI20="RI")</formula>
    </cfRule>
    <cfRule type="expression" dxfId="9945" priority="255">
      <formula>AND($AJ20=6,$AI20="RI")</formula>
    </cfRule>
    <cfRule type="expression" dxfId="9944" priority="256">
      <formula>AND($AJ20=7,$AI20="S")</formula>
    </cfRule>
    <cfRule type="expression" dxfId="9943" priority="257">
      <formula>AND($AJ20=6,$AI20="S")</formula>
    </cfRule>
    <cfRule type="expression" dxfId="9942" priority="260">
      <formula>AND($AJ20=7,$AI20="S")</formula>
    </cfRule>
    <cfRule type="expression" dxfId="9941" priority="261">
      <formula>AND($AJ20=6,$AI20="S")</formula>
    </cfRule>
  </conditionalFormatting>
  <conditionalFormatting sqref="E20:E23">
    <cfRule type="expression" dxfId="9940" priority="250">
      <formula>$AJ20=7</formula>
    </cfRule>
    <cfRule type="expression" dxfId="9939" priority="251">
      <formula>$AJ20=6</formula>
    </cfRule>
  </conditionalFormatting>
  <conditionalFormatting sqref="E20:E23">
    <cfRule type="expression" dxfId="9938" priority="246">
      <formula>AND($AJ20=7,$AI20="RI")</formula>
    </cfRule>
    <cfRule type="expression" dxfId="9937" priority="247">
      <formula>AND($AJ20=6,$AI20="RI")</formula>
    </cfRule>
    <cfRule type="expression" dxfId="9936" priority="248">
      <formula>AND($AJ20=7,$AI20="S")</formula>
    </cfRule>
    <cfRule type="expression" dxfId="9935" priority="249">
      <formula>AND($AJ20=6,$AI20="S")</formula>
    </cfRule>
    <cfRule type="expression" dxfId="9934" priority="252">
      <formula>AND($AJ20=7,$AI20="S")</formula>
    </cfRule>
    <cfRule type="expression" dxfId="9933" priority="253">
      <formula>AND($AJ20=6,$AI20="S")</formula>
    </cfRule>
  </conditionalFormatting>
  <conditionalFormatting sqref="D20:D23">
    <cfRule type="expression" dxfId="9932" priority="242">
      <formula>OR($AJ20=7,$AJ20=0)</formula>
    </cfRule>
    <cfRule type="expression" dxfId="9931" priority="243">
      <formula>$AJ20=6</formula>
    </cfRule>
  </conditionalFormatting>
  <conditionalFormatting sqref="D20:D23">
    <cfRule type="expression" dxfId="9930" priority="238">
      <formula>AND($AJ20=7,$AI20="RI")</formula>
    </cfRule>
    <cfRule type="expression" dxfId="9929" priority="239">
      <formula>AND($AJ20=6,$AI20="RI")</formula>
    </cfRule>
    <cfRule type="expression" dxfId="9928" priority="240">
      <formula>AND($AJ20=7,$AI20="S")</formula>
    </cfRule>
    <cfRule type="expression" dxfId="9927" priority="241">
      <formula>AND($AJ20=6,$AI20="S")</formula>
    </cfRule>
    <cfRule type="expression" dxfId="9926" priority="244">
      <formula>AND($AJ20=7,$AI20="S")</formula>
    </cfRule>
    <cfRule type="expression" dxfId="9925" priority="245">
      <formula>AND($AJ20=6,$AI20="S")</formula>
    </cfRule>
  </conditionalFormatting>
  <conditionalFormatting sqref="D20:I23">
    <cfRule type="expression" dxfId="9924" priority="232">
      <formula>OR(AND($AJ20=7,$AI20="R"),AND($AJ20=6,$AI20="R"))</formula>
    </cfRule>
    <cfRule type="expression" dxfId="9923" priority="233">
      <formula>OR(AND($AJ20=7,$AI20="RI"),AND($AJ20=6,$AI20="RI"))</formula>
    </cfRule>
    <cfRule type="expression" dxfId="9922" priority="234">
      <formula>OR(AND($AJ20=7,$AI20="S"),AND($AJ20=6,$AI20="S"))</formula>
    </cfRule>
    <cfRule type="expression" dxfId="9921" priority="235">
      <formula>OR(AND($AJ20=7,$AI20="PZC"),AND($AJ20=6,$AI20="PZC"))</formula>
    </cfRule>
    <cfRule type="expression" dxfId="9920" priority="236">
      <formula>OR($AJ20=7,$AJ20=0)</formula>
    </cfRule>
    <cfRule type="expression" dxfId="9919" priority="237">
      <formula>$AJ20=6</formula>
    </cfRule>
  </conditionalFormatting>
  <conditionalFormatting sqref="P20">
    <cfRule type="expression" dxfId="9918" priority="228">
      <formula>OR($AJ20=7,$AJ20=0)</formula>
    </cfRule>
    <cfRule type="expression" dxfId="9917" priority="229">
      <formula>$AJ20=6</formula>
    </cfRule>
  </conditionalFormatting>
  <conditionalFormatting sqref="P20">
    <cfRule type="expression" dxfId="9916" priority="222">
      <formula>AND($AJ20=7,$AI20="RI")</formula>
    </cfRule>
    <cfRule type="expression" dxfId="9915" priority="223">
      <formula>AND($AJ20=6,$AI20="RI")</formula>
    </cfRule>
    <cfRule type="expression" dxfId="9914" priority="226">
      <formula>AND($AJ20=7,$AI20="S")</formula>
    </cfRule>
    <cfRule type="expression" dxfId="9913" priority="227">
      <formula>AND($AJ20=6,$AI20="S")</formula>
    </cfRule>
    <cfRule type="expression" dxfId="9912" priority="230">
      <formula>AND($AJ20=7,$AI20="S")</formula>
    </cfRule>
    <cfRule type="expression" dxfId="9911" priority="231">
      <formula>AND($AJ20=6,$AI20="S")</formula>
    </cfRule>
  </conditionalFormatting>
  <conditionalFormatting sqref="P20">
    <cfRule type="expression" dxfId="9910" priority="224">
      <formula>$AJ20=7</formula>
    </cfRule>
    <cfRule type="expression" dxfId="9909" priority="225">
      <formula>$AJ20=6</formula>
    </cfRule>
  </conditionalFormatting>
  <conditionalFormatting sqref="O20">
    <cfRule type="expression" dxfId="9908" priority="218">
      <formula>OR($AJ20=7,$AJ20=0)</formula>
    </cfRule>
    <cfRule type="expression" dxfId="9907" priority="219">
      <formula>$AJ20=6</formula>
    </cfRule>
  </conditionalFormatting>
  <conditionalFormatting sqref="O20">
    <cfRule type="expression" dxfId="9906" priority="212">
      <formula>AND($AJ20=7,$AI20="RI")</formula>
    </cfRule>
    <cfRule type="expression" dxfId="9905" priority="213">
      <formula>AND($AJ20=6,$AI20="RI")</formula>
    </cfRule>
    <cfRule type="expression" dxfId="9904" priority="216">
      <formula>AND($AJ20=7,$AI20="S")</formula>
    </cfRule>
    <cfRule type="expression" dxfId="9903" priority="217">
      <formula>AND($AJ20=6,$AI20="S")</formula>
    </cfRule>
    <cfRule type="expression" dxfId="9902" priority="220">
      <formula>AND($AJ20=7,$AI20="S")</formula>
    </cfRule>
    <cfRule type="expression" dxfId="9901" priority="221">
      <formula>AND($AJ20=6,$AI20="S")</formula>
    </cfRule>
  </conditionalFormatting>
  <conditionalFormatting sqref="O20">
    <cfRule type="expression" dxfId="9900" priority="214">
      <formula>$AJ20=7</formula>
    </cfRule>
    <cfRule type="expression" dxfId="9899" priority="215">
      <formula>$AJ20=6</formula>
    </cfRule>
  </conditionalFormatting>
  <conditionalFormatting sqref="M20:N20">
    <cfRule type="expression" dxfId="9898" priority="198">
      <formula>OR($AJ20=7,$AJ20=0)</formula>
    </cfRule>
    <cfRule type="expression" dxfId="9897" priority="199">
      <formula>$AJ20=6</formula>
    </cfRule>
  </conditionalFormatting>
  <conditionalFormatting sqref="M20:N20">
    <cfRule type="expression" dxfId="9896" priority="194">
      <formula>AND($AJ20=7,$AI20="RI")</formula>
    </cfRule>
    <cfRule type="expression" dxfId="9895" priority="195">
      <formula>AND($AJ20=6,$AI20="RI")</formula>
    </cfRule>
    <cfRule type="expression" dxfId="9894" priority="196">
      <formula>AND($AJ20=7,$AI20="S")</formula>
    </cfRule>
    <cfRule type="expression" dxfId="9893" priority="197">
      <formula>AND($AJ20=6,$AI20="S")</formula>
    </cfRule>
    <cfRule type="expression" dxfId="9892" priority="200">
      <formula>AND($AJ20=7,$AI20="S")</formula>
    </cfRule>
    <cfRule type="expression" dxfId="9891" priority="201">
      <formula>AND($AJ20=6,$AI20="S")</formula>
    </cfRule>
  </conditionalFormatting>
  <conditionalFormatting sqref="K20:L20">
    <cfRule type="expression" dxfId="9890" priority="190">
      <formula>$AJ20=7</formula>
    </cfRule>
    <cfRule type="expression" dxfId="9889" priority="191">
      <formula>$AJ20=6</formula>
    </cfRule>
  </conditionalFormatting>
  <conditionalFormatting sqref="K20:L20">
    <cfRule type="expression" dxfId="9888" priority="186">
      <formula>AND($AJ20=7,$AI20="RI")</formula>
    </cfRule>
    <cfRule type="expression" dxfId="9887" priority="187">
      <formula>AND($AJ20=6,$AI20="RI")</formula>
    </cfRule>
    <cfRule type="expression" dxfId="9886" priority="188">
      <formula>AND($AJ20=7,$AI20="S")</formula>
    </cfRule>
    <cfRule type="expression" dxfId="9885" priority="189">
      <formula>AND($AJ20=6,$AI20="S")</formula>
    </cfRule>
    <cfRule type="expression" dxfId="9884" priority="192">
      <formula>AND($AJ20=7,$AI20="S")</formula>
    </cfRule>
    <cfRule type="expression" dxfId="9883" priority="193">
      <formula>AND($AJ20=6,$AI20="S")</formula>
    </cfRule>
  </conditionalFormatting>
  <conditionalFormatting sqref="J20:L20">
    <cfRule type="expression" dxfId="9882" priority="182">
      <formula>OR($AJ20=7,$AJ20=0)</formula>
    </cfRule>
    <cfRule type="expression" dxfId="9881" priority="183">
      <formula>$AJ20=6</formula>
    </cfRule>
  </conditionalFormatting>
  <conditionalFormatting sqref="J20:L20">
    <cfRule type="expression" dxfId="9880" priority="178">
      <formula>AND($AJ20=7,$AI20="RI")</formula>
    </cfRule>
    <cfRule type="expression" dxfId="9879" priority="179">
      <formula>AND($AJ20=6,$AI20="RI")</formula>
    </cfRule>
    <cfRule type="expression" dxfId="9878" priority="180">
      <formula>AND($AJ20=7,$AI20="S")</formula>
    </cfRule>
    <cfRule type="expression" dxfId="9877" priority="181">
      <formula>AND($AJ20=6,$AI20="S")</formula>
    </cfRule>
    <cfRule type="expression" dxfId="9876" priority="184">
      <formula>AND($AJ20=7,$AI20="S")</formula>
    </cfRule>
    <cfRule type="expression" dxfId="9875" priority="185">
      <formula>AND($AJ20=6,$AI20="S")</formula>
    </cfRule>
  </conditionalFormatting>
  <conditionalFormatting sqref="J21:P23">
    <cfRule type="expression" dxfId="9874" priority="174">
      <formula>AND($AJ21=6,$AI21="RI")</formula>
    </cfRule>
    <cfRule type="expression" dxfId="9873" priority="175">
      <formula>AND($AJ21=7,$AI21="RI")</formula>
    </cfRule>
    <cfRule type="expression" dxfId="9872" priority="176">
      <formula>OR($AJ21=7,$AJ21=8)</formula>
    </cfRule>
    <cfRule type="expression" dxfId="9871" priority="177">
      <formula>$AJ21=6</formula>
    </cfRule>
  </conditionalFormatting>
  <conditionalFormatting sqref="J20:P23">
    <cfRule type="expression" dxfId="9870" priority="168">
      <formula>OR(AND($AJ20=7,$AI20="R"),AND($AJ20=6,$AI20="R"))</formula>
    </cfRule>
    <cfRule type="expression" dxfId="9869" priority="169">
      <formula>OR(AND($AJ20=7,$AI20="RI"),AND($AJ20=6,$AI20="RI"))</formula>
    </cfRule>
    <cfRule type="expression" dxfId="9868" priority="170">
      <formula>OR(AND($AJ20=7,$AI20="S"),AND($AJ20=6,$AI20="S"))</formula>
    </cfRule>
    <cfRule type="expression" dxfId="9867" priority="171">
      <formula>OR(AND($AJ20=7,$AI20="PZC"),AND($AJ20=6,$AI20="PZC"))</formula>
    </cfRule>
    <cfRule type="expression" dxfId="9866" priority="172">
      <formula>OR($AJ20=7,$AJ20=0)</formula>
    </cfRule>
    <cfRule type="expression" dxfId="9865" priority="173">
      <formula>$AJ20=6</formula>
    </cfRule>
  </conditionalFormatting>
  <conditionalFormatting sqref="R20">
    <cfRule type="expression" dxfId="9864" priority="166">
      <formula>$AJ20=7</formula>
    </cfRule>
    <cfRule type="expression" dxfId="9863" priority="167">
      <formula>$AJ20=6</formula>
    </cfRule>
  </conditionalFormatting>
  <conditionalFormatting sqref="T21:T23">
    <cfRule type="expression" dxfId="9862" priority="160">
      <formula>$AJ21=7</formula>
    </cfRule>
    <cfRule type="expression" dxfId="9861" priority="161">
      <formula>$AJ21=6</formula>
    </cfRule>
  </conditionalFormatting>
  <conditionalFormatting sqref="T22">
    <cfRule type="expression" dxfId="9860" priority="158">
      <formula>$AJ22=7</formula>
    </cfRule>
    <cfRule type="expression" dxfId="9859" priority="159">
      <formula>$AJ22=6</formula>
    </cfRule>
  </conditionalFormatting>
  <conditionalFormatting sqref="T21:T23">
    <cfRule type="expression" dxfId="9858" priority="156">
      <formula>$AJ21=7</formula>
    </cfRule>
    <cfRule type="expression" dxfId="9857" priority="157">
      <formula>$AJ21=6</formula>
    </cfRule>
  </conditionalFormatting>
  <conditionalFormatting sqref="T21:T23">
    <cfRule type="expression" dxfId="9856" priority="154">
      <formula>$AJ21=7</formula>
    </cfRule>
    <cfRule type="expression" dxfId="9855" priority="155">
      <formula>$AJ21=6</formula>
    </cfRule>
  </conditionalFormatting>
  <conditionalFormatting sqref="Q21:V23">
    <cfRule type="expression" dxfId="9854" priority="162">
      <formula>AND($AJ21=6,$AI21="RI")</formula>
    </cfRule>
    <cfRule type="expression" dxfId="9853" priority="163">
      <formula>AND($AJ21=7,$AI21="RI")</formula>
    </cfRule>
    <cfRule type="expression" dxfId="9852" priority="164">
      <formula>OR($AJ21=7,$AJ21=8)</formula>
    </cfRule>
    <cfRule type="expression" dxfId="9851" priority="165">
      <formula>$AJ21=6</formula>
    </cfRule>
  </conditionalFormatting>
  <conditionalFormatting sqref="Q20:V23">
    <cfRule type="expression" dxfId="9850" priority="148">
      <formula>OR(AND($AJ20=7,$AI20="R"),AND($AJ20=6,$AI20="R"))</formula>
    </cfRule>
    <cfRule type="expression" dxfId="9849" priority="149">
      <formula>OR(AND($AJ20=7,$AI20="RI"),AND($AJ20=6,$AI20="RI"))</formula>
    </cfRule>
    <cfRule type="expression" dxfId="9848" priority="150">
      <formula>OR(AND($AJ20=7,$AI20="S"),AND($AJ20=6,$AI20="S"))</formula>
    </cfRule>
    <cfRule type="expression" dxfId="9847" priority="151">
      <formula>OR(AND($AJ20=7,$AI20="PZC"),AND($AJ20=6,$AI20="PZC"))</formula>
    </cfRule>
    <cfRule type="expression" dxfId="9846" priority="152">
      <formula>OR($AJ20=7,$AJ20=0)</formula>
    </cfRule>
    <cfRule type="expression" dxfId="9845" priority="153">
      <formula>$AJ20=6</formula>
    </cfRule>
  </conditionalFormatting>
  <conditionalFormatting sqref="I26:I27">
    <cfRule type="expression" dxfId="9844" priority="144">
      <formula>OR($AJ26=7,$AJ26=0)</formula>
    </cfRule>
    <cfRule type="expression" dxfId="9843" priority="145">
      <formula>$AJ26=6</formula>
    </cfRule>
  </conditionalFormatting>
  <conditionalFormatting sqref="I26:I27">
    <cfRule type="expression" dxfId="9842" priority="138">
      <formula>AND($AJ26=7,$AI26="RI")</formula>
    </cfRule>
    <cfRule type="expression" dxfId="9841" priority="139">
      <formula>AND($AJ26=6,$AI26="RI")</formula>
    </cfRule>
    <cfRule type="expression" dxfId="9840" priority="142">
      <formula>AND($AJ26=7,$AI26="S")</formula>
    </cfRule>
    <cfRule type="expression" dxfId="9839" priority="143">
      <formula>AND($AJ26=6,$AI26="S")</formula>
    </cfRule>
    <cfRule type="expression" dxfId="9838" priority="146">
      <formula>AND($AJ26=7,$AI26="S")</formula>
    </cfRule>
    <cfRule type="expression" dxfId="9837" priority="147">
      <formula>AND($AJ26=6,$AI26="S")</formula>
    </cfRule>
  </conditionalFormatting>
  <conditionalFormatting sqref="I27">
    <cfRule type="expression" dxfId="9836" priority="140">
      <formula>$AJ27=7</formula>
    </cfRule>
    <cfRule type="expression" dxfId="9835" priority="141">
      <formula>$AJ27=6</formula>
    </cfRule>
  </conditionalFormatting>
  <conditionalFormatting sqref="H26:H27">
    <cfRule type="expression" dxfId="9834" priority="134">
      <formula>OR($AJ26=7,$AJ26=0)</formula>
    </cfRule>
    <cfRule type="expression" dxfId="9833" priority="135">
      <formula>$AJ26=6</formula>
    </cfRule>
  </conditionalFormatting>
  <conditionalFormatting sqref="H26:H27">
    <cfRule type="expression" dxfId="9832" priority="128">
      <formula>AND($AJ26=7,$AI26="RI")</formula>
    </cfRule>
    <cfRule type="expression" dxfId="9831" priority="129">
      <formula>AND($AJ26=6,$AI26="RI")</formula>
    </cfRule>
    <cfRule type="expression" dxfId="9830" priority="132">
      <formula>AND($AJ26=7,$AI26="S")</formula>
    </cfRule>
    <cfRule type="expression" dxfId="9829" priority="133">
      <formula>AND($AJ26=6,$AI26="S")</formula>
    </cfRule>
    <cfRule type="expression" dxfId="9828" priority="136">
      <formula>AND($AJ26=7,$AI26="S")</formula>
    </cfRule>
    <cfRule type="expression" dxfId="9827" priority="137">
      <formula>AND($AJ26=6,$AI26="S")</formula>
    </cfRule>
  </conditionalFormatting>
  <conditionalFormatting sqref="H27">
    <cfRule type="expression" dxfId="9826" priority="130">
      <formula>$AJ27=7</formula>
    </cfRule>
    <cfRule type="expression" dxfId="9825" priority="131">
      <formula>$AJ27=6</formula>
    </cfRule>
  </conditionalFormatting>
  <conditionalFormatting sqref="F27">
    <cfRule type="expression" dxfId="9824" priority="122">
      <formula>$AJ27=7</formula>
    </cfRule>
    <cfRule type="expression" dxfId="9823" priority="123">
      <formula>$AJ27=6</formula>
    </cfRule>
  </conditionalFormatting>
  <conditionalFormatting sqref="F26:F27">
    <cfRule type="expression" dxfId="9822" priority="124">
      <formula>OR($AJ26=7,$AJ26=0)</formula>
    </cfRule>
    <cfRule type="expression" dxfId="9821" priority="125">
      <formula>$AJ26=6</formula>
    </cfRule>
  </conditionalFormatting>
  <conditionalFormatting sqref="F26:F27">
    <cfRule type="expression" dxfId="9820" priority="118">
      <formula>AND($AJ26=7,$AI26="RI")</formula>
    </cfRule>
    <cfRule type="expression" dxfId="9819" priority="119">
      <formula>AND($AJ26=6,$AI26="RI")</formula>
    </cfRule>
    <cfRule type="expression" dxfId="9818" priority="120">
      <formula>AND($AJ26=7,$AI26="S")</formula>
    </cfRule>
    <cfRule type="expression" dxfId="9817" priority="121">
      <formula>AND($AJ26=6,$AI26="S")</formula>
    </cfRule>
    <cfRule type="expression" dxfId="9816" priority="126">
      <formula>AND($AJ26=7,$AI26="S")</formula>
    </cfRule>
    <cfRule type="expression" dxfId="9815" priority="127">
      <formula>AND($AJ26=6,$AI26="S")</formula>
    </cfRule>
  </conditionalFormatting>
  <conditionalFormatting sqref="G26:G27">
    <cfRule type="expression" dxfId="9814" priority="114">
      <formula>OR($AJ26=7,$AJ26=0)</formula>
    </cfRule>
    <cfRule type="expression" dxfId="9813" priority="115">
      <formula>$AJ26=6</formula>
    </cfRule>
  </conditionalFormatting>
  <conditionalFormatting sqref="G26:G27">
    <cfRule type="expression" dxfId="9812" priority="110">
      <formula>AND($AJ26=7,$AI26="RI")</formula>
    </cfRule>
    <cfRule type="expression" dxfId="9811" priority="111">
      <formula>AND($AJ26=6,$AI26="RI")</formula>
    </cfRule>
    <cfRule type="expression" dxfId="9810" priority="112">
      <formula>AND($AJ26=7,$AI26="S")</formula>
    </cfRule>
    <cfRule type="expression" dxfId="9809" priority="113">
      <formula>AND($AJ26=6,$AI26="S")</formula>
    </cfRule>
    <cfRule type="expression" dxfId="9808" priority="116">
      <formula>AND($AJ26=7,$AI26="S")</formula>
    </cfRule>
    <cfRule type="expression" dxfId="9807" priority="117">
      <formula>AND($AJ26=6,$AI26="S")</formula>
    </cfRule>
  </conditionalFormatting>
  <conditionalFormatting sqref="E26:E27">
    <cfRule type="expression" dxfId="9806" priority="106">
      <formula>$AJ26=7</formula>
    </cfRule>
    <cfRule type="expression" dxfId="9805" priority="107">
      <formula>$AJ26=6</formula>
    </cfRule>
  </conditionalFormatting>
  <conditionalFormatting sqref="E26:E27">
    <cfRule type="expression" dxfId="9804" priority="102">
      <formula>AND($AJ26=7,$AI26="RI")</formula>
    </cfRule>
    <cfRule type="expression" dxfId="9803" priority="103">
      <formula>AND($AJ26=6,$AI26="RI")</formula>
    </cfRule>
    <cfRule type="expression" dxfId="9802" priority="104">
      <formula>AND($AJ26=7,$AI26="S")</formula>
    </cfRule>
    <cfRule type="expression" dxfId="9801" priority="105">
      <formula>AND($AJ26=6,$AI26="S")</formula>
    </cfRule>
    <cfRule type="expression" dxfId="9800" priority="108">
      <formula>AND($AJ26=7,$AI26="S")</formula>
    </cfRule>
    <cfRule type="expression" dxfId="9799" priority="109">
      <formula>AND($AJ26=6,$AI26="S")</formula>
    </cfRule>
  </conditionalFormatting>
  <conditionalFormatting sqref="D26:F27">
    <cfRule type="expression" dxfId="9798" priority="98">
      <formula>OR($AJ26=7,$AJ26=0)</formula>
    </cfRule>
    <cfRule type="expression" dxfId="9797" priority="99">
      <formula>$AJ26=6</formula>
    </cfRule>
  </conditionalFormatting>
  <conditionalFormatting sqref="D26:F27">
    <cfRule type="expression" dxfId="9796" priority="94">
      <formula>AND($AJ26=7,$AI26="RI")</formula>
    </cfRule>
    <cfRule type="expression" dxfId="9795" priority="95">
      <formula>AND($AJ26=6,$AI26="RI")</formula>
    </cfRule>
    <cfRule type="expression" dxfId="9794" priority="96">
      <formula>AND($AJ26=7,$AI26="S")</formula>
    </cfRule>
    <cfRule type="expression" dxfId="9793" priority="97">
      <formula>AND($AJ26=6,$AI26="S")</formula>
    </cfRule>
    <cfRule type="expression" dxfId="9792" priority="100">
      <formula>AND($AJ26=7,$AI26="S")</formula>
    </cfRule>
    <cfRule type="expression" dxfId="9791" priority="101">
      <formula>AND($AJ26=6,$AI26="S")</formula>
    </cfRule>
  </conditionalFormatting>
  <conditionalFormatting sqref="D28:I30">
    <cfRule type="expression" dxfId="9790" priority="90">
      <formula>AND($AJ28=6,$AI28="RI")</formula>
    </cfRule>
    <cfRule type="expression" dxfId="9789" priority="91">
      <formula>AND($AJ28=7,$AI28="RI")</formula>
    </cfRule>
    <cfRule type="expression" dxfId="9788" priority="92">
      <formula>OR($AJ28=7,$AJ28=8)</formula>
    </cfRule>
    <cfRule type="expression" dxfId="9787" priority="93">
      <formula>$AJ28=6</formula>
    </cfRule>
  </conditionalFormatting>
  <conditionalFormatting sqref="D26:I30">
    <cfRule type="expression" dxfId="9786" priority="84">
      <formula>OR(AND($AJ26=7,$AI26="R"),AND($AJ26=6,$AI26="R"))</formula>
    </cfRule>
    <cfRule type="expression" dxfId="9785" priority="85">
      <formula>OR(AND($AJ26=7,$AI26="RI"),AND($AJ26=6,$AI26="RI"))</formula>
    </cfRule>
    <cfRule type="expression" dxfId="9784" priority="86">
      <formula>OR(AND($AJ26=7,$AI26="S"),AND($AJ26=6,$AI26="S"))</formula>
    </cfRule>
    <cfRule type="expression" dxfId="9783" priority="87">
      <formula>OR(AND($AJ26=7,$AI26="PZC"),AND($AJ26=6,$AI26="PZC"))</formula>
    </cfRule>
    <cfRule type="expression" dxfId="9782" priority="88">
      <formula>OR($AJ26=7,$AJ26=0)</formula>
    </cfRule>
    <cfRule type="expression" dxfId="9781" priority="89">
      <formula>$AJ26=6</formula>
    </cfRule>
  </conditionalFormatting>
  <conditionalFormatting sqref="K26:L27">
    <cfRule type="expression" dxfId="9780" priority="82">
      <formula>$AJ26=7</formula>
    </cfRule>
    <cfRule type="expression" dxfId="9779" priority="83">
      <formula>$AJ26=6</formula>
    </cfRule>
  </conditionalFormatting>
  <conditionalFormatting sqref="M28:N30">
    <cfRule type="expression" dxfId="9778" priority="76">
      <formula>$AJ28=7</formula>
    </cfRule>
    <cfRule type="expression" dxfId="9777" priority="77">
      <formula>$AJ28=6</formula>
    </cfRule>
  </conditionalFormatting>
  <conditionalFormatting sqref="M29:N29">
    <cfRule type="expression" dxfId="9776" priority="74">
      <formula>$AJ29=7</formula>
    </cfRule>
    <cfRule type="expression" dxfId="9775" priority="75">
      <formula>$AJ29=6</formula>
    </cfRule>
  </conditionalFormatting>
  <conditionalFormatting sqref="M28:N30">
    <cfRule type="expression" dxfId="9774" priority="72">
      <formula>$AJ28=7</formula>
    </cfRule>
    <cfRule type="expression" dxfId="9773" priority="73">
      <formula>$AJ28=6</formula>
    </cfRule>
  </conditionalFormatting>
  <conditionalFormatting sqref="M28:N30">
    <cfRule type="expression" dxfId="9772" priority="70">
      <formula>$AJ28=7</formula>
    </cfRule>
    <cfRule type="expression" dxfId="9771" priority="71">
      <formula>$AJ28=6</formula>
    </cfRule>
  </conditionalFormatting>
  <conditionalFormatting sqref="J28:P30">
    <cfRule type="expression" dxfId="9770" priority="78">
      <formula>AND($AJ28=6,$AI28="RI")</formula>
    </cfRule>
    <cfRule type="expression" dxfId="9769" priority="79">
      <formula>AND($AJ28=7,$AI28="RI")</formula>
    </cfRule>
    <cfRule type="expression" dxfId="9768" priority="80">
      <formula>OR($AJ28=7,$AJ28=8)</formula>
    </cfRule>
    <cfRule type="expression" dxfId="9767" priority="81">
      <formula>$AJ28=6</formula>
    </cfRule>
  </conditionalFormatting>
  <conditionalFormatting sqref="J26:P30">
    <cfRule type="expression" dxfId="9766" priority="64">
      <formula>OR(AND($AJ26=7,$AI26="R"),AND($AJ26=6,$AI26="R"))</formula>
    </cfRule>
    <cfRule type="expression" dxfId="9765" priority="65">
      <formula>OR(AND($AJ26=7,$AI26="RI"),AND($AJ26=6,$AI26="RI"))</formula>
    </cfRule>
    <cfRule type="expression" dxfId="9764" priority="66">
      <formula>OR(AND($AJ26=7,$AI26="S"),AND($AJ26=6,$AI26="S"))</formula>
    </cfRule>
    <cfRule type="expression" dxfId="9763" priority="67">
      <formula>OR(AND($AJ26=7,$AI26="PZC"),AND($AJ26=6,$AI26="PZC"))</formula>
    </cfRule>
    <cfRule type="expression" dxfId="9762" priority="68">
      <formula>OR($AJ26=7,$AJ26=0)</formula>
    </cfRule>
    <cfRule type="expression" dxfId="9761" priority="69">
      <formula>$AJ26=6</formula>
    </cfRule>
  </conditionalFormatting>
  <conditionalFormatting sqref="V26:V30">
    <cfRule type="expression" dxfId="9760" priority="60">
      <formula>OR($AJ26=7,$AJ26=0)</formula>
    </cfRule>
    <cfRule type="expression" dxfId="9759" priority="61">
      <formula>$AJ26=6</formula>
    </cfRule>
  </conditionalFormatting>
  <conditionalFormatting sqref="V26:V30">
    <cfRule type="expression" dxfId="9758" priority="56">
      <formula>AND($AJ26=7,$AI26="RI")</formula>
    </cfRule>
    <cfRule type="expression" dxfId="9757" priority="57">
      <formula>AND($AJ26=6,$AI26="RI")</formula>
    </cfRule>
    <cfRule type="expression" dxfId="9756" priority="58">
      <formula>AND($AJ26=7,$AI26="S")</formula>
    </cfRule>
    <cfRule type="expression" dxfId="9755" priority="59">
      <formula>AND($AJ26=6,$AI26="S")</formula>
    </cfRule>
    <cfRule type="expression" dxfId="9754" priority="62">
      <formula>AND($AJ26=7,$AI26="S")</formula>
    </cfRule>
    <cfRule type="expression" dxfId="9753" priority="63">
      <formula>AND($AJ26=6,$AI26="S")</formula>
    </cfRule>
  </conditionalFormatting>
  <conditionalFormatting sqref="U26:U30">
    <cfRule type="expression" dxfId="9752" priority="52">
      <formula>OR($AJ26=7,$AJ26=0)</formula>
    </cfRule>
    <cfRule type="expression" dxfId="9751" priority="53">
      <formula>$AJ26=6</formula>
    </cfRule>
  </conditionalFormatting>
  <conditionalFormatting sqref="U26:U30">
    <cfRule type="expression" dxfId="9750" priority="48">
      <formula>AND($AJ26=7,$AI26="RI")</formula>
    </cfRule>
    <cfRule type="expression" dxfId="9749" priority="49">
      <formula>AND($AJ26=6,$AI26="RI")</formula>
    </cfRule>
    <cfRule type="expression" dxfId="9748" priority="50">
      <formula>AND($AJ26=7,$AI26="S")</formula>
    </cfRule>
    <cfRule type="expression" dxfId="9747" priority="51">
      <formula>AND($AJ26=6,$AI26="S")</formula>
    </cfRule>
    <cfRule type="expression" dxfId="9746" priority="54">
      <formula>AND($AJ26=7,$AI26="S")</formula>
    </cfRule>
    <cfRule type="expression" dxfId="9745" priority="55">
      <formula>AND($AJ26=6,$AI26="S")</formula>
    </cfRule>
  </conditionalFormatting>
  <conditionalFormatting sqref="S26:S30">
    <cfRule type="expression" dxfId="9744" priority="44">
      <formula>OR($AJ26=7,$AJ26=0)</formula>
    </cfRule>
    <cfRule type="expression" dxfId="9743" priority="45">
      <formula>$AJ26=6</formula>
    </cfRule>
  </conditionalFormatting>
  <conditionalFormatting sqref="S26:S30">
    <cfRule type="expression" dxfId="9742" priority="40">
      <formula>AND($AJ26=7,$AI26="RI")</formula>
    </cfRule>
    <cfRule type="expression" dxfId="9741" priority="41">
      <formula>AND($AJ26=6,$AI26="RI")</formula>
    </cfRule>
    <cfRule type="expression" dxfId="9740" priority="42">
      <formula>AND($AJ26=7,$AI26="S")</formula>
    </cfRule>
    <cfRule type="expression" dxfId="9739" priority="43">
      <formula>AND($AJ26=6,$AI26="S")</formula>
    </cfRule>
    <cfRule type="expression" dxfId="9738" priority="46">
      <formula>AND($AJ26=7,$AI26="S")</formula>
    </cfRule>
    <cfRule type="expression" dxfId="9737" priority="47">
      <formula>AND($AJ26=6,$AI26="S")</formula>
    </cfRule>
  </conditionalFormatting>
  <conditionalFormatting sqref="T26:V30">
    <cfRule type="expression" dxfId="9736" priority="36">
      <formula>OR($AJ26=7,$AJ26=0)</formula>
    </cfRule>
    <cfRule type="expression" dxfId="9735" priority="37">
      <formula>$AJ26=6</formula>
    </cfRule>
  </conditionalFormatting>
  <conditionalFormatting sqref="T26:V30">
    <cfRule type="expression" dxfId="9734" priority="32">
      <formula>AND($AJ26=7,$AI26="RI")</formula>
    </cfRule>
    <cfRule type="expression" dxfId="9733" priority="33">
      <formula>AND($AJ26=6,$AI26="RI")</formula>
    </cfRule>
    <cfRule type="expression" dxfId="9732" priority="34">
      <formula>AND($AJ26=7,$AI26="S")</formula>
    </cfRule>
    <cfRule type="expression" dxfId="9731" priority="35">
      <formula>AND($AJ26=6,$AI26="S")</formula>
    </cfRule>
    <cfRule type="expression" dxfId="9730" priority="38">
      <formula>AND($AJ26=7,$AI26="S")</formula>
    </cfRule>
    <cfRule type="expression" dxfId="9729" priority="39">
      <formula>AND($AJ26=6,$AI26="S")</formula>
    </cfRule>
  </conditionalFormatting>
  <conditionalFormatting sqref="R26:R30">
    <cfRule type="expression" dxfId="9728" priority="28">
      <formula>$AJ26=7</formula>
    </cfRule>
    <cfRule type="expression" dxfId="9727" priority="29">
      <formula>$AJ26=6</formula>
    </cfRule>
  </conditionalFormatting>
  <conditionalFormatting sqref="R26:R30">
    <cfRule type="expression" dxfId="9726" priority="24">
      <formula>AND($AJ26=7,$AI26="RI")</formula>
    </cfRule>
    <cfRule type="expression" dxfId="9725" priority="25">
      <formula>AND($AJ26=6,$AI26="RI")</formula>
    </cfRule>
    <cfRule type="expression" dxfId="9724" priority="26">
      <formula>AND($AJ26=7,$AI26="S")</formula>
    </cfRule>
    <cfRule type="expression" dxfId="9723" priority="27">
      <formula>AND($AJ26=6,$AI26="S")</formula>
    </cfRule>
    <cfRule type="expression" dxfId="9722" priority="30">
      <formula>AND($AJ26=7,$AI26="S")</formula>
    </cfRule>
    <cfRule type="expression" dxfId="9721" priority="31">
      <formula>AND($AJ26=6,$AI26="S")</formula>
    </cfRule>
  </conditionalFormatting>
  <conditionalFormatting sqref="Q26:Q30">
    <cfRule type="expression" dxfId="9720" priority="20">
      <formula>OR($AJ26=7,$AJ26=0)</formula>
    </cfRule>
    <cfRule type="expression" dxfId="9719" priority="21">
      <formula>$AJ26=6</formula>
    </cfRule>
  </conditionalFormatting>
  <conditionalFormatting sqref="Q26:Q30">
    <cfRule type="expression" dxfId="9718" priority="22">
      <formula>AND($AJ26=7,$AI26="S")</formula>
    </cfRule>
    <cfRule type="expression" dxfId="9717" priority="23">
      <formula>AND($AJ26=6,$AI26="S")</formula>
    </cfRule>
  </conditionalFormatting>
  <conditionalFormatting sqref="Q26:V30">
    <cfRule type="expression" dxfId="9716" priority="13">
      <formula>OR(AND($AJ26=7,$AI26="PZC"),AND($AJ26=6,$AI26="PZC"))</formula>
    </cfRule>
    <cfRule type="expression" dxfId="9715" priority="14">
      <formula>OR($AJ26=7,$AJ26=0)</formula>
    </cfRule>
    <cfRule type="expression" dxfId="9714" priority="15">
      <formula>$AJ26=6</formula>
    </cfRule>
  </conditionalFormatting>
  <conditionalFormatting sqref="A3:AH27 A29:AH32 AB28:AH28 A28:Z28">
    <cfRule type="expression" dxfId="9713" priority="11">
      <formula>OR(AND($AJ3=7,$AI3="RI"),AND($AJ3=6,$AI3="RI"))</formula>
    </cfRule>
    <cfRule type="expression" dxfId="9712" priority="12">
      <formula>OR(AND($AJ3=7,$AI3="S"),AND($AJ3=6,$AI3="S"))</formula>
    </cfRule>
    <cfRule type="expression" dxfId="9711" priority="3078">
      <formula>AND($AJ3=7,$AI3="RI")</formula>
    </cfRule>
    <cfRule type="expression" dxfId="9710" priority="3079">
      <formula>AND($AJ3=6,$AI3="RI")</formula>
    </cfRule>
    <cfRule type="expression" dxfId="9709" priority="3080">
      <formula>AND($AJ3=7,$AI3="S")</formula>
    </cfRule>
    <cfRule type="expression" dxfId="9708" priority="3081">
      <formula>AND($AJ3=6,$AI3="S")</formula>
    </cfRule>
  </conditionalFormatting>
  <conditionalFormatting sqref="AC5:AC8 AC11:AC15 AC18:AC22 AC25:AC29 AC32">
    <cfRule type="iconSet" priority="9">
      <iconSet iconSet="3Symbols">
        <cfvo type="percent" val="0"/>
        <cfvo type="num" val="4"/>
        <cfvo type="num" val="5"/>
      </iconSet>
    </cfRule>
  </conditionalFormatting>
  <conditionalFormatting sqref="AD5:AD8 AD11:AD15 AD18:AD22 AD25:AD29 AD32">
    <cfRule type="iconSet" priority="8">
      <iconSet iconSet="3Symbols">
        <cfvo type="percent" val="0"/>
        <cfvo type="num" val="3"/>
        <cfvo type="num" val="4"/>
      </iconSet>
    </cfRule>
  </conditionalFormatting>
  <conditionalFormatting sqref="AE5:AE8 AE11:AE15 AE18:AE22 AE25:AE29 AE32">
    <cfRule type="iconSet" priority="7">
      <iconSet iconSet="3Symbols">
        <cfvo type="percent" val="0"/>
        <cfvo type="num" val="1"/>
        <cfvo type="num" val="2"/>
      </iconSet>
    </cfRule>
  </conditionalFormatting>
  <conditionalFormatting sqref="AC3 AC9:AC10 AC16:AC17 AC23:AC24 AC30:AC31">
    <cfRule type="iconSet" priority="6">
      <iconSet iconSet="3Symbols">
        <cfvo type="percent" val="0"/>
        <cfvo type="num" val="2"/>
        <cfvo type="num" val="3"/>
      </iconSet>
    </cfRule>
  </conditionalFormatting>
  <conditionalFormatting sqref="AD3:AE3 AD9:AE10 AD16:AE17 AD23:AE24 AD30:AE31 AC4:AE4">
    <cfRule type="iconSet" priority="5">
      <iconSet iconSet="3Symbols">
        <cfvo type="percent" val="0"/>
        <cfvo type="num" val="1"/>
        <cfvo type="num" val="2"/>
      </iconSet>
    </cfRule>
  </conditionalFormatting>
  <conditionalFormatting sqref="I2">
    <cfRule type="expression" dxfId="9707" priority="3">
      <formula>$AI2=7</formula>
    </cfRule>
    <cfRule type="expression" dxfId="9706" priority="4">
      <formula>$AI2=6</formula>
    </cfRule>
  </conditionalFormatting>
  <conditionalFormatting sqref="J2">
    <cfRule type="expression" dxfId="9705" priority="1">
      <formula>$AI2=7</formula>
    </cfRule>
    <cfRule type="expression" dxfId="9704" priority="2">
      <formula>$AI2=6</formula>
    </cfRule>
  </conditionalFormatting>
  <pageMargins left="0.7" right="0.7" top="0.75" bottom="0.75" header="0.3" footer="0.3"/>
  <pageSetup paperSize="9" scale="32" orientation="landscape" r:id="rId1"/>
  <ignoredErrors>
    <ignoredError sqref="AC3:AH4 AE32 AC32:AD32 AC31:AE31 AC24:AE25 AC17:AE19 AC10:AE11 AC5:AE9 AC12:AE16 AC20:AE23 AC26:AE30 AF32:AH32 AF31:AH31 AF24:AH25 AF17:AH19 AF10:AH11 AF5:AH9 AF12:AH16 AF20:AH23 AF26:AH30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10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O14" sqref="AO14"/>
    </sheetView>
  </sheetViews>
  <sheetFormatPr defaultColWidth="9.140625" defaultRowHeight="15" x14ac:dyDescent="0.25"/>
  <cols>
    <col min="1" max="1" width="9.140625" style="73"/>
    <col min="2" max="34" width="5.7109375" style="73" customWidth="1"/>
    <col min="35" max="35" width="3.7109375" style="73" customWidth="1"/>
    <col min="36" max="36" width="3.28515625" style="73" customWidth="1"/>
    <col min="37" max="37" width="8.140625" style="73" customWidth="1"/>
    <col min="38" max="38" width="8" style="73" customWidth="1"/>
    <col min="39" max="16384" width="9.140625" style="73"/>
  </cols>
  <sheetData>
    <row r="1" spans="1:39" ht="15" customHeight="1" thickBot="1" x14ac:dyDescent="0.3">
      <c r="A1" s="4"/>
      <c r="B1" s="203"/>
      <c r="C1" s="293"/>
      <c r="D1" s="384" t="s">
        <v>134</v>
      </c>
      <c r="E1" s="384"/>
      <c r="F1" s="384"/>
      <c r="G1" s="384"/>
      <c r="H1" s="384"/>
      <c r="I1" s="385"/>
      <c r="J1" s="386" t="s">
        <v>135</v>
      </c>
      <c r="K1" s="384"/>
      <c r="L1" s="384"/>
      <c r="M1" s="384"/>
      <c r="N1" s="384"/>
      <c r="O1" s="384"/>
      <c r="P1" s="385"/>
      <c r="Q1" s="386" t="s">
        <v>137</v>
      </c>
      <c r="R1" s="384"/>
      <c r="S1" s="384"/>
      <c r="T1" s="384"/>
      <c r="U1" s="384"/>
      <c r="V1" s="385"/>
      <c r="W1" s="386" t="s">
        <v>3</v>
      </c>
      <c r="X1" s="384"/>
      <c r="Y1" s="384"/>
      <c r="Z1" s="384"/>
      <c r="AA1" s="384"/>
      <c r="AB1" s="385"/>
      <c r="AC1" s="388" t="s">
        <v>144</v>
      </c>
      <c r="AD1" s="389"/>
      <c r="AE1" s="390"/>
      <c r="AF1" s="387" t="s">
        <v>3</v>
      </c>
      <c r="AG1" s="381"/>
      <c r="AH1" s="382"/>
      <c r="AI1" s="79"/>
      <c r="AK1" s="79"/>
      <c r="AL1" s="79" t="s">
        <v>57</v>
      </c>
      <c r="AM1" s="79"/>
    </row>
    <row r="2" spans="1:39" ht="15" customHeight="1" thickBot="1" x14ac:dyDescent="0.3">
      <c r="A2" s="4"/>
      <c r="B2" s="273" t="s">
        <v>0</v>
      </c>
      <c r="C2" s="301" t="s">
        <v>18</v>
      </c>
      <c r="D2" s="271" t="s">
        <v>1</v>
      </c>
      <c r="E2" s="205" t="s">
        <v>172</v>
      </c>
      <c r="F2" s="206" t="s">
        <v>141</v>
      </c>
      <c r="G2" s="206" t="s">
        <v>29</v>
      </c>
      <c r="H2" s="207" t="s">
        <v>146</v>
      </c>
      <c r="I2" s="216" t="s">
        <v>38</v>
      </c>
      <c r="J2" s="208" t="s">
        <v>37</v>
      </c>
      <c r="K2" s="209" t="s">
        <v>151</v>
      </c>
      <c r="L2" s="209" t="s">
        <v>143</v>
      </c>
      <c r="M2" s="209" t="s">
        <v>24</v>
      </c>
      <c r="N2" s="209" t="s">
        <v>204</v>
      </c>
      <c r="O2" s="210" t="s">
        <v>31</v>
      </c>
      <c r="P2" s="211" t="s">
        <v>27</v>
      </c>
      <c r="Q2" s="212" t="s">
        <v>33</v>
      </c>
      <c r="R2" s="213" t="s">
        <v>149</v>
      </c>
      <c r="S2" s="213" t="s">
        <v>150</v>
      </c>
      <c r="T2" s="214" t="s">
        <v>145</v>
      </c>
      <c r="U2" s="213" t="s">
        <v>139</v>
      </c>
      <c r="V2" s="218" t="s">
        <v>25</v>
      </c>
      <c r="W2" s="106" t="s">
        <v>120</v>
      </c>
      <c r="X2" s="107" t="s">
        <v>34</v>
      </c>
      <c r="Y2" s="106" t="s">
        <v>148</v>
      </c>
      <c r="Z2" s="108" t="s">
        <v>32</v>
      </c>
      <c r="AA2" s="107" t="s">
        <v>9</v>
      </c>
      <c r="AB2" s="109" t="s">
        <v>159</v>
      </c>
      <c r="AC2" s="110">
        <v>1</v>
      </c>
      <c r="AD2" s="111">
        <v>2</v>
      </c>
      <c r="AE2" s="112">
        <v>3</v>
      </c>
      <c r="AF2" s="255">
        <v>1</v>
      </c>
      <c r="AG2" s="113">
        <v>2</v>
      </c>
      <c r="AH2" s="112">
        <v>3</v>
      </c>
      <c r="AI2" s="79"/>
      <c r="AK2" s="5">
        <v>1</v>
      </c>
      <c r="AL2" s="6">
        <v>2</v>
      </c>
      <c r="AM2" s="7">
        <v>3</v>
      </c>
    </row>
    <row r="3" spans="1:39" ht="15" customHeight="1" x14ac:dyDescent="0.25">
      <c r="A3" s="26">
        <v>43221</v>
      </c>
      <c r="B3" s="245"/>
      <c r="C3" s="299"/>
      <c r="D3" s="275"/>
      <c r="E3" s="246"/>
      <c r="F3" s="128"/>
      <c r="G3" s="128">
        <v>1</v>
      </c>
      <c r="H3" s="94">
        <v>1</v>
      </c>
      <c r="I3" s="139"/>
      <c r="J3" s="97"/>
      <c r="K3" s="128"/>
      <c r="L3" s="94"/>
      <c r="M3" s="128"/>
      <c r="N3" s="128"/>
      <c r="O3" s="128">
        <v>2</v>
      </c>
      <c r="P3" s="99">
        <v>2</v>
      </c>
      <c r="Q3" s="97"/>
      <c r="R3" s="128">
        <v>3</v>
      </c>
      <c r="S3" s="128">
        <v>3</v>
      </c>
      <c r="T3" s="104"/>
      <c r="U3" s="101"/>
      <c r="V3" s="173"/>
      <c r="W3" s="171"/>
      <c r="X3" s="172" t="s">
        <v>164</v>
      </c>
      <c r="Y3" s="172"/>
      <c r="Z3" s="172" t="s">
        <v>165</v>
      </c>
      <c r="AA3" s="172" t="s">
        <v>162</v>
      </c>
      <c r="AB3" s="173"/>
      <c r="AC3" s="128">
        <f>COUNTIF(A3:AA3,"1*")+COUNTIF(A3:AA3,"1")</f>
        <v>2</v>
      </c>
      <c r="AD3" s="128">
        <f>COUNTIF(B3:AB3,"2*")+COUNTIF(B3:AB3,"2")</f>
        <v>2</v>
      </c>
      <c r="AE3" s="139">
        <f>COUNTIF(B3:AB3,"3*")+COUNTIF(B3:AB3,"3")</f>
        <v>2</v>
      </c>
      <c r="AF3" s="94">
        <f t="shared" ref="AF3:AF33" si="0">COUNTIF(B3:AB3,"M1*")+COUNTIF(B3:AB3,"KM1")</f>
        <v>1</v>
      </c>
      <c r="AG3" s="128">
        <f t="shared" ref="AG3:AG33" si="1">COUNTIF(B3:AB3,"M2*")+COUNTIF(B3:AB3,"KM2")</f>
        <v>1</v>
      </c>
      <c r="AH3" s="139">
        <f t="shared" ref="AH3:AH33" si="2">COUNTIF(B3:AB3,"M3*")+COUNTIF(B3:AB3,"KM3")</f>
        <v>1</v>
      </c>
      <c r="AI3" s="79"/>
      <c r="AJ3" s="79">
        <v>0</v>
      </c>
      <c r="AK3" s="34">
        <f>COUNTIF(B3:AB3,"*1")+COUNTIF(B3:AB3,"*1~*")+COUNTIF(B3:AB3,"*1#")+COUNTIF(B3:AB3,"1")+COUNTIF(B3:AB3,"S")</f>
        <v>3</v>
      </c>
      <c r="AL3" s="34">
        <f>COUNTIF(B3:AB3,"2")+COUNTIF(B3:AB3,"*2")</f>
        <v>3</v>
      </c>
      <c r="AM3" s="34">
        <f>COUNTIF(B3:AB3,"3")+COUNTIF(B3:AB3,"*3")</f>
        <v>3</v>
      </c>
    </row>
    <row r="4" spans="1:39" ht="15" customHeight="1" x14ac:dyDescent="0.25">
      <c r="A4" s="26">
        <v>43222</v>
      </c>
      <c r="B4" s="127" t="s">
        <v>70</v>
      </c>
      <c r="C4" s="225" t="s">
        <v>70</v>
      </c>
      <c r="D4" s="92" t="s">
        <v>70</v>
      </c>
      <c r="E4" s="92" t="s">
        <v>70</v>
      </c>
      <c r="F4" s="92" t="s">
        <v>156</v>
      </c>
      <c r="G4" s="166">
        <v>1</v>
      </c>
      <c r="H4" s="166">
        <v>1</v>
      </c>
      <c r="I4" s="100" t="s">
        <v>70</v>
      </c>
      <c r="J4" s="92">
        <v>1</v>
      </c>
      <c r="K4" s="167">
        <v>2</v>
      </c>
      <c r="L4" s="167">
        <v>2</v>
      </c>
      <c r="M4" s="92" t="s">
        <v>70</v>
      </c>
      <c r="N4" s="92"/>
      <c r="O4" s="92">
        <v>2</v>
      </c>
      <c r="P4" s="133">
        <v>2</v>
      </c>
      <c r="Q4" s="126" t="s">
        <v>70</v>
      </c>
      <c r="R4" s="126">
        <v>3</v>
      </c>
      <c r="S4" s="126">
        <v>3</v>
      </c>
      <c r="T4" s="166" t="s">
        <v>70</v>
      </c>
      <c r="U4" s="166">
        <v>1</v>
      </c>
      <c r="V4" s="100">
        <v>1</v>
      </c>
      <c r="W4" s="189" t="s">
        <v>70</v>
      </c>
      <c r="X4" s="187" t="s">
        <v>164</v>
      </c>
      <c r="Y4" s="240"/>
      <c r="Z4" s="240" t="s">
        <v>165</v>
      </c>
      <c r="AA4" s="187" t="s">
        <v>162</v>
      </c>
      <c r="AB4" s="188" t="s">
        <v>163</v>
      </c>
      <c r="AC4" s="135">
        <f>COUNTIF(B4:AB4,"1*")+COUNTIF(B4:AB4,"1")</f>
        <v>5</v>
      </c>
      <c r="AD4" s="167">
        <f t="shared" ref="AD4:AD33" si="3">COUNTIF(B4:AB4,"2*")+COUNTIF(B4:AB4,"2")</f>
        <v>4</v>
      </c>
      <c r="AE4" s="133">
        <f t="shared" ref="AE4:AE33" si="4">COUNTIF(B4:AB4,"3*")+COUNTIF(B4:AB4,"3")</f>
        <v>2</v>
      </c>
      <c r="AF4" s="95">
        <f t="shared" si="0"/>
        <v>2</v>
      </c>
      <c r="AG4" s="166">
        <f t="shared" si="1"/>
        <v>1</v>
      </c>
      <c r="AH4" s="132">
        <f t="shared" si="2"/>
        <v>1</v>
      </c>
      <c r="AI4" s="79"/>
      <c r="AJ4" s="79">
        <f>WEEKDAY(A4,2)</f>
        <v>3</v>
      </c>
      <c r="AK4" s="35">
        <f t="shared" ref="AK4:AK32" si="5">COUNTIF(B4:AB4,"*1")+COUNTIF(B4:AB4,"*1~*")+COUNTIF(B4:AB4,"*1#")+COUNTIF(B4:AB4,"1")+COUNTIF(B4:AB4,"S")</f>
        <v>7</v>
      </c>
      <c r="AL4" s="35">
        <f t="shared" ref="AL4:AL33" si="6">COUNTIF(B4:AB4,"2")+COUNTIF(B4:AB4,"*2")</f>
        <v>5</v>
      </c>
      <c r="AM4" s="35">
        <f t="shared" ref="AM4:AM33" si="7">COUNTIF(B4:AB4,"3")+COUNTIF(B4:AB4,"*3")</f>
        <v>3</v>
      </c>
    </row>
    <row r="5" spans="1:39" ht="15" customHeight="1" x14ac:dyDescent="0.25">
      <c r="A5" s="26">
        <v>43223</v>
      </c>
      <c r="B5" s="135"/>
      <c r="C5" s="133"/>
      <c r="D5" s="92"/>
      <c r="E5" s="167"/>
      <c r="F5" s="167"/>
      <c r="G5" s="167">
        <v>1</v>
      </c>
      <c r="H5" s="92">
        <v>1</v>
      </c>
      <c r="I5" s="133"/>
      <c r="J5" s="135"/>
      <c r="K5" s="167">
        <v>2</v>
      </c>
      <c r="L5" s="92">
        <v>2</v>
      </c>
      <c r="M5" s="167"/>
      <c r="N5" s="167"/>
      <c r="O5" s="167"/>
      <c r="P5" s="221"/>
      <c r="Q5" s="135"/>
      <c r="R5" s="167">
        <v>3</v>
      </c>
      <c r="S5" s="167">
        <v>3</v>
      </c>
      <c r="T5" s="167"/>
      <c r="U5" s="8"/>
      <c r="V5" s="188"/>
      <c r="W5" s="189"/>
      <c r="X5" s="187" t="s">
        <v>164</v>
      </c>
      <c r="Y5" s="187"/>
      <c r="Z5" s="187"/>
      <c r="AA5" s="187" t="s">
        <v>162</v>
      </c>
      <c r="AB5" s="188" t="s">
        <v>165</v>
      </c>
      <c r="AC5" s="167">
        <f>COUNTIF(A5:AA5,"1*")+COUNTIF(A5:AA5,"1")</f>
        <v>2</v>
      </c>
      <c r="AD5" s="167">
        <f t="shared" si="3"/>
        <v>2</v>
      </c>
      <c r="AE5" s="133">
        <f t="shared" si="4"/>
        <v>2</v>
      </c>
      <c r="AF5" s="95">
        <f t="shared" si="0"/>
        <v>1</v>
      </c>
      <c r="AG5" s="166">
        <f t="shared" si="1"/>
        <v>1</v>
      </c>
      <c r="AH5" s="132">
        <f t="shared" si="2"/>
        <v>1</v>
      </c>
      <c r="AI5" s="79"/>
      <c r="AJ5" s="79">
        <v>0</v>
      </c>
      <c r="AK5" s="35">
        <f t="shared" si="5"/>
        <v>3</v>
      </c>
      <c r="AL5" s="35">
        <f t="shared" si="6"/>
        <v>3</v>
      </c>
      <c r="AM5" s="35">
        <f t="shared" si="7"/>
        <v>3</v>
      </c>
    </row>
    <row r="6" spans="1:39" ht="15" customHeight="1" x14ac:dyDescent="0.25">
      <c r="A6" s="26">
        <v>43224</v>
      </c>
      <c r="B6" s="138" t="s">
        <v>70</v>
      </c>
      <c r="C6" s="228" t="s">
        <v>70</v>
      </c>
      <c r="D6" s="92" t="s">
        <v>70</v>
      </c>
      <c r="E6" s="92" t="s">
        <v>70</v>
      </c>
      <c r="F6" s="92" t="s">
        <v>156</v>
      </c>
      <c r="G6" s="166">
        <v>1</v>
      </c>
      <c r="H6" s="166">
        <v>1</v>
      </c>
      <c r="I6" s="100" t="s">
        <v>70</v>
      </c>
      <c r="J6" s="92">
        <v>1</v>
      </c>
      <c r="K6" s="167">
        <v>2</v>
      </c>
      <c r="L6" s="167">
        <v>2</v>
      </c>
      <c r="M6" s="92" t="s">
        <v>70</v>
      </c>
      <c r="N6" s="92">
        <v>2</v>
      </c>
      <c r="O6" s="92">
        <v>2</v>
      </c>
      <c r="P6" s="133">
        <v>2</v>
      </c>
      <c r="Q6" s="126" t="s">
        <v>70</v>
      </c>
      <c r="R6" s="126">
        <v>3</v>
      </c>
      <c r="S6" s="126"/>
      <c r="T6" s="166">
        <v>3</v>
      </c>
      <c r="U6" s="166">
        <v>1</v>
      </c>
      <c r="V6" s="294">
        <v>1</v>
      </c>
      <c r="W6" s="189" t="s">
        <v>70</v>
      </c>
      <c r="X6" s="187" t="s">
        <v>164</v>
      </c>
      <c r="Y6" s="240" t="s">
        <v>165</v>
      </c>
      <c r="Z6" s="187" t="s">
        <v>70</v>
      </c>
      <c r="AA6" s="187"/>
      <c r="AB6" s="188" t="s">
        <v>162</v>
      </c>
      <c r="AC6" s="135">
        <f t="shared" ref="AC6:AC33" si="8">COUNTIF(B6:AB6,"1*")+COUNTIF(B6:AB6,"1")</f>
        <v>5</v>
      </c>
      <c r="AD6" s="167">
        <f t="shared" si="3"/>
        <v>5</v>
      </c>
      <c r="AE6" s="133">
        <f t="shared" si="4"/>
        <v>2</v>
      </c>
      <c r="AF6" s="95">
        <f t="shared" si="0"/>
        <v>1</v>
      </c>
      <c r="AG6" s="166">
        <f t="shared" si="1"/>
        <v>1</v>
      </c>
      <c r="AH6" s="132">
        <f t="shared" si="2"/>
        <v>1</v>
      </c>
      <c r="AI6" s="79"/>
      <c r="AJ6" s="79">
        <f t="shared" ref="AJ6:AJ27" si="9">WEEKDAY(A6,2)</f>
        <v>5</v>
      </c>
      <c r="AK6" s="35">
        <f t="shared" si="5"/>
        <v>6</v>
      </c>
      <c r="AL6" s="35">
        <f t="shared" si="6"/>
        <v>6</v>
      </c>
      <c r="AM6" s="35">
        <f t="shared" si="7"/>
        <v>3</v>
      </c>
    </row>
    <row r="7" spans="1:39" ht="15" customHeight="1" x14ac:dyDescent="0.25">
      <c r="A7" s="26">
        <v>43225</v>
      </c>
      <c r="B7" s="231"/>
      <c r="C7" s="237"/>
      <c r="D7" s="92"/>
      <c r="E7" s="92"/>
      <c r="F7" s="92"/>
      <c r="G7" s="166">
        <v>1</v>
      </c>
      <c r="H7" s="166">
        <v>1</v>
      </c>
      <c r="I7" s="100"/>
      <c r="J7" s="92">
        <v>1</v>
      </c>
      <c r="K7" s="167"/>
      <c r="L7" s="167"/>
      <c r="M7" s="92"/>
      <c r="N7" s="92"/>
      <c r="O7" s="92">
        <v>2</v>
      </c>
      <c r="P7" s="133">
        <v>2</v>
      </c>
      <c r="Q7" s="126"/>
      <c r="R7" s="126"/>
      <c r="S7" s="126">
        <v>3</v>
      </c>
      <c r="T7" s="166">
        <v>3</v>
      </c>
      <c r="U7" s="166"/>
      <c r="V7" s="100"/>
      <c r="W7" s="243"/>
      <c r="X7" s="187" t="s">
        <v>164</v>
      </c>
      <c r="Y7" s="187" t="s">
        <v>165</v>
      </c>
      <c r="Z7" s="187"/>
      <c r="AA7" s="187" t="s">
        <v>162</v>
      </c>
      <c r="AB7" s="241"/>
      <c r="AC7" s="135">
        <f t="shared" si="8"/>
        <v>3</v>
      </c>
      <c r="AD7" s="167">
        <f t="shared" si="3"/>
        <v>2</v>
      </c>
      <c r="AE7" s="133">
        <f t="shared" si="4"/>
        <v>2</v>
      </c>
      <c r="AF7" s="95">
        <f t="shared" si="0"/>
        <v>1</v>
      </c>
      <c r="AG7" s="166">
        <f t="shared" si="1"/>
        <v>1</v>
      </c>
      <c r="AH7" s="132">
        <f t="shared" si="2"/>
        <v>1</v>
      </c>
      <c r="AI7" s="79"/>
      <c r="AJ7" s="79">
        <f t="shared" si="9"/>
        <v>6</v>
      </c>
      <c r="AK7" s="35">
        <f t="shared" si="5"/>
        <v>4</v>
      </c>
      <c r="AL7" s="35">
        <f t="shared" si="6"/>
        <v>3</v>
      </c>
      <c r="AM7" s="35">
        <f t="shared" si="7"/>
        <v>3</v>
      </c>
    </row>
    <row r="8" spans="1:39" ht="15" customHeight="1" x14ac:dyDescent="0.25">
      <c r="A8" s="26">
        <v>43226</v>
      </c>
      <c r="B8" s="135"/>
      <c r="C8" s="133"/>
      <c r="D8" s="92"/>
      <c r="E8" s="167"/>
      <c r="F8" s="167"/>
      <c r="G8" s="167">
        <v>1</v>
      </c>
      <c r="H8" s="92">
        <v>1</v>
      </c>
      <c r="I8" s="133"/>
      <c r="J8" s="135">
        <v>1</v>
      </c>
      <c r="K8" s="167"/>
      <c r="L8" s="92"/>
      <c r="M8" s="167"/>
      <c r="N8" s="167"/>
      <c r="O8" s="167">
        <v>2</v>
      </c>
      <c r="P8" s="221">
        <v>2</v>
      </c>
      <c r="Q8" s="231"/>
      <c r="R8" s="167"/>
      <c r="S8" s="167">
        <v>3</v>
      </c>
      <c r="T8" s="167">
        <v>3</v>
      </c>
      <c r="U8" s="8"/>
      <c r="V8" s="188"/>
      <c r="W8" s="189"/>
      <c r="X8" s="187"/>
      <c r="Y8" s="187" t="s">
        <v>165</v>
      </c>
      <c r="Z8" s="187"/>
      <c r="AA8" s="187" t="s">
        <v>162</v>
      </c>
      <c r="AB8" s="188" t="s">
        <v>164</v>
      </c>
      <c r="AC8" s="135">
        <f t="shared" si="8"/>
        <v>3</v>
      </c>
      <c r="AD8" s="167">
        <f t="shared" si="3"/>
        <v>2</v>
      </c>
      <c r="AE8" s="133">
        <f t="shared" si="4"/>
        <v>2</v>
      </c>
      <c r="AF8" s="95">
        <f t="shared" si="0"/>
        <v>1</v>
      </c>
      <c r="AG8" s="166">
        <f t="shared" si="1"/>
        <v>1</v>
      </c>
      <c r="AH8" s="132">
        <f t="shared" si="2"/>
        <v>1</v>
      </c>
      <c r="AI8" s="79"/>
      <c r="AJ8" s="79">
        <f t="shared" si="9"/>
        <v>7</v>
      </c>
      <c r="AK8" s="35">
        <f t="shared" si="5"/>
        <v>4</v>
      </c>
      <c r="AL8" s="35">
        <f t="shared" si="6"/>
        <v>3</v>
      </c>
      <c r="AM8" s="35">
        <f t="shared" si="7"/>
        <v>3</v>
      </c>
    </row>
    <row r="9" spans="1:39" ht="15" customHeight="1" thickBot="1" x14ac:dyDescent="0.3">
      <c r="A9" s="26">
        <v>43227</v>
      </c>
      <c r="B9" s="151" t="s">
        <v>155</v>
      </c>
      <c r="C9" s="153" t="s">
        <v>155</v>
      </c>
      <c r="D9" s="154">
        <v>2</v>
      </c>
      <c r="E9" s="170">
        <v>2</v>
      </c>
      <c r="F9" s="170" t="s">
        <v>156</v>
      </c>
      <c r="G9" s="170"/>
      <c r="H9" s="154" t="s">
        <v>70</v>
      </c>
      <c r="I9" s="153" t="s">
        <v>70</v>
      </c>
      <c r="J9" s="151"/>
      <c r="K9" s="170"/>
      <c r="L9" s="154"/>
      <c r="M9" s="155">
        <v>1</v>
      </c>
      <c r="N9" s="155">
        <v>1</v>
      </c>
      <c r="O9" s="170">
        <v>2</v>
      </c>
      <c r="P9" s="156"/>
      <c r="Q9" s="151">
        <v>1</v>
      </c>
      <c r="R9" s="170">
        <v>2</v>
      </c>
      <c r="S9" s="170">
        <v>3</v>
      </c>
      <c r="T9" s="170">
        <v>3</v>
      </c>
      <c r="U9" s="152">
        <v>1</v>
      </c>
      <c r="V9" s="183">
        <v>1</v>
      </c>
      <c r="W9" s="181" t="s">
        <v>163</v>
      </c>
      <c r="X9" s="182"/>
      <c r="Y9" s="308" t="s">
        <v>165</v>
      </c>
      <c r="Z9" s="182" t="s">
        <v>70</v>
      </c>
      <c r="AA9" s="182" t="s">
        <v>162</v>
      </c>
      <c r="AB9" s="183" t="s">
        <v>164</v>
      </c>
      <c r="AC9" s="151">
        <f t="shared" si="8"/>
        <v>5</v>
      </c>
      <c r="AD9" s="170">
        <f t="shared" si="3"/>
        <v>4</v>
      </c>
      <c r="AE9" s="153">
        <f t="shared" si="4"/>
        <v>2</v>
      </c>
      <c r="AF9" s="154">
        <f t="shared" si="0"/>
        <v>2</v>
      </c>
      <c r="AG9" s="170">
        <f t="shared" si="1"/>
        <v>1</v>
      </c>
      <c r="AH9" s="153">
        <f t="shared" si="2"/>
        <v>1</v>
      </c>
      <c r="AI9" s="79"/>
      <c r="AJ9" s="79">
        <f t="shared" si="9"/>
        <v>1</v>
      </c>
      <c r="AK9" s="35">
        <f t="shared" si="5"/>
        <v>9</v>
      </c>
      <c r="AL9" s="35">
        <f t="shared" si="6"/>
        <v>5</v>
      </c>
      <c r="AM9" s="35">
        <f t="shared" si="7"/>
        <v>3</v>
      </c>
    </row>
    <row r="10" spans="1:39" ht="15" customHeight="1" thickTop="1" x14ac:dyDescent="0.25">
      <c r="A10" s="26">
        <v>43228</v>
      </c>
      <c r="B10" s="136" t="s">
        <v>155</v>
      </c>
      <c r="C10" s="132" t="s">
        <v>155</v>
      </c>
      <c r="D10" s="95"/>
      <c r="E10" s="95">
        <v>2</v>
      </c>
      <c r="F10" s="126" t="s">
        <v>156</v>
      </c>
      <c r="G10" s="169">
        <v>1</v>
      </c>
      <c r="H10" s="166" t="s">
        <v>70</v>
      </c>
      <c r="I10" s="294">
        <v>2</v>
      </c>
      <c r="J10" s="95">
        <v>1</v>
      </c>
      <c r="K10" s="95"/>
      <c r="L10" s="95">
        <v>3</v>
      </c>
      <c r="M10" s="166"/>
      <c r="N10" s="166"/>
      <c r="O10" s="166">
        <v>2</v>
      </c>
      <c r="P10" s="100"/>
      <c r="Q10" s="95">
        <v>1</v>
      </c>
      <c r="R10" s="166">
        <v>2</v>
      </c>
      <c r="S10" s="166">
        <v>3</v>
      </c>
      <c r="T10" s="95"/>
      <c r="U10" s="95">
        <v>1</v>
      </c>
      <c r="V10" s="278">
        <v>1</v>
      </c>
      <c r="W10" s="178" t="s">
        <v>163</v>
      </c>
      <c r="X10" s="179"/>
      <c r="Y10" s="239" t="s">
        <v>165</v>
      </c>
      <c r="Z10" s="179"/>
      <c r="AA10" s="179" t="s">
        <v>162</v>
      </c>
      <c r="AB10" s="180" t="s">
        <v>164</v>
      </c>
      <c r="AC10" s="136">
        <f t="shared" si="8"/>
        <v>5</v>
      </c>
      <c r="AD10" s="166">
        <f t="shared" si="3"/>
        <v>4</v>
      </c>
      <c r="AE10" s="132">
        <f t="shared" si="4"/>
        <v>2</v>
      </c>
      <c r="AF10" s="95">
        <f t="shared" si="0"/>
        <v>2</v>
      </c>
      <c r="AG10" s="166">
        <f t="shared" si="1"/>
        <v>1</v>
      </c>
      <c r="AH10" s="132">
        <f t="shared" si="2"/>
        <v>1</v>
      </c>
      <c r="AI10" s="79"/>
      <c r="AJ10" s="79">
        <f t="shared" si="9"/>
        <v>2</v>
      </c>
      <c r="AK10" s="35">
        <f t="shared" si="5"/>
        <v>9</v>
      </c>
      <c r="AL10" s="35">
        <f t="shared" si="6"/>
        <v>5</v>
      </c>
      <c r="AM10" s="35">
        <f t="shared" si="7"/>
        <v>3</v>
      </c>
    </row>
    <row r="11" spans="1:39" ht="15" customHeight="1" x14ac:dyDescent="0.25">
      <c r="A11" s="26">
        <v>43229</v>
      </c>
      <c r="B11" s="135" t="s">
        <v>155</v>
      </c>
      <c r="C11" s="132" t="s">
        <v>155</v>
      </c>
      <c r="D11" s="126"/>
      <c r="E11" s="126"/>
      <c r="F11" s="126" t="s">
        <v>156</v>
      </c>
      <c r="G11" s="169">
        <v>2</v>
      </c>
      <c r="H11" s="166" t="s">
        <v>70</v>
      </c>
      <c r="I11" s="294">
        <v>2</v>
      </c>
      <c r="J11" s="125">
        <v>1</v>
      </c>
      <c r="K11" s="92">
        <v>2</v>
      </c>
      <c r="L11" s="92">
        <v>3</v>
      </c>
      <c r="M11" s="166">
        <v>1</v>
      </c>
      <c r="N11" s="166">
        <v>1</v>
      </c>
      <c r="O11" s="166">
        <v>3</v>
      </c>
      <c r="P11" s="100"/>
      <c r="Q11" s="92"/>
      <c r="R11" s="167">
        <v>2</v>
      </c>
      <c r="S11" s="167"/>
      <c r="T11" s="92"/>
      <c r="U11" s="92">
        <v>1</v>
      </c>
      <c r="V11" s="133">
        <v>1</v>
      </c>
      <c r="W11" s="189" t="s">
        <v>163</v>
      </c>
      <c r="X11" s="187"/>
      <c r="Y11" s="240" t="s">
        <v>165</v>
      </c>
      <c r="Z11" s="187" t="s">
        <v>164</v>
      </c>
      <c r="AA11" s="187" t="s">
        <v>162</v>
      </c>
      <c r="AB11" s="241"/>
      <c r="AC11" s="135">
        <f t="shared" si="8"/>
        <v>5</v>
      </c>
      <c r="AD11" s="167">
        <f t="shared" si="3"/>
        <v>4</v>
      </c>
      <c r="AE11" s="133">
        <f t="shared" si="4"/>
        <v>2</v>
      </c>
      <c r="AF11" s="95">
        <f t="shared" si="0"/>
        <v>2</v>
      </c>
      <c r="AG11" s="166">
        <f t="shared" si="1"/>
        <v>1</v>
      </c>
      <c r="AH11" s="132">
        <f t="shared" si="2"/>
        <v>1</v>
      </c>
      <c r="AI11" s="79"/>
      <c r="AJ11" s="79">
        <f t="shared" si="9"/>
        <v>3</v>
      </c>
      <c r="AK11" s="35">
        <f t="shared" si="5"/>
        <v>9</v>
      </c>
      <c r="AL11" s="35">
        <f t="shared" si="6"/>
        <v>5</v>
      </c>
      <c r="AM11" s="35">
        <f t="shared" si="7"/>
        <v>3</v>
      </c>
    </row>
    <row r="12" spans="1:39" ht="15" customHeight="1" x14ac:dyDescent="0.25">
      <c r="A12" s="26">
        <v>43230</v>
      </c>
      <c r="B12" s="135" t="s">
        <v>155</v>
      </c>
      <c r="C12" s="132" t="s">
        <v>155</v>
      </c>
      <c r="D12" s="126">
        <v>2</v>
      </c>
      <c r="E12" s="126"/>
      <c r="F12" s="126" t="s">
        <v>156</v>
      </c>
      <c r="G12" s="166">
        <v>2</v>
      </c>
      <c r="H12" s="166" t="s">
        <v>70</v>
      </c>
      <c r="I12" s="294">
        <v>2</v>
      </c>
      <c r="J12" s="125">
        <v>1</v>
      </c>
      <c r="K12" s="92">
        <v>3</v>
      </c>
      <c r="L12" s="92">
        <v>3</v>
      </c>
      <c r="M12" s="166">
        <v>1</v>
      </c>
      <c r="N12" s="166">
        <v>1</v>
      </c>
      <c r="O12" s="166">
        <v>3</v>
      </c>
      <c r="P12" s="100">
        <v>1</v>
      </c>
      <c r="Q12" s="92"/>
      <c r="R12" s="167">
        <v>2</v>
      </c>
      <c r="S12" s="167"/>
      <c r="T12" s="92"/>
      <c r="U12" s="92">
        <v>1</v>
      </c>
      <c r="V12" s="133"/>
      <c r="W12" s="189" t="s">
        <v>163</v>
      </c>
      <c r="X12" s="187" t="s">
        <v>162</v>
      </c>
      <c r="Y12" s="240" t="s">
        <v>165</v>
      </c>
      <c r="Z12" s="187" t="s">
        <v>164</v>
      </c>
      <c r="AA12" s="187"/>
      <c r="AB12" s="241"/>
      <c r="AC12" s="135">
        <f t="shared" si="8"/>
        <v>5</v>
      </c>
      <c r="AD12" s="167">
        <f t="shared" si="3"/>
        <v>4</v>
      </c>
      <c r="AE12" s="133">
        <f t="shared" si="4"/>
        <v>3</v>
      </c>
      <c r="AF12" s="95">
        <f t="shared" si="0"/>
        <v>2</v>
      </c>
      <c r="AG12" s="166">
        <f t="shared" si="1"/>
        <v>1</v>
      </c>
      <c r="AH12" s="132">
        <f t="shared" si="2"/>
        <v>1</v>
      </c>
      <c r="AI12" s="79"/>
      <c r="AJ12" s="79">
        <f t="shared" si="9"/>
        <v>4</v>
      </c>
      <c r="AK12" s="35">
        <f t="shared" si="5"/>
        <v>9</v>
      </c>
      <c r="AL12" s="35">
        <f t="shared" si="6"/>
        <v>5</v>
      </c>
      <c r="AM12" s="35">
        <f t="shared" si="7"/>
        <v>4</v>
      </c>
    </row>
    <row r="13" spans="1:39" ht="15" customHeight="1" x14ac:dyDescent="0.25">
      <c r="A13" s="26">
        <v>43231</v>
      </c>
      <c r="B13" s="135" t="s">
        <v>155</v>
      </c>
      <c r="C13" s="132" t="s">
        <v>155</v>
      </c>
      <c r="D13" s="126">
        <v>2</v>
      </c>
      <c r="E13" s="126">
        <v>2</v>
      </c>
      <c r="F13" s="126" t="s">
        <v>156</v>
      </c>
      <c r="G13" s="166">
        <v>2</v>
      </c>
      <c r="H13" s="166" t="s">
        <v>70</v>
      </c>
      <c r="I13" s="294"/>
      <c r="J13" s="125">
        <v>1</v>
      </c>
      <c r="K13" s="92">
        <v>3</v>
      </c>
      <c r="L13" s="92">
        <v>3</v>
      </c>
      <c r="M13" s="166">
        <v>1</v>
      </c>
      <c r="N13" s="166">
        <v>1</v>
      </c>
      <c r="O13" s="166">
        <v>3</v>
      </c>
      <c r="P13" s="100">
        <v>3</v>
      </c>
      <c r="Q13" s="92">
        <v>1</v>
      </c>
      <c r="R13" s="167"/>
      <c r="S13" s="167"/>
      <c r="T13" s="92">
        <v>2</v>
      </c>
      <c r="U13" s="92">
        <v>2</v>
      </c>
      <c r="V13" s="133">
        <v>1</v>
      </c>
      <c r="W13" s="189"/>
      <c r="X13" s="187" t="s">
        <v>162</v>
      </c>
      <c r="Y13" s="240" t="s">
        <v>165</v>
      </c>
      <c r="Z13" s="187" t="s">
        <v>164</v>
      </c>
      <c r="AA13" s="187"/>
      <c r="AB13" s="188" t="s">
        <v>163</v>
      </c>
      <c r="AC13" s="135">
        <f t="shared" si="8"/>
        <v>5</v>
      </c>
      <c r="AD13" s="167">
        <f t="shared" si="3"/>
        <v>5</v>
      </c>
      <c r="AE13" s="133">
        <f t="shared" si="4"/>
        <v>4</v>
      </c>
      <c r="AF13" s="95">
        <f t="shared" si="0"/>
        <v>2</v>
      </c>
      <c r="AG13" s="166">
        <f t="shared" si="1"/>
        <v>1</v>
      </c>
      <c r="AH13" s="132">
        <f t="shared" si="2"/>
        <v>1</v>
      </c>
      <c r="AI13" s="79"/>
      <c r="AJ13" s="79">
        <f t="shared" si="9"/>
        <v>5</v>
      </c>
      <c r="AK13" s="35">
        <f t="shared" si="5"/>
        <v>9</v>
      </c>
      <c r="AL13" s="35">
        <f t="shared" si="6"/>
        <v>6</v>
      </c>
      <c r="AM13" s="35">
        <f t="shared" si="7"/>
        <v>5</v>
      </c>
    </row>
    <row r="14" spans="1:39" ht="15" customHeight="1" x14ac:dyDescent="0.25">
      <c r="A14" s="26">
        <v>43232</v>
      </c>
      <c r="B14" s="135"/>
      <c r="C14" s="132"/>
      <c r="D14" s="126">
        <v>2</v>
      </c>
      <c r="E14" s="126">
        <v>2</v>
      </c>
      <c r="F14" s="126"/>
      <c r="G14" s="166"/>
      <c r="H14" s="166"/>
      <c r="I14" s="294">
        <v>2</v>
      </c>
      <c r="J14" s="125"/>
      <c r="K14" s="92">
        <v>3</v>
      </c>
      <c r="L14" s="92">
        <v>3</v>
      </c>
      <c r="M14" s="166">
        <v>1</v>
      </c>
      <c r="N14" s="166">
        <v>1</v>
      </c>
      <c r="O14" s="166"/>
      <c r="P14" s="100">
        <v>3</v>
      </c>
      <c r="Q14" s="92">
        <v>1</v>
      </c>
      <c r="R14" s="167"/>
      <c r="S14" s="167"/>
      <c r="T14" s="92"/>
      <c r="U14" s="92"/>
      <c r="V14" s="133">
        <v>1</v>
      </c>
      <c r="W14" s="189" t="s">
        <v>165</v>
      </c>
      <c r="X14" s="187" t="s">
        <v>162</v>
      </c>
      <c r="Y14" s="187"/>
      <c r="Z14" s="187" t="s">
        <v>164</v>
      </c>
      <c r="AA14" s="187"/>
      <c r="AB14" s="188"/>
      <c r="AC14" s="135">
        <f t="shared" si="8"/>
        <v>4</v>
      </c>
      <c r="AD14" s="167">
        <f t="shared" si="3"/>
        <v>3</v>
      </c>
      <c r="AE14" s="133">
        <f t="shared" si="4"/>
        <v>3</v>
      </c>
      <c r="AF14" s="95">
        <f t="shared" si="0"/>
        <v>1</v>
      </c>
      <c r="AG14" s="166">
        <f t="shared" si="1"/>
        <v>1</v>
      </c>
      <c r="AH14" s="132">
        <f t="shared" si="2"/>
        <v>1</v>
      </c>
      <c r="AI14" s="79" t="s">
        <v>156</v>
      </c>
      <c r="AJ14" s="79">
        <f t="shared" si="9"/>
        <v>6</v>
      </c>
      <c r="AK14" s="35">
        <f t="shared" si="5"/>
        <v>5</v>
      </c>
      <c r="AL14" s="35">
        <f t="shared" si="6"/>
        <v>4</v>
      </c>
      <c r="AM14" s="35">
        <f t="shared" si="7"/>
        <v>4</v>
      </c>
    </row>
    <row r="15" spans="1:39" ht="15" customHeight="1" x14ac:dyDescent="0.25">
      <c r="A15" s="26">
        <v>43233</v>
      </c>
      <c r="B15" s="135"/>
      <c r="C15" s="132"/>
      <c r="D15" s="95">
        <v>2</v>
      </c>
      <c r="E15" s="166">
        <v>2</v>
      </c>
      <c r="F15" s="166"/>
      <c r="G15" s="166"/>
      <c r="H15" s="169"/>
      <c r="I15" s="95">
        <v>2</v>
      </c>
      <c r="J15" s="231"/>
      <c r="K15" s="167">
        <v>3</v>
      </c>
      <c r="L15" s="167">
        <v>3</v>
      </c>
      <c r="M15" s="166">
        <v>1</v>
      </c>
      <c r="N15" s="166">
        <v>1</v>
      </c>
      <c r="O15" s="166"/>
      <c r="P15" s="95">
        <v>3</v>
      </c>
      <c r="Q15" s="127">
        <v>1</v>
      </c>
      <c r="R15" s="169"/>
      <c r="S15" s="166"/>
      <c r="T15" s="169"/>
      <c r="U15" s="166"/>
      <c r="V15" s="188">
        <v>1</v>
      </c>
      <c r="W15" s="189" t="s">
        <v>165</v>
      </c>
      <c r="X15" s="187" t="s">
        <v>162</v>
      </c>
      <c r="Y15" s="187"/>
      <c r="Z15" s="187"/>
      <c r="AA15" s="187"/>
      <c r="AB15" s="188" t="s">
        <v>164</v>
      </c>
      <c r="AC15" s="135">
        <f t="shared" si="8"/>
        <v>4</v>
      </c>
      <c r="AD15" s="167">
        <f t="shared" si="3"/>
        <v>3</v>
      </c>
      <c r="AE15" s="133">
        <f t="shared" si="4"/>
        <v>3</v>
      </c>
      <c r="AF15" s="95">
        <f t="shared" si="0"/>
        <v>1</v>
      </c>
      <c r="AG15" s="166">
        <f t="shared" si="1"/>
        <v>1</v>
      </c>
      <c r="AH15" s="132">
        <f t="shared" si="2"/>
        <v>1</v>
      </c>
      <c r="AI15" s="79" t="s">
        <v>156</v>
      </c>
      <c r="AJ15" s="79">
        <f t="shared" si="9"/>
        <v>7</v>
      </c>
      <c r="AK15" s="35">
        <f t="shared" si="5"/>
        <v>5</v>
      </c>
      <c r="AL15" s="35">
        <f t="shared" si="6"/>
        <v>4</v>
      </c>
      <c r="AM15" s="35">
        <f t="shared" si="7"/>
        <v>4</v>
      </c>
    </row>
    <row r="16" spans="1:39" ht="15" customHeight="1" thickBot="1" x14ac:dyDescent="0.3">
      <c r="A16" s="26">
        <v>43234</v>
      </c>
      <c r="B16" s="151" t="s">
        <v>155</v>
      </c>
      <c r="C16" s="153" t="s">
        <v>155</v>
      </c>
      <c r="D16" s="154"/>
      <c r="E16" s="170">
        <v>3</v>
      </c>
      <c r="F16" s="170" t="s">
        <v>156</v>
      </c>
      <c r="G16" s="170"/>
      <c r="H16" s="154" t="s">
        <v>70</v>
      </c>
      <c r="I16" s="153">
        <v>3</v>
      </c>
      <c r="J16" s="157">
        <v>1</v>
      </c>
      <c r="K16" s="170"/>
      <c r="L16" s="154"/>
      <c r="M16" s="170">
        <v>1</v>
      </c>
      <c r="N16" s="170">
        <v>1</v>
      </c>
      <c r="O16" s="170"/>
      <c r="P16" s="156"/>
      <c r="Q16" s="151">
        <v>1</v>
      </c>
      <c r="R16" s="170">
        <v>2</v>
      </c>
      <c r="S16" s="170">
        <v>2</v>
      </c>
      <c r="T16" s="170">
        <v>2</v>
      </c>
      <c r="U16" s="152">
        <v>1</v>
      </c>
      <c r="V16" s="183">
        <v>2</v>
      </c>
      <c r="W16" s="181" t="s">
        <v>163</v>
      </c>
      <c r="X16" s="182" t="s">
        <v>162</v>
      </c>
      <c r="Y16" s="182"/>
      <c r="Z16" s="182"/>
      <c r="AA16" s="308" t="s">
        <v>165</v>
      </c>
      <c r="AB16" s="183" t="s">
        <v>164</v>
      </c>
      <c r="AC16" s="151">
        <f t="shared" si="8"/>
        <v>5</v>
      </c>
      <c r="AD16" s="170">
        <f t="shared" si="3"/>
        <v>4</v>
      </c>
      <c r="AE16" s="153">
        <f t="shared" si="4"/>
        <v>2</v>
      </c>
      <c r="AF16" s="154">
        <f t="shared" si="0"/>
        <v>2</v>
      </c>
      <c r="AG16" s="170">
        <f t="shared" si="1"/>
        <v>1</v>
      </c>
      <c r="AH16" s="153">
        <f t="shared" si="2"/>
        <v>1</v>
      </c>
      <c r="AI16" s="79"/>
      <c r="AJ16" s="79">
        <f t="shared" si="9"/>
        <v>1</v>
      </c>
      <c r="AK16" s="35">
        <f t="shared" si="5"/>
        <v>9</v>
      </c>
      <c r="AL16" s="35">
        <f t="shared" si="6"/>
        <v>5</v>
      </c>
      <c r="AM16" s="35">
        <f t="shared" si="7"/>
        <v>3</v>
      </c>
    </row>
    <row r="17" spans="1:39" ht="15" customHeight="1" thickTop="1" x14ac:dyDescent="0.25">
      <c r="A17" s="26">
        <v>43235</v>
      </c>
      <c r="B17" s="136" t="s">
        <v>155</v>
      </c>
      <c r="C17" s="132" t="s">
        <v>155</v>
      </c>
      <c r="D17" s="95"/>
      <c r="E17" s="95">
        <v>3</v>
      </c>
      <c r="F17" s="95" t="s">
        <v>156</v>
      </c>
      <c r="G17" s="166">
        <v>1</v>
      </c>
      <c r="H17" s="166" t="s">
        <v>70</v>
      </c>
      <c r="I17" s="100">
        <v>3</v>
      </c>
      <c r="J17" s="95"/>
      <c r="K17" s="95"/>
      <c r="L17" s="247"/>
      <c r="M17" s="166">
        <v>1</v>
      </c>
      <c r="N17" s="166">
        <v>1</v>
      </c>
      <c r="O17" s="166"/>
      <c r="P17" s="100"/>
      <c r="Q17" s="95">
        <v>1</v>
      </c>
      <c r="R17" s="166">
        <v>2</v>
      </c>
      <c r="S17" s="169">
        <v>2</v>
      </c>
      <c r="T17" s="95">
        <v>2</v>
      </c>
      <c r="U17" s="126">
        <v>1</v>
      </c>
      <c r="V17" s="331">
        <v>2</v>
      </c>
      <c r="W17" s="178" t="s">
        <v>163</v>
      </c>
      <c r="X17" s="179" t="s">
        <v>162</v>
      </c>
      <c r="Y17" s="179"/>
      <c r="Z17" s="239"/>
      <c r="AA17" s="239" t="s">
        <v>165</v>
      </c>
      <c r="AB17" s="180" t="s">
        <v>164</v>
      </c>
      <c r="AC17" s="136">
        <f t="shared" si="8"/>
        <v>5</v>
      </c>
      <c r="AD17" s="166">
        <f t="shared" si="3"/>
        <v>4</v>
      </c>
      <c r="AE17" s="132">
        <f t="shared" si="4"/>
        <v>2</v>
      </c>
      <c r="AF17" s="95">
        <f t="shared" si="0"/>
        <v>2</v>
      </c>
      <c r="AG17" s="166">
        <f t="shared" si="1"/>
        <v>1</v>
      </c>
      <c r="AH17" s="132">
        <f t="shared" si="2"/>
        <v>1</v>
      </c>
      <c r="AI17" s="79"/>
      <c r="AJ17" s="79">
        <f t="shared" si="9"/>
        <v>2</v>
      </c>
      <c r="AK17" s="35">
        <f t="shared" si="5"/>
        <v>9</v>
      </c>
      <c r="AL17" s="35">
        <f t="shared" si="6"/>
        <v>5</v>
      </c>
      <c r="AM17" s="35">
        <f t="shared" si="7"/>
        <v>3</v>
      </c>
    </row>
    <row r="18" spans="1:39" ht="15" customHeight="1" x14ac:dyDescent="0.25">
      <c r="A18" s="26">
        <v>43236</v>
      </c>
      <c r="B18" s="135" t="s">
        <v>155</v>
      </c>
      <c r="C18" s="132" t="s">
        <v>155</v>
      </c>
      <c r="D18" s="126">
        <v>3</v>
      </c>
      <c r="E18" s="126">
        <v>3</v>
      </c>
      <c r="F18" s="126" t="s">
        <v>156</v>
      </c>
      <c r="G18" s="166">
        <v>3</v>
      </c>
      <c r="H18" s="169" t="s">
        <v>70</v>
      </c>
      <c r="I18" s="100">
        <v>3</v>
      </c>
      <c r="J18" s="125"/>
      <c r="K18" s="92">
        <v>1</v>
      </c>
      <c r="L18" s="92">
        <v>1</v>
      </c>
      <c r="M18" s="376">
        <v>1</v>
      </c>
      <c r="N18" s="166">
        <v>1</v>
      </c>
      <c r="O18" s="166">
        <v>1</v>
      </c>
      <c r="P18" s="100">
        <v>2</v>
      </c>
      <c r="Q18" s="92"/>
      <c r="R18" s="167"/>
      <c r="S18" s="168">
        <v>2</v>
      </c>
      <c r="T18" s="92">
        <v>2</v>
      </c>
      <c r="U18" s="125">
        <v>1</v>
      </c>
      <c r="V18" s="228">
        <v>2</v>
      </c>
      <c r="W18" s="189" t="s">
        <v>163</v>
      </c>
      <c r="X18" s="187" t="s">
        <v>162</v>
      </c>
      <c r="Y18" s="187" t="s">
        <v>164</v>
      </c>
      <c r="Z18" s="240"/>
      <c r="AA18" s="240" t="s">
        <v>165</v>
      </c>
      <c r="AB18" s="188"/>
      <c r="AC18" s="135">
        <f t="shared" si="8"/>
        <v>6</v>
      </c>
      <c r="AD18" s="167">
        <f t="shared" si="3"/>
        <v>4</v>
      </c>
      <c r="AE18" s="133">
        <f t="shared" si="4"/>
        <v>4</v>
      </c>
      <c r="AF18" s="95">
        <f t="shared" si="0"/>
        <v>2</v>
      </c>
      <c r="AG18" s="166">
        <f t="shared" si="1"/>
        <v>1</v>
      </c>
      <c r="AH18" s="132">
        <f t="shared" si="2"/>
        <v>1</v>
      </c>
      <c r="AI18" s="79"/>
      <c r="AJ18" s="79">
        <f t="shared" si="9"/>
        <v>3</v>
      </c>
      <c r="AK18" s="35">
        <f t="shared" si="5"/>
        <v>10</v>
      </c>
      <c r="AL18" s="35">
        <f t="shared" si="6"/>
        <v>5</v>
      </c>
      <c r="AM18" s="35">
        <f t="shared" si="7"/>
        <v>5</v>
      </c>
    </row>
    <row r="19" spans="1:39" ht="15" customHeight="1" x14ac:dyDescent="0.25">
      <c r="A19" s="26">
        <v>43237</v>
      </c>
      <c r="B19" s="138" t="s">
        <v>155</v>
      </c>
      <c r="C19" s="228" t="s">
        <v>155</v>
      </c>
      <c r="D19" s="126">
        <v>3</v>
      </c>
      <c r="E19" s="126">
        <v>3</v>
      </c>
      <c r="F19" s="126" t="s">
        <v>156</v>
      </c>
      <c r="G19" s="166">
        <v>3</v>
      </c>
      <c r="H19" s="166" t="s">
        <v>70</v>
      </c>
      <c r="I19" s="100">
        <v>3</v>
      </c>
      <c r="J19" s="92">
        <v>1</v>
      </c>
      <c r="K19" s="92">
        <v>1</v>
      </c>
      <c r="L19" s="92">
        <v>1</v>
      </c>
      <c r="M19" s="376">
        <v>1</v>
      </c>
      <c r="N19" s="166">
        <v>1</v>
      </c>
      <c r="O19" s="166">
        <v>1</v>
      </c>
      <c r="P19" s="100" t="s">
        <v>70</v>
      </c>
      <c r="Q19" s="125"/>
      <c r="R19" s="167">
        <v>2</v>
      </c>
      <c r="S19" s="168">
        <v>2</v>
      </c>
      <c r="T19" s="125">
        <v>2</v>
      </c>
      <c r="U19" s="92"/>
      <c r="V19" s="133">
        <v>2</v>
      </c>
      <c r="W19" s="189" t="s">
        <v>163</v>
      </c>
      <c r="X19" s="187" t="s">
        <v>162</v>
      </c>
      <c r="Y19" s="187" t="s">
        <v>164</v>
      </c>
      <c r="Z19" s="240" t="s">
        <v>165</v>
      </c>
      <c r="AA19" s="187"/>
      <c r="AB19" s="188"/>
      <c r="AC19" s="135">
        <f t="shared" si="8"/>
        <v>6</v>
      </c>
      <c r="AD19" s="167">
        <f t="shared" si="3"/>
        <v>4</v>
      </c>
      <c r="AE19" s="133">
        <f t="shared" si="4"/>
        <v>4</v>
      </c>
      <c r="AF19" s="95">
        <f t="shared" si="0"/>
        <v>2</v>
      </c>
      <c r="AG19" s="166">
        <f t="shared" si="1"/>
        <v>1</v>
      </c>
      <c r="AH19" s="132">
        <f t="shared" si="2"/>
        <v>1</v>
      </c>
      <c r="AI19" s="79"/>
      <c r="AJ19" s="79">
        <f t="shared" si="9"/>
        <v>4</v>
      </c>
      <c r="AK19" s="35">
        <f t="shared" si="5"/>
        <v>10</v>
      </c>
      <c r="AL19" s="35">
        <f t="shared" si="6"/>
        <v>5</v>
      </c>
      <c r="AM19" s="35">
        <f t="shared" si="7"/>
        <v>5</v>
      </c>
    </row>
    <row r="20" spans="1:39" ht="15" customHeight="1" x14ac:dyDescent="0.25">
      <c r="A20" s="26">
        <v>43238</v>
      </c>
      <c r="B20" s="138" t="s">
        <v>155</v>
      </c>
      <c r="C20" s="228" t="s">
        <v>155</v>
      </c>
      <c r="D20" s="126">
        <v>3</v>
      </c>
      <c r="E20" s="126">
        <v>3</v>
      </c>
      <c r="F20" s="126" t="s">
        <v>156</v>
      </c>
      <c r="G20" s="169">
        <v>3</v>
      </c>
      <c r="H20" s="166" t="s">
        <v>70</v>
      </c>
      <c r="I20" s="100">
        <v>3</v>
      </c>
      <c r="J20" s="92"/>
      <c r="K20" s="92">
        <v>1</v>
      </c>
      <c r="L20" s="92">
        <v>1</v>
      </c>
      <c r="M20" s="166"/>
      <c r="N20" s="166">
        <v>1</v>
      </c>
      <c r="O20" s="169">
        <v>1</v>
      </c>
      <c r="P20" s="100" t="s">
        <v>70</v>
      </c>
      <c r="Q20" s="125">
        <v>1</v>
      </c>
      <c r="R20" s="167">
        <v>2</v>
      </c>
      <c r="S20" s="167">
        <v>2</v>
      </c>
      <c r="T20" s="125">
        <v>2</v>
      </c>
      <c r="U20" s="92" t="s">
        <v>70</v>
      </c>
      <c r="V20" s="133">
        <v>2</v>
      </c>
      <c r="W20" s="189"/>
      <c r="X20" s="187" t="s">
        <v>162</v>
      </c>
      <c r="Y20" s="187" t="s">
        <v>164</v>
      </c>
      <c r="Z20" s="240" t="s">
        <v>165</v>
      </c>
      <c r="AA20" s="187"/>
      <c r="AB20" s="188" t="s">
        <v>163</v>
      </c>
      <c r="AC20" s="135">
        <f t="shared" si="8"/>
        <v>5</v>
      </c>
      <c r="AD20" s="167">
        <f t="shared" si="3"/>
        <v>4</v>
      </c>
      <c r="AE20" s="133">
        <f t="shared" si="4"/>
        <v>4</v>
      </c>
      <c r="AF20" s="95">
        <f t="shared" si="0"/>
        <v>2</v>
      </c>
      <c r="AG20" s="166">
        <f t="shared" si="1"/>
        <v>1</v>
      </c>
      <c r="AH20" s="132">
        <f t="shared" si="2"/>
        <v>1</v>
      </c>
      <c r="AI20" s="79"/>
      <c r="AJ20" s="79">
        <f t="shared" si="9"/>
        <v>5</v>
      </c>
      <c r="AK20" s="35">
        <f t="shared" si="5"/>
        <v>9</v>
      </c>
      <c r="AL20" s="35">
        <f t="shared" si="6"/>
        <v>5</v>
      </c>
      <c r="AM20" s="35">
        <f t="shared" si="7"/>
        <v>5</v>
      </c>
    </row>
    <row r="21" spans="1:39" ht="15" customHeight="1" x14ac:dyDescent="0.25">
      <c r="A21" s="26">
        <v>43239</v>
      </c>
      <c r="B21" s="138"/>
      <c r="C21" s="228"/>
      <c r="D21" s="126">
        <v>3</v>
      </c>
      <c r="E21" s="126">
        <v>3</v>
      </c>
      <c r="F21" s="126"/>
      <c r="G21" s="166">
        <v>3</v>
      </c>
      <c r="H21" s="166"/>
      <c r="I21" s="100"/>
      <c r="J21" s="92">
        <v>1</v>
      </c>
      <c r="K21" s="92"/>
      <c r="L21" s="92"/>
      <c r="M21" s="166"/>
      <c r="N21" s="166"/>
      <c r="O21" s="166">
        <v>1</v>
      </c>
      <c r="P21" s="100"/>
      <c r="Q21" s="125">
        <v>1</v>
      </c>
      <c r="R21" s="168">
        <v>2</v>
      </c>
      <c r="S21" s="167">
        <v>2</v>
      </c>
      <c r="T21" s="233"/>
      <c r="U21" s="92"/>
      <c r="V21" s="133"/>
      <c r="W21" s="189"/>
      <c r="X21" s="187"/>
      <c r="Y21" s="187" t="s">
        <v>164</v>
      </c>
      <c r="Z21" s="187" t="s">
        <v>165</v>
      </c>
      <c r="AA21" s="187" t="s">
        <v>162</v>
      </c>
      <c r="AB21" s="188"/>
      <c r="AC21" s="135">
        <f t="shared" si="8"/>
        <v>3</v>
      </c>
      <c r="AD21" s="167">
        <f t="shared" si="3"/>
        <v>2</v>
      </c>
      <c r="AE21" s="133">
        <f t="shared" si="4"/>
        <v>3</v>
      </c>
      <c r="AF21" s="95">
        <f t="shared" si="0"/>
        <v>1</v>
      </c>
      <c r="AG21" s="166">
        <f t="shared" si="1"/>
        <v>1</v>
      </c>
      <c r="AH21" s="132">
        <f t="shared" si="2"/>
        <v>1</v>
      </c>
      <c r="AI21" s="79" t="s">
        <v>157</v>
      </c>
      <c r="AJ21" s="79">
        <f t="shared" si="9"/>
        <v>6</v>
      </c>
      <c r="AK21" s="35">
        <f t="shared" si="5"/>
        <v>4</v>
      </c>
      <c r="AL21" s="35">
        <f t="shared" si="6"/>
        <v>3</v>
      </c>
      <c r="AM21" s="35">
        <f t="shared" si="7"/>
        <v>4</v>
      </c>
    </row>
    <row r="22" spans="1:39" ht="15" customHeight="1" x14ac:dyDescent="0.25">
      <c r="A22" s="26">
        <v>43240</v>
      </c>
      <c r="B22" s="138"/>
      <c r="C22" s="228"/>
      <c r="D22" s="92">
        <v>3</v>
      </c>
      <c r="E22" s="167">
        <v>3</v>
      </c>
      <c r="F22" s="168"/>
      <c r="G22" s="166">
        <v>3</v>
      </c>
      <c r="H22" s="166"/>
      <c r="I22" s="95"/>
      <c r="J22" s="127">
        <v>1</v>
      </c>
      <c r="K22" s="169"/>
      <c r="L22" s="166"/>
      <c r="M22" s="169"/>
      <c r="N22" s="169"/>
      <c r="O22" s="166">
        <v>1</v>
      </c>
      <c r="P22" s="95"/>
      <c r="Q22" s="136">
        <v>1</v>
      </c>
      <c r="R22" s="166">
        <v>2</v>
      </c>
      <c r="S22" s="166">
        <v>2</v>
      </c>
      <c r="T22" s="166"/>
      <c r="U22" s="166"/>
      <c r="V22" s="188"/>
      <c r="W22" s="189"/>
      <c r="X22" s="187"/>
      <c r="Y22" s="187" t="s">
        <v>164</v>
      </c>
      <c r="Z22" s="187" t="s">
        <v>165</v>
      </c>
      <c r="AA22" s="187" t="s">
        <v>162</v>
      </c>
      <c r="AB22" s="188"/>
      <c r="AC22" s="135">
        <f t="shared" si="8"/>
        <v>3</v>
      </c>
      <c r="AD22" s="167">
        <f t="shared" si="3"/>
        <v>2</v>
      </c>
      <c r="AE22" s="133">
        <f t="shared" si="4"/>
        <v>3</v>
      </c>
      <c r="AF22" s="95">
        <f t="shared" si="0"/>
        <v>1</v>
      </c>
      <c r="AG22" s="166">
        <f t="shared" si="1"/>
        <v>1</v>
      </c>
      <c r="AH22" s="132">
        <f t="shared" si="2"/>
        <v>1</v>
      </c>
      <c r="AI22" s="79" t="s">
        <v>157</v>
      </c>
      <c r="AJ22" s="79">
        <f t="shared" si="9"/>
        <v>7</v>
      </c>
      <c r="AK22" s="35">
        <f t="shared" si="5"/>
        <v>4</v>
      </c>
      <c r="AL22" s="35">
        <f t="shared" si="6"/>
        <v>3</v>
      </c>
      <c r="AM22" s="35">
        <f t="shared" si="7"/>
        <v>4</v>
      </c>
    </row>
    <row r="23" spans="1:39" ht="15" customHeight="1" thickBot="1" x14ac:dyDescent="0.3">
      <c r="A23" s="26">
        <v>43241</v>
      </c>
      <c r="B23" s="157" t="s">
        <v>155</v>
      </c>
      <c r="C23" s="224" t="s">
        <v>155</v>
      </c>
      <c r="D23" s="158"/>
      <c r="E23" s="155"/>
      <c r="F23" s="155" t="s">
        <v>156</v>
      </c>
      <c r="G23" s="170"/>
      <c r="H23" s="154">
        <v>1</v>
      </c>
      <c r="I23" s="153"/>
      <c r="J23" s="157">
        <v>1</v>
      </c>
      <c r="K23" s="155">
        <v>2</v>
      </c>
      <c r="L23" s="158">
        <v>1</v>
      </c>
      <c r="M23" s="155">
        <v>2</v>
      </c>
      <c r="N23" s="155">
        <v>2</v>
      </c>
      <c r="O23" s="170">
        <v>1</v>
      </c>
      <c r="P23" s="220" t="s">
        <v>70</v>
      </c>
      <c r="Q23" s="157">
        <v>3</v>
      </c>
      <c r="R23" s="155">
        <v>2</v>
      </c>
      <c r="S23" s="155"/>
      <c r="T23" s="155">
        <v>1</v>
      </c>
      <c r="U23" s="152">
        <v>3</v>
      </c>
      <c r="V23" s="183"/>
      <c r="W23" s="181"/>
      <c r="X23" s="182"/>
      <c r="Y23" s="182" t="s">
        <v>164</v>
      </c>
      <c r="Z23" s="182" t="s">
        <v>165</v>
      </c>
      <c r="AA23" s="182" t="s">
        <v>162</v>
      </c>
      <c r="AB23" s="183" t="s">
        <v>163</v>
      </c>
      <c r="AC23" s="151">
        <f t="shared" si="8"/>
        <v>5</v>
      </c>
      <c r="AD23" s="170">
        <f t="shared" si="3"/>
        <v>4</v>
      </c>
      <c r="AE23" s="153">
        <f t="shared" si="4"/>
        <v>2</v>
      </c>
      <c r="AF23" s="154">
        <f t="shared" si="0"/>
        <v>2</v>
      </c>
      <c r="AG23" s="170">
        <f t="shared" si="1"/>
        <v>1</v>
      </c>
      <c r="AH23" s="153">
        <f t="shared" si="2"/>
        <v>1</v>
      </c>
      <c r="AI23" s="79"/>
      <c r="AJ23" s="79">
        <f t="shared" si="9"/>
        <v>1</v>
      </c>
      <c r="AK23" s="35">
        <f t="shared" si="5"/>
        <v>9</v>
      </c>
      <c r="AL23" s="35">
        <f t="shared" si="6"/>
        <v>5</v>
      </c>
      <c r="AM23" s="35">
        <f t="shared" si="7"/>
        <v>3</v>
      </c>
    </row>
    <row r="24" spans="1:39" ht="15" customHeight="1" thickTop="1" x14ac:dyDescent="0.25">
      <c r="A24" s="26">
        <v>43242</v>
      </c>
      <c r="B24" s="136" t="s">
        <v>155</v>
      </c>
      <c r="C24" s="132" t="s">
        <v>155</v>
      </c>
      <c r="D24" s="95"/>
      <c r="E24" s="95"/>
      <c r="F24" s="95" t="s">
        <v>156</v>
      </c>
      <c r="G24" s="166"/>
      <c r="H24" s="166"/>
      <c r="I24" s="100"/>
      <c r="J24" s="95">
        <v>1</v>
      </c>
      <c r="K24" s="169">
        <v>2</v>
      </c>
      <c r="L24" s="169">
        <v>1</v>
      </c>
      <c r="M24" s="95"/>
      <c r="N24" s="95"/>
      <c r="O24" s="95">
        <v>1</v>
      </c>
      <c r="P24" s="278">
        <v>1</v>
      </c>
      <c r="Q24" s="95">
        <v>3</v>
      </c>
      <c r="R24" s="95">
        <v>2</v>
      </c>
      <c r="S24" s="95">
        <v>2</v>
      </c>
      <c r="T24" s="166">
        <v>1</v>
      </c>
      <c r="U24" s="166">
        <v>3</v>
      </c>
      <c r="V24" s="100">
        <v>2</v>
      </c>
      <c r="W24" s="251" t="s">
        <v>165</v>
      </c>
      <c r="X24" s="239"/>
      <c r="Y24" s="179" t="s">
        <v>164</v>
      </c>
      <c r="Z24" s="179"/>
      <c r="AA24" s="179" t="s">
        <v>162</v>
      </c>
      <c r="AB24" s="180" t="s">
        <v>163</v>
      </c>
      <c r="AC24" s="136">
        <f t="shared" si="8"/>
        <v>5</v>
      </c>
      <c r="AD24" s="166">
        <f t="shared" si="3"/>
        <v>4</v>
      </c>
      <c r="AE24" s="132">
        <f t="shared" si="4"/>
        <v>2</v>
      </c>
      <c r="AF24" s="95">
        <f t="shared" si="0"/>
        <v>2</v>
      </c>
      <c r="AG24" s="166">
        <f t="shared" si="1"/>
        <v>1</v>
      </c>
      <c r="AH24" s="132">
        <f t="shared" si="2"/>
        <v>1</v>
      </c>
      <c r="AI24" s="79"/>
      <c r="AJ24" s="79">
        <f t="shared" si="9"/>
        <v>2</v>
      </c>
      <c r="AK24" s="35">
        <f t="shared" si="5"/>
        <v>9</v>
      </c>
      <c r="AL24" s="35">
        <f t="shared" si="6"/>
        <v>5</v>
      </c>
      <c r="AM24" s="35">
        <f t="shared" si="7"/>
        <v>3</v>
      </c>
    </row>
    <row r="25" spans="1:39" ht="15" customHeight="1" x14ac:dyDescent="0.25">
      <c r="A25" s="26">
        <v>43243</v>
      </c>
      <c r="B25" s="135" t="s">
        <v>155</v>
      </c>
      <c r="C25" s="133" t="s">
        <v>155</v>
      </c>
      <c r="D25" s="92">
        <v>1</v>
      </c>
      <c r="E25" s="92">
        <v>1</v>
      </c>
      <c r="F25" s="92" t="s">
        <v>156</v>
      </c>
      <c r="G25" s="166">
        <v>1</v>
      </c>
      <c r="H25" s="166"/>
      <c r="I25" s="100" t="s">
        <v>70</v>
      </c>
      <c r="J25" s="92"/>
      <c r="K25" s="168">
        <v>2</v>
      </c>
      <c r="L25" s="168">
        <v>1</v>
      </c>
      <c r="M25" s="92">
        <v>2</v>
      </c>
      <c r="N25" s="92">
        <v>2</v>
      </c>
      <c r="O25" s="92">
        <v>1</v>
      </c>
      <c r="P25" s="133"/>
      <c r="Q25" s="126">
        <v>3</v>
      </c>
      <c r="R25" s="126">
        <v>2</v>
      </c>
      <c r="S25" s="126">
        <v>2</v>
      </c>
      <c r="T25" s="166"/>
      <c r="U25" s="166">
        <v>3</v>
      </c>
      <c r="V25" s="100">
        <v>3</v>
      </c>
      <c r="W25" s="243" t="s">
        <v>165</v>
      </c>
      <c r="X25" s="240"/>
      <c r="Y25" s="187" t="s">
        <v>164</v>
      </c>
      <c r="Z25" s="187"/>
      <c r="AA25" s="187" t="s">
        <v>162</v>
      </c>
      <c r="AB25" s="188" t="s">
        <v>163</v>
      </c>
      <c r="AC25" s="135">
        <f t="shared" si="8"/>
        <v>5</v>
      </c>
      <c r="AD25" s="167">
        <f t="shared" si="3"/>
        <v>5</v>
      </c>
      <c r="AE25" s="133">
        <f t="shared" si="4"/>
        <v>3</v>
      </c>
      <c r="AF25" s="95">
        <f t="shared" si="0"/>
        <v>2</v>
      </c>
      <c r="AG25" s="166">
        <f t="shared" si="1"/>
        <v>1</v>
      </c>
      <c r="AH25" s="132">
        <f t="shared" si="2"/>
        <v>1</v>
      </c>
      <c r="AI25" s="79"/>
      <c r="AJ25" s="79">
        <f t="shared" si="9"/>
        <v>3</v>
      </c>
      <c r="AK25" s="35">
        <f t="shared" si="5"/>
        <v>9</v>
      </c>
      <c r="AL25" s="35">
        <f t="shared" si="6"/>
        <v>6</v>
      </c>
      <c r="AM25" s="35">
        <f t="shared" si="7"/>
        <v>4</v>
      </c>
    </row>
    <row r="26" spans="1:39" ht="15" customHeight="1" x14ac:dyDescent="0.25">
      <c r="A26" s="26">
        <v>43244</v>
      </c>
      <c r="B26" s="138" t="s">
        <v>155</v>
      </c>
      <c r="C26" s="228" t="s">
        <v>155</v>
      </c>
      <c r="D26" s="92">
        <v>1</v>
      </c>
      <c r="E26" s="92">
        <v>1</v>
      </c>
      <c r="F26" s="92" t="s">
        <v>156</v>
      </c>
      <c r="G26" s="166"/>
      <c r="H26" s="166"/>
      <c r="I26" s="100" t="s">
        <v>70</v>
      </c>
      <c r="J26" s="92"/>
      <c r="K26" s="167">
        <v>2</v>
      </c>
      <c r="L26" s="167">
        <v>1</v>
      </c>
      <c r="M26" s="125">
        <v>2</v>
      </c>
      <c r="N26" s="125">
        <v>2</v>
      </c>
      <c r="O26" s="92"/>
      <c r="P26" s="237">
        <v>1</v>
      </c>
      <c r="Q26" s="126">
        <v>3</v>
      </c>
      <c r="R26" s="126">
        <v>2</v>
      </c>
      <c r="S26" s="126"/>
      <c r="T26" s="166">
        <v>1</v>
      </c>
      <c r="U26" s="166">
        <v>3</v>
      </c>
      <c r="V26" s="100">
        <v>3</v>
      </c>
      <c r="W26" s="189"/>
      <c r="X26" s="240" t="s">
        <v>165</v>
      </c>
      <c r="Y26" s="187"/>
      <c r="Z26" s="187" t="s">
        <v>164</v>
      </c>
      <c r="AA26" s="187" t="s">
        <v>162</v>
      </c>
      <c r="AB26" s="188" t="s">
        <v>163</v>
      </c>
      <c r="AC26" s="135">
        <f t="shared" si="8"/>
        <v>5</v>
      </c>
      <c r="AD26" s="167">
        <f t="shared" si="3"/>
        <v>4</v>
      </c>
      <c r="AE26" s="133">
        <f t="shared" si="4"/>
        <v>3</v>
      </c>
      <c r="AF26" s="95">
        <f t="shared" si="0"/>
        <v>2</v>
      </c>
      <c r="AG26" s="166">
        <f t="shared" si="1"/>
        <v>1</v>
      </c>
      <c r="AH26" s="132">
        <f t="shared" si="2"/>
        <v>1</v>
      </c>
      <c r="AI26" s="79"/>
      <c r="AJ26" s="79">
        <f t="shared" si="9"/>
        <v>4</v>
      </c>
      <c r="AK26" s="35">
        <f t="shared" si="5"/>
        <v>9</v>
      </c>
      <c r="AL26" s="35">
        <f t="shared" si="6"/>
        <v>5</v>
      </c>
      <c r="AM26" s="35">
        <f t="shared" si="7"/>
        <v>4</v>
      </c>
    </row>
    <row r="27" spans="1:39" ht="15" customHeight="1" x14ac:dyDescent="0.25">
      <c r="A27" s="26">
        <v>43245</v>
      </c>
      <c r="B27" s="138" t="s">
        <v>155</v>
      </c>
      <c r="C27" s="228" t="s">
        <v>155</v>
      </c>
      <c r="D27" s="92">
        <v>1</v>
      </c>
      <c r="E27" s="92">
        <v>1</v>
      </c>
      <c r="F27" s="92" t="s">
        <v>156</v>
      </c>
      <c r="G27" s="166"/>
      <c r="H27" s="166"/>
      <c r="I27" s="100" t="s">
        <v>70</v>
      </c>
      <c r="J27" s="92"/>
      <c r="K27" s="167" t="s">
        <v>70</v>
      </c>
      <c r="L27" s="167">
        <v>1</v>
      </c>
      <c r="M27" s="125">
        <v>2</v>
      </c>
      <c r="N27" s="125">
        <v>2</v>
      </c>
      <c r="O27" s="92"/>
      <c r="P27" s="237">
        <v>1</v>
      </c>
      <c r="Q27" s="126"/>
      <c r="R27" s="126">
        <v>2</v>
      </c>
      <c r="S27" s="126">
        <v>2</v>
      </c>
      <c r="T27" s="166">
        <v>1</v>
      </c>
      <c r="U27" s="166">
        <v>3</v>
      </c>
      <c r="V27" s="100">
        <v>3</v>
      </c>
      <c r="W27" s="189" t="s">
        <v>162</v>
      </c>
      <c r="X27" s="240" t="s">
        <v>165</v>
      </c>
      <c r="Y27" s="187"/>
      <c r="Z27" s="187" t="s">
        <v>164</v>
      </c>
      <c r="AA27" s="187"/>
      <c r="AB27" s="188" t="s">
        <v>163</v>
      </c>
      <c r="AC27" s="135">
        <f t="shared" si="8"/>
        <v>5</v>
      </c>
      <c r="AD27" s="167">
        <f t="shared" si="3"/>
        <v>4</v>
      </c>
      <c r="AE27" s="133">
        <f t="shared" si="4"/>
        <v>2</v>
      </c>
      <c r="AF27" s="95">
        <f t="shared" si="0"/>
        <v>2</v>
      </c>
      <c r="AG27" s="166">
        <f t="shared" si="1"/>
        <v>1</v>
      </c>
      <c r="AH27" s="132">
        <f t="shared" si="2"/>
        <v>1</v>
      </c>
      <c r="AI27" s="79"/>
      <c r="AJ27" s="79">
        <f t="shared" si="9"/>
        <v>5</v>
      </c>
      <c r="AK27" s="35">
        <f t="shared" si="5"/>
        <v>9</v>
      </c>
      <c r="AL27" s="35">
        <f t="shared" si="6"/>
        <v>5</v>
      </c>
      <c r="AM27" s="35">
        <f t="shared" si="7"/>
        <v>3</v>
      </c>
    </row>
    <row r="28" spans="1:39" ht="15" customHeight="1" x14ac:dyDescent="0.25">
      <c r="A28" s="26">
        <v>43246</v>
      </c>
      <c r="B28" s="138"/>
      <c r="C28" s="228"/>
      <c r="D28" s="92">
        <v>1</v>
      </c>
      <c r="E28" s="92"/>
      <c r="F28" s="92"/>
      <c r="G28" s="166"/>
      <c r="H28" s="166">
        <v>1</v>
      </c>
      <c r="I28" s="100"/>
      <c r="J28" s="92">
        <v>1</v>
      </c>
      <c r="K28" s="167"/>
      <c r="L28" s="167"/>
      <c r="M28" s="125">
        <v>2</v>
      </c>
      <c r="N28" s="125">
        <v>2</v>
      </c>
      <c r="O28" s="92"/>
      <c r="P28" s="237"/>
      <c r="Q28" s="126"/>
      <c r="R28" s="126"/>
      <c r="S28" s="126"/>
      <c r="T28" s="166">
        <v>2</v>
      </c>
      <c r="U28" s="166">
        <v>3</v>
      </c>
      <c r="V28" s="100">
        <v>3</v>
      </c>
      <c r="W28" s="189" t="s">
        <v>162</v>
      </c>
      <c r="X28" s="187" t="s">
        <v>165</v>
      </c>
      <c r="Y28" s="187"/>
      <c r="Z28" s="187" t="s">
        <v>164</v>
      </c>
      <c r="AA28" s="187"/>
      <c r="AB28" s="188"/>
      <c r="AC28" s="135">
        <f t="shared" si="8"/>
        <v>3</v>
      </c>
      <c r="AD28" s="167">
        <f t="shared" si="3"/>
        <v>3</v>
      </c>
      <c r="AE28" s="133">
        <f t="shared" si="4"/>
        <v>2</v>
      </c>
      <c r="AF28" s="95">
        <f t="shared" si="0"/>
        <v>1</v>
      </c>
      <c r="AG28" s="166">
        <f t="shared" si="1"/>
        <v>1</v>
      </c>
      <c r="AH28" s="132">
        <f t="shared" si="2"/>
        <v>1</v>
      </c>
      <c r="AI28" s="79"/>
      <c r="AJ28" s="79">
        <v>6</v>
      </c>
      <c r="AK28" s="35">
        <f t="shared" si="5"/>
        <v>4</v>
      </c>
      <c r="AL28" s="35">
        <f t="shared" si="6"/>
        <v>4</v>
      </c>
      <c r="AM28" s="35">
        <f t="shared" si="7"/>
        <v>3</v>
      </c>
    </row>
    <row r="29" spans="1:39" ht="15" customHeight="1" x14ac:dyDescent="0.25">
      <c r="A29" s="26">
        <v>43247</v>
      </c>
      <c r="B29" s="138"/>
      <c r="C29" s="228"/>
      <c r="D29" s="125">
        <v>1</v>
      </c>
      <c r="E29" s="168"/>
      <c r="F29" s="168"/>
      <c r="G29" s="167"/>
      <c r="H29" s="92">
        <v>1</v>
      </c>
      <c r="I29" s="133"/>
      <c r="J29" s="138">
        <v>1</v>
      </c>
      <c r="K29" s="168"/>
      <c r="L29" s="92"/>
      <c r="M29" s="168">
        <v>2</v>
      </c>
      <c r="N29" s="168">
        <v>2</v>
      </c>
      <c r="O29" s="167"/>
      <c r="P29" s="219"/>
      <c r="Q29" s="138"/>
      <c r="R29" s="168"/>
      <c r="S29" s="167"/>
      <c r="T29" s="168">
        <v>2</v>
      </c>
      <c r="U29" s="8">
        <v>3</v>
      </c>
      <c r="V29" s="188">
        <v>3</v>
      </c>
      <c r="W29" s="189" t="s">
        <v>162</v>
      </c>
      <c r="X29" s="187" t="s">
        <v>165</v>
      </c>
      <c r="Y29" s="240"/>
      <c r="Z29" s="187" t="s">
        <v>164</v>
      </c>
      <c r="AA29" s="240"/>
      <c r="AB29" s="188"/>
      <c r="AC29" s="135">
        <f t="shared" si="8"/>
        <v>3</v>
      </c>
      <c r="AD29" s="167">
        <f t="shared" si="3"/>
        <v>3</v>
      </c>
      <c r="AE29" s="133">
        <f t="shared" si="4"/>
        <v>2</v>
      </c>
      <c r="AF29" s="95">
        <f t="shared" si="0"/>
        <v>1</v>
      </c>
      <c r="AG29" s="166">
        <f t="shared" si="1"/>
        <v>1</v>
      </c>
      <c r="AH29" s="132">
        <f t="shared" si="2"/>
        <v>1</v>
      </c>
      <c r="AI29" s="79"/>
      <c r="AJ29" s="79">
        <f>WEEKDAY(A29,2)</f>
        <v>7</v>
      </c>
      <c r="AK29" s="35">
        <f t="shared" si="5"/>
        <v>4</v>
      </c>
      <c r="AL29" s="35">
        <f t="shared" si="6"/>
        <v>4</v>
      </c>
      <c r="AM29" s="35">
        <f t="shared" si="7"/>
        <v>3</v>
      </c>
    </row>
    <row r="30" spans="1:39" ht="15" customHeight="1" thickBot="1" x14ac:dyDescent="0.3">
      <c r="A30" s="26">
        <v>43248</v>
      </c>
      <c r="B30" s="157" t="s">
        <v>155</v>
      </c>
      <c r="C30" s="224" t="s">
        <v>155</v>
      </c>
      <c r="D30" s="158">
        <v>2</v>
      </c>
      <c r="E30" s="155">
        <v>2</v>
      </c>
      <c r="F30" s="155" t="s">
        <v>156</v>
      </c>
      <c r="G30" s="170">
        <v>2</v>
      </c>
      <c r="H30" s="154"/>
      <c r="I30" s="153" t="s">
        <v>70</v>
      </c>
      <c r="J30" s="157">
        <v>1</v>
      </c>
      <c r="K30" s="155" t="s">
        <v>70</v>
      </c>
      <c r="L30" s="154">
        <v>1</v>
      </c>
      <c r="M30" s="155"/>
      <c r="N30" s="155"/>
      <c r="O30" s="170">
        <v>3</v>
      </c>
      <c r="P30" s="220">
        <v>3</v>
      </c>
      <c r="Q30" s="157">
        <v>1</v>
      </c>
      <c r="R30" s="155">
        <v>1</v>
      </c>
      <c r="S30" s="170">
        <v>1</v>
      </c>
      <c r="T30" s="155">
        <v>2</v>
      </c>
      <c r="U30" s="152"/>
      <c r="V30" s="183"/>
      <c r="W30" s="181" t="s">
        <v>162</v>
      </c>
      <c r="X30" s="182" t="s">
        <v>163</v>
      </c>
      <c r="Y30" s="308" t="s">
        <v>165</v>
      </c>
      <c r="Z30" s="182" t="s">
        <v>164</v>
      </c>
      <c r="AA30" s="182" t="s">
        <v>70</v>
      </c>
      <c r="AB30" s="183" t="s">
        <v>70</v>
      </c>
      <c r="AC30" s="151">
        <f t="shared" si="8"/>
        <v>5</v>
      </c>
      <c r="AD30" s="170">
        <f t="shared" si="3"/>
        <v>4</v>
      </c>
      <c r="AE30" s="153">
        <f t="shared" si="4"/>
        <v>2</v>
      </c>
      <c r="AF30" s="154">
        <f t="shared" si="0"/>
        <v>2</v>
      </c>
      <c r="AG30" s="170">
        <f t="shared" si="1"/>
        <v>1</v>
      </c>
      <c r="AH30" s="153">
        <f t="shared" si="2"/>
        <v>1</v>
      </c>
      <c r="AI30" s="79"/>
      <c r="AJ30" s="79">
        <f>WEEKDAY(A30,2)</f>
        <v>1</v>
      </c>
      <c r="AK30" s="35">
        <f t="shared" si="5"/>
        <v>9</v>
      </c>
      <c r="AL30" s="35">
        <f t="shared" si="6"/>
        <v>5</v>
      </c>
      <c r="AM30" s="35">
        <f t="shared" si="7"/>
        <v>3</v>
      </c>
    </row>
    <row r="31" spans="1:39" ht="15" customHeight="1" thickTop="1" x14ac:dyDescent="0.25">
      <c r="A31" s="26">
        <v>43249</v>
      </c>
      <c r="B31" s="136" t="s">
        <v>155</v>
      </c>
      <c r="C31" s="132" t="s">
        <v>155</v>
      </c>
      <c r="D31" s="95">
        <v>2</v>
      </c>
      <c r="E31" s="166">
        <v>2</v>
      </c>
      <c r="F31" s="169" t="s">
        <v>156</v>
      </c>
      <c r="G31" s="95">
        <v>2</v>
      </c>
      <c r="H31" s="95"/>
      <c r="I31" s="331">
        <v>2</v>
      </c>
      <c r="J31" s="95">
        <v>1</v>
      </c>
      <c r="K31" s="95">
        <v>3</v>
      </c>
      <c r="L31" s="95">
        <v>1</v>
      </c>
      <c r="M31" s="166">
        <v>1</v>
      </c>
      <c r="N31" s="166">
        <v>1</v>
      </c>
      <c r="O31" s="166">
        <v>3</v>
      </c>
      <c r="P31" s="100">
        <v>3</v>
      </c>
      <c r="Q31" s="95">
        <v>1</v>
      </c>
      <c r="R31" s="95"/>
      <c r="S31" s="95">
        <v>1</v>
      </c>
      <c r="T31" s="166">
        <v>2</v>
      </c>
      <c r="U31" s="166"/>
      <c r="V31" s="100"/>
      <c r="W31" s="178" t="s">
        <v>162</v>
      </c>
      <c r="X31" s="179" t="s">
        <v>163</v>
      </c>
      <c r="Y31" s="239" t="s">
        <v>165</v>
      </c>
      <c r="Z31" s="179" t="s">
        <v>164</v>
      </c>
      <c r="AA31" s="179" t="s">
        <v>70</v>
      </c>
      <c r="AB31" s="180" t="s">
        <v>70</v>
      </c>
      <c r="AC31" s="136">
        <f t="shared" si="8"/>
        <v>6</v>
      </c>
      <c r="AD31" s="166">
        <f t="shared" si="3"/>
        <v>5</v>
      </c>
      <c r="AE31" s="132">
        <f t="shared" si="4"/>
        <v>3</v>
      </c>
      <c r="AF31" s="95">
        <f t="shared" si="0"/>
        <v>2</v>
      </c>
      <c r="AG31" s="166">
        <f t="shared" si="1"/>
        <v>1</v>
      </c>
      <c r="AH31" s="132">
        <f t="shared" si="2"/>
        <v>1</v>
      </c>
      <c r="AI31" s="79"/>
      <c r="AJ31" s="79">
        <f>WEEKDAY(A31,2)</f>
        <v>2</v>
      </c>
      <c r="AK31" s="35">
        <f t="shared" si="5"/>
        <v>10</v>
      </c>
      <c r="AL31" s="35">
        <f t="shared" si="6"/>
        <v>6</v>
      </c>
      <c r="AM31" s="35">
        <f t="shared" si="7"/>
        <v>4</v>
      </c>
    </row>
    <row r="32" spans="1:39" ht="15" customHeight="1" x14ac:dyDescent="0.25">
      <c r="A32" s="26">
        <v>43250</v>
      </c>
      <c r="B32" s="135" t="s">
        <v>155</v>
      </c>
      <c r="C32" s="133" t="s">
        <v>155</v>
      </c>
      <c r="D32" s="92">
        <v>2</v>
      </c>
      <c r="E32" s="167">
        <v>2</v>
      </c>
      <c r="F32" s="168" t="s">
        <v>156</v>
      </c>
      <c r="G32" s="92">
        <v>2</v>
      </c>
      <c r="H32" s="92"/>
      <c r="I32" s="228">
        <v>2</v>
      </c>
      <c r="J32" s="126">
        <v>1</v>
      </c>
      <c r="K32" s="126">
        <v>3</v>
      </c>
      <c r="L32" s="126">
        <v>1</v>
      </c>
      <c r="M32" s="166" t="s">
        <v>70</v>
      </c>
      <c r="N32" s="166">
        <v>1</v>
      </c>
      <c r="O32" s="166"/>
      <c r="P32" s="100">
        <v>3</v>
      </c>
      <c r="Q32" s="92">
        <v>1</v>
      </c>
      <c r="R32" s="92"/>
      <c r="S32" s="92">
        <v>1</v>
      </c>
      <c r="T32" s="166">
        <v>2</v>
      </c>
      <c r="U32" s="166">
        <v>1</v>
      </c>
      <c r="V32" s="100">
        <v>1</v>
      </c>
      <c r="W32" s="189" t="s">
        <v>162</v>
      </c>
      <c r="X32" s="187" t="s">
        <v>163</v>
      </c>
      <c r="Y32" s="240" t="s">
        <v>165</v>
      </c>
      <c r="Z32" s="187" t="s">
        <v>164</v>
      </c>
      <c r="AA32" s="187" t="s">
        <v>70</v>
      </c>
      <c r="AB32" s="188" t="s">
        <v>70</v>
      </c>
      <c r="AC32" s="135">
        <f t="shared" si="8"/>
        <v>7</v>
      </c>
      <c r="AD32" s="167">
        <f t="shared" si="3"/>
        <v>5</v>
      </c>
      <c r="AE32" s="133">
        <f t="shared" si="4"/>
        <v>2</v>
      </c>
      <c r="AF32" s="95">
        <f t="shared" si="0"/>
        <v>2</v>
      </c>
      <c r="AG32" s="166">
        <f t="shared" si="1"/>
        <v>1</v>
      </c>
      <c r="AH32" s="132">
        <f t="shared" si="2"/>
        <v>1</v>
      </c>
      <c r="AI32" s="79"/>
      <c r="AJ32" s="79">
        <f>WEEKDAY(A32,2)</f>
        <v>3</v>
      </c>
      <c r="AK32" s="35">
        <f t="shared" si="5"/>
        <v>11</v>
      </c>
      <c r="AL32" s="35">
        <f t="shared" si="6"/>
        <v>6</v>
      </c>
      <c r="AM32" s="35">
        <f t="shared" si="7"/>
        <v>3</v>
      </c>
    </row>
    <row r="33" spans="1:42" ht="15" customHeight="1" thickBot="1" x14ac:dyDescent="0.3">
      <c r="A33" s="26">
        <v>43251</v>
      </c>
      <c r="B33" s="27"/>
      <c r="C33" s="24"/>
      <c r="D33" s="137"/>
      <c r="E33" s="129"/>
      <c r="F33" s="129"/>
      <c r="G33" s="129"/>
      <c r="H33" s="129">
        <v>2</v>
      </c>
      <c r="I33" s="30">
        <v>2</v>
      </c>
      <c r="J33" s="137">
        <v>1</v>
      </c>
      <c r="K33" s="129">
        <v>3</v>
      </c>
      <c r="L33" s="129"/>
      <c r="M33" s="129"/>
      <c r="N33" s="129"/>
      <c r="O33" s="129"/>
      <c r="P33" s="30">
        <v>3</v>
      </c>
      <c r="Q33" s="137">
        <v>1</v>
      </c>
      <c r="R33" s="129"/>
      <c r="S33" s="129"/>
      <c r="T33" s="129"/>
      <c r="U33" s="129">
        <v>1</v>
      </c>
      <c r="V33" s="30"/>
      <c r="W33" s="137" t="s">
        <v>162</v>
      </c>
      <c r="X33" s="226"/>
      <c r="Y33" s="175" t="s">
        <v>165</v>
      </c>
      <c r="Z33" s="174"/>
      <c r="AA33" s="329"/>
      <c r="AB33" s="177" t="s">
        <v>164</v>
      </c>
      <c r="AC33" s="137">
        <f t="shared" si="8"/>
        <v>3</v>
      </c>
      <c r="AD33" s="129">
        <f t="shared" si="3"/>
        <v>2</v>
      </c>
      <c r="AE33" s="130">
        <f t="shared" si="4"/>
        <v>2</v>
      </c>
      <c r="AF33" s="47">
        <f t="shared" si="0"/>
        <v>1</v>
      </c>
      <c r="AG33" s="165">
        <f t="shared" si="1"/>
        <v>1</v>
      </c>
      <c r="AH33" s="24">
        <f t="shared" si="2"/>
        <v>1</v>
      </c>
      <c r="AI33" s="79"/>
      <c r="AJ33" s="79">
        <v>0</v>
      </c>
      <c r="AK33" s="291">
        <f t="shared" ref="AK33" si="10">COUNTIF(B33:AB33,"*1")+COUNTIF(B33:AB33,"*1~*")+COUNTIF(B33:AB33,"*1#")</f>
        <v>1</v>
      </c>
      <c r="AL33" s="291">
        <f t="shared" si="6"/>
        <v>3</v>
      </c>
      <c r="AM33" s="291">
        <f t="shared" si="7"/>
        <v>3</v>
      </c>
    </row>
    <row r="34" spans="1:42" ht="15" customHeight="1" x14ac:dyDescent="0.25">
      <c r="A34" s="79"/>
      <c r="B34" s="79">
        <f t="shared" ref="B34:AB34" si="11">31-(COUNTBLANK(B3:B33)+COUNTIF(B3:B33,"X")+COUNTIFS(B3:B33,"C",$AJ$3:$AJ$33,"&gt;5"))</f>
        <v>20</v>
      </c>
      <c r="C34" s="79">
        <f t="shared" si="11"/>
        <v>20</v>
      </c>
      <c r="D34" s="79">
        <f t="shared" si="11"/>
        <v>20</v>
      </c>
      <c r="E34" s="79">
        <f t="shared" si="11"/>
        <v>20</v>
      </c>
      <c r="F34" s="79">
        <f t="shared" si="11"/>
        <v>20</v>
      </c>
      <c r="G34" s="79">
        <f t="shared" si="11"/>
        <v>20</v>
      </c>
      <c r="H34" s="79">
        <f t="shared" si="11"/>
        <v>20</v>
      </c>
      <c r="I34" s="79">
        <f t="shared" si="11"/>
        <v>20</v>
      </c>
      <c r="J34" s="79">
        <f t="shared" si="11"/>
        <v>20</v>
      </c>
      <c r="K34" s="79">
        <f t="shared" si="11"/>
        <v>20</v>
      </c>
      <c r="L34" s="79">
        <f t="shared" si="11"/>
        <v>20</v>
      </c>
      <c r="M34" s="79">
        <f t="shared" si="11"/>
        <v>20</v>
      </c>
      <c r="N34" s="79">
        <f t="shared" si="11"/>
        <v>20</v>
      </c>
      <c r="O34" s="79">
        <f t="shared" si="11"/>
        <v>20</v>
      </c>
      <c r="P34" s="79">
        <f t="shared" si="11"/>
        <v>20</v>
      </c>
      <c r="Q34" s="79">
        <f t="shared" si="11"/>
        <v>20</v>
      </c>
      <c r="R34" s="79">
        <f t="shared" si="11"/>
        <v>20</v>
      </c>
      <c r="S34" s="79">
        <f t="shared" si="11"/>
        <v>20</v>
      </c>
      <c r="T34" s="79">
        <f t="shared" si="11"/>
        <v>20</v>
      </c>
      <c r="U34" s="79">
        <f t="shared" si="11"/>
        <v>20</v>
      </c>
      <c r="V34" s="79">
        <f t="shared" si="11"/>
        <v>20</v>
      </c>
      <c r="W34" s="79">
        <f t="shared" si="11"/>
        <v>21</v>
      </c>
      <c r="X34" s="79">
        <f t="shared" si="11"/>
        <v>21</v>
      </c>
      <c r="Y34" s="79">
        <f t="shared" si="11"/>
        <v>20</v>
      </c>
      <c r="Z34" s="79">
        <f t="shared" si="11"/>
        <v>20</v>
      </c>
      <c r="AA34" s="79">
        <f t="shared" si="11"/>
        <v>20</v>
      </c>
      <c r="AB34" s="79">
        <f t="shared" si="11"/>
        <v>20</v>
      </c>
      <c r="AC34" s="79"/>
      <c r="AD34" s="79"/>
      <c r="AE34" s="79"/>
      <c r="AF34" s="79"/>
      <c r="AG34" s="79"/>
      <c r="AH34" s="79"/>
      <c r="AI34" s="79"/>
    </row>
    <row r="35" spans="1:42" ht="15" customHeight="1" x14ac:dyDescent="0.25">
      <c r="A35" s="79"/>
      <c r="B35" s="79">
        <f>SUM(63-(B34+Czerwiec!B34+Lipiec!B34))</f>
        <v>0</v>
      </c>
      <c r="C35" s="79">
        <f>SUM(63-(C34+Czerwiec!C34+Lipiec!C34))</f>
        <v>0</v>
      </c>
      <c r="D35" s="79">
        <f>SUM(63-(D34+Czerwiec!D34+Lipiec!D34))</f>
        <v>0</v>
      </c>
      <c r="E35" s="79">
        <f>SUM(63-(E34+Czerwiec!E34+Lipiec!E34))</f>
        <v>0</v>
      </c>
      <c r="F35" s="79">
        <f>SUM(63-(F34+Czerwiec!F34+Lipiec!F34))</f>
        <v>0</v>
      </c>
      <c r="G35" s="79">
        <f>SUM(63-(G34+Czerwiec!G34+Lipiec!G34))</f>
        <v>0</v>
      </c>
      <c r="H35" s="79">
        <f>SUM(63-(H34+Czerwiec!H34+Lipiec!H34))</f>
        <v>0</v>
      </c>
      <c r="I35" s="79">
        <f>SUM(63-(I34+Czerwiec!I34+Lipiec!I34))</f>
        <v>0</v>
      </c>
      <c r="J35" s="79">
        <f>SUM(63-(J34+Czerwiec!J34+Lipiec!J34))</f>
        <v>0</v>
      </c>
      <c r="K35" s="79">
        <f>SUM(63-(K34+Czerwiec!K34+Lipiec!K34))</f>
        <v>0</v>
      </c>
      <c r="L35" s="79">
        <f>SUM(63-(L34+Czerwiec!L34+Lipiec!L34))</f>
        <v>0</v>
      </c>
      <c r="M35" s="79">
        <f>SUM(63-(M34+Czerwiec!M34+Lipiec!M34))</f>
        <v>0</v>
      </c>
      <c r="N35" s="79">
        <f>SUM(63-(N34+Czerwiec!N34+Lipiec!N34))</f>
        <v>0</v>
      </c>
      <c r="O35" s="79">
        <f>SUM(63-(O34+Czerwiec!N34+Lipiec!N34))</f>
        <v>0</v>
      </c>
      <c r="P35" s="79">
        <f>SUM(63-(P34+Czerwiec!O34+Lipiec!O34))</f>
        <v>0</v>
      </c>
      <c r="Q35" s="79">
        <f>SUM(63-(Q34+Czerwiec!P34+Lipiec!P34))</f>
        <v>0</v>
      </c>
      <c r="R35" s="79">
        <f>SUM(63-(R34+Czerwiec!Q34+Lipiec!Q34))</f>
        <v>0</v>
      </c>
      <c r="S35" s="79">
        <f>SUM(63-(S34+Czerwiec!R34+Lipiec!R34))</f>
        <v>0</v>
      </c>
      <c r="T35" s="79">
        <f>SUM(63-(T34+Czerwiec!S34+Lipiec!S34))</f>
        <v>0</v>
      </c>
      <c r="U35" s="79">
        <f>SUM(63-(U34+Czerwiec!T34+Lipiec!T34))</f>
        <v>0</v>
      </c>
      <c r="V35" s="79">
        <f>SUM(63-(V34+Czerwiec!U34+Lipiec!U34))</f>
        <v>0</v>
      </c>
      <c r="W35" s="79">
        <f>SUM(63-(W34+Czerwiec!V34+Lipiec!V34))</f>
        <v>0</v>
      </c>
      <c r="X35" s="79">
        <f>SUM(63-(X34+Czerwiec!W34+Lipiec!W34))</f>
        <v>0</v>
      </c>
      <c r="Y35" s="79">
        <f>SUM(63-(Y34+Czerwiec!X34+Lipiec!X34))</f>
        <v>0</v>
      </c>
      <c r="Z35" s="79">
        <f>SUM(63-(Z34+Czerwiec!Y34+Lipiec!Y34))</f>
        <v>0</v>
      </c>
      <c r="AA35" s="79">
        <f>SUM(63-(AA34+Czerwiec!Z34+Lipiec!Z34))</f>
        <v>0</v>
      </c>
      <c r="AB35" s="79">
        <f>SUM(63-(AB34+Czerwiec!AA34+Lipiec!AA34))</f>
        <v>0</v>
      </c>
      <c r="AC35" s="79"/>
      <c r="AD35" s="79"/>
      <c r="AE35" s="79"/>
      <c r="AF35" s="79"/>
      <c r="AG35" s="79"/>
      <c r="AH35" s="79"/>
      <c r="AI35" s="79"/>
    </row>
    <row r="36" spans="1:42" ht="15" customHeight="1" x14ac:dyDescent="0.25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248"/>
      <c r="S36" s="79"/>
      <c r="T36" s="79"/>
      <c r="U36" s="79"/>
      <c r="V36" s="79"/>
      <c r="W36" s="79"/>
      <c r="X36" s="79"/>
      <c r="Y36" s="79"/>
      <c r="Z36" s="79"/>
      <c r="AA36" s="79"/>
      <c r="AB36" s="79"/>
    </row>
    <row r="37" spans="1:42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</row>
    <row r="38" spans="1:42" ht="15" customHeight="1" x14ac:dyDescent="0.25">
      <c r="A38" s="21" t="s">
        <v>40</v>
      </c>
      <c r="B38" s="21">
        <f>COUNTIF(B3:B33,"Uw")+COUNTIF(B3:B33,"Uz")</f>
        <v>2</v>
      </c>
      <c r="C38" s="21">
        <f>COUNTIF(C3:C33,"Uw")+COUNTIF(C3:C33,"Uz")</f>
        <v>2</v>
      </c>
      <c r="D38" s="21">
        <f t="shared" ref="D38:AB38" si="12">COUNTIF(D3:D33,"Uw")+COUNTIF(D3:D33,"Uz")</f>
        <v>2</v>
      </c>
      <c r="E38" s="21">
        <f t="shared" si="12"/>
        <v>2</v>
      </c>
      <c r="F38" s="21">
        <f t="shared" si="12"/>
        <v>0</v>
      </c>
      <c r="G38" s="21">
        <f t="shared" si="12"/>
        <v>0</v>
      </c>
      <c r="H38" s="21">
        <f t="shared" si="12"/>
        <v>10</v>
      </c>
      <c r="I38" s="21">
        <f t="shared" si="12"/>
        <v>7</v>
      </c>
      <c r="J38" s="21">
        <f t="shared" si="12"/>
        <v>0</v>
      </c>
      <c r="K38" s="21">
        <f t="shared" si="12"/>
        <v>2</v>
      </c>
      <c r="L38" s="21">
        <f t="shared" si="12"/>
        <v>0</v>
      </c>
      <c r="M38" s="21">
        <f t="shared" si="12"/>
        <v>3</v>
      </c>
      <c r="N38" s="21">
        <f t="shared" ref="N38" si="13">COUNTIF(N3:N33,"Uw")+COUNTIF(N3:N33,"Uz")</f>
        <v>0</v>
      </c>
      <c r="O38" s="21">
        <f t="shared" si="12"/>
        <v>0</v>
      </c>
      <c r="P38" s="21">
        <f t="shared" si="12"/>
        <v>3</v>
      </c>
      <c r="Q38" s="21">
        <f t="shared" si="12"/>
        <v>2</v>
      </c>
      <c r="R38" s="21">
        <f t="shared" si="12"/>
        <v>0</v>
      </c>
      <c r="S38" s="21">
        <f t="shared" si="12"/>
        <v>0</v>
      </c>
      <c r="T38" s="21">
        <f t="shared" si="12"/>
        <v>1</v>
      </c>
      <c r="U38" s="21">
        <f t="shared" si="12"/>
        <v>1</v>
      </c>
      <c r="V38" s="21">
        <f t="shared" si="12"/>
        <v>0</v>
      </c>
      <c r="W38" s="21">
        <f t="shared" si="12"/>
        <v>2</v>
      </c>
      <c r="X38" s="21">
        <f t="shared" si="12"/>
        <v>0</v>
      </c>
      <c r="Y38" s="21">
        <f t="shared" si="12"/>
        <v>0</v>
      </c>
      <c r="Z38" s="21">
        <f t="shared" si="12"/>
        <v>2</v>
      </c>
      <c r="AA38" s="21">
        <f t="shared" si="12"/>
        <v>3</v>
      </c>
      <c r="AB38" s="21">
        <f t="shared" si="12"/>
        <v>3</v>
      </c>
      <c r="AC38" s="79"/>
      <c r="AD38" s="79"/>
      <c r="AE38" s="32" t="s">
        <v>54</v>
      </c>
      <c r="AI38" s="79"/>
    </row>
    <row r="39" spans="1:42" ht="15" customHeight="1" x14ac:dyDescent="0.25">
      <c r="A39" s="21" t="s">
        <v>41</v>
      </c>
      <c r="B39" s="21">
        <f t="shared" ref="B39:AB39" si="14">COUNTIF(B3:B33,"C")</f>
        <v>0</v>
      </c>
      <c r="C39" s="21">
        <f t="shared" si="14"/>
        <v>0</v>
      </c>
      <c r="D39" s="21">
        <f t="shared" si="14"/>
        <v>0</v>
      </c>
      <c r="E39" s="21">
        <f t="shared" si="14"/>
        <v>0</v>
      </c>
      <c r="F39" s="21">
        <f t="shared" si="14"/>
        <v>0</v>
      </c>
      <c r="G39" s="21">
        <f t="shared" si="14"/>
        <v>0</v>
      </c>
      <c r="H39" s="21">
        <f t="shared" si="14"/>
        <v>0</v>
      </c>
      <c r="I39" s="21">
        <f t="shared" si="14"/>
        <v>0</v>
      </c>
      <c r="J39" s="21">
        <f t="shared" si="14"/>
        <v>0</v>
      </c>
      <c r="K39" s="21">
        <f t="shared" si="14"/>
        <v>0</v>
      </c>
      <c r="L39" s="21">
        <f t="shared" si="14"/>
        <v>0</v>
      </c>
      <c r="M39" s="21">
        <f t="shared" si="14"/>
        <v>0</v>
      </c>
      <c r="N39" s="21">
        <f t="shared" ref="N39" si="15">COUNTIF(N3:N33,"C")</f>
        <v>0</v>
      </c>
      <c r="O39" s="21">
        <f t="shared" si="14"/>
        <v>0</v>
      </c>
      <c r="P39" s="21">
        <f t="shared" si="14"/>
        <v>0</v>
      </c>
      <c r="Q39" s="21">
        <f t="shared" si="14"/>
        <v>0</v>
      </c>
      <c r="R39" s="21">
        <f t="shared" si="14"/>
        <v>0</v>
      </c>
      <c r="S39" s="21">
        <f t="shared" si="14"/>
        <v>0</v>
      </c>
      <c r="T39" s="21">
        <f t="shared" si="14"/>
        <v>0</v>
      </c>
      <c r="U39" s="21">
        <f t="shared" si="14"/>
        <v>0</v>
      </c>
      <c r="V39" s="21">
        <f t="shared" si="14"/>
        <v>0</v>
      </c>
      <c r="W39" s="21">
        <f t="shared" si="14"/>
        <v>0</v>
      </c>
      <c r="X39" s="21">
        <f t="shared" si="14"/>
        <v>0</v>
      </c>
      <c r="Y39" s="21">
        <f t="shared" si="14"/>
        <v>0</v>
      </c>
      <c r="Z39" s="21">
        <f t="shared" si="14"/>
        <v>0</v>
      </c>
      <c r="AA39" s="21">
        <f t="shared" si="14"/>
        <v>0</v>
      </c>
      <c r="AB39" s="21">
        <f t="shared" si="14"/>
        <v>0</v>
      </c>
      <c r="AC39" s="79"/>
      <c r="AD39" s="79"/>
      <c r="AE39" s="45"/>
      <c r="AI39" s="79"/>
    </row>
    <row r="40" spans="1:42" ht="15" customHeight="1" x14ac:dyDescent="0.25">
      <c r="A40" s="21" t="s">
        <v>42</v>
      </c>
      <c r="B40" s="21">
        <f t="shared" ref="B40:C42" si="16">COUNTIF(B5:B35,"Uw")+COUNTIF(B5:B35,"Uz")</f>
        <v>1</v>
      </c>
      <c r="C40" s="21">
        <f t="shared" si="16"/>
        <v>1</v>
      </c>
      <c r="D40" s="21">
        <f t="shared" ref="D40:AB40" si="17">COUNTIF(D3:D33,"O")</f>
        <v>0</v>
      </c>
      <c r="E40" s="21">
        <f t="shared" si="17"/>
        <v>0</v>
      </c>
      <c r="F40" s="21">
        <f t="shared" si="17"/>
        <v>0</v>
      </c>
      <c r="G40" s="21">
        <f t="shared" si="17"/>
        <v>0</v>
      </c>
      <c r="H40" s="21">
        <f t="shared" si="17"/>
        <v>0</v>
      </c>
      <c r="I40" s="21">
        <f t="shared" si="17"/>
        <v>0</v>
      </c>
      <c r="J40" s="21">
        <f t="shared" si="17"/>
        <v>0</v>
      </c>
      <c r="K40" s="21">
        <f t="shared" si="17"/>
        <v>0</v>
      </c>
      <c r="L40" s="21">
        <f t="shared" si="17"/>
        <v>0</v>
      </c>
      <c r="M40" s="21">
        <f t="shared" si="17"/>
        <v>0</v>
      </c>
      <c r="N40" s="21">
        <f t="shared" ref="N40" si="18">COUNTIF(N3:N33,"O")</f>
        <v>0</v>
      </c>
      <c r="O40" s="21">
        <f t="shared" si="17"/>
        <v>0</v>
      </c>
      <c r="P40" s="21">
        <f t="shared" si="17"/>
        <v>0</v>
      </c>
      <c r="Q40" s="21">
        <f t="shared" si="17"/>
        <v>0</v>
      </c>
      <c r="R40" s="21">
        <f t="shared" si="17"/>
        <v>0</v>
      </c>
      <c r="S40" s="21">
        <f t="shared" si="17"/>
        <v>0</v>
      </c>
      <c r="T40" s="21">
        <f t="shared" si="17"/>
        <v>0</v>
      </c>
      <c r="U40" s="21">
        <f t="shared" si="17"/>
        <v>0</v>
      </c>
      <c r="V40" s="21">
        <f t="shared" si="17"/>
        <v>0</v>
      </c>
      <c r="W40" s="21">
        <f t="shared" si="17"/>
        <v>0</v>
      </c>
      <c r="X40" s="21">
        <f t="shared" si="17"/>
        <v>0</v>
      </c>
      <c r="Y40" s="21">
        <f t="shared" si="17"/>
        <v>0</v>
      </c>
      <c r="Z40" s="21">
        <f t="shared" si="17"/>
        <v>0</v>
      </c>
      <c r="AA40" s="21">
        <f t="shared" si="17"/>
        <v>0</v>
      </c>
      <c r="AB40" s="21">
        <f t="shared" si="17"/>
        <v>0</v>
      </c>
      <c r="AC40" s="79"/>
      <c r="AD40" s="79"/>
      <c r="AE40" s="73" t="s">
        <v>50</v>
      </c>
      <c r="AF40" s="73" t="s">
        <v>51</v>
      </c>
      <c r="AJ40" s="79"/>
    </row>
    <row r="41" spans="1:42" ht="15" customHeight="1" x14ac:dyDescent="0.25">
      <c r="A41" s="21" t="s">
        <v>43</v>
      </c>
      <c r="B41" s="21">
        <f t="shared" si="16"/>
        <v>1</v>
      </c>
      <c r="C41" s="21">
        <f t="shared" si="16"/>
        <v>1</v>
      </c>
      <c r="D41" s="21">
        <f t="shared" ref="D41:AB41" si="19">COUNTIF(D3:D33,"Uo")</f>
        <v>0</v>
      </c>
      <c r="E41" s="21">
        <f t="shared" si="19"/>
        <v>0</v>
      </c>
      <c r="F41" s="21">
        <f t="shared" si="19"/>
        <v>0</v>
      </c>
      <c r="G41" s="21">
        <f t="shared" si="19"/>
        <v>0</v>
      </c>
      <c r="H41" s="21">
        <f t="shared" si="19"/>
        <v>0</v>
      </c>
      <c r="I41" s="21">
        <f t="shared" si="19"/>
        <v>0</v>
      </c>
      <c r="J41" s="21">
        <f t="shared" si="19"/>
        <v>0</v>
      </c>
      <c r="K41" s="21">
        <f t="shared" si="19"/>
        <v>0</v>
      </c>
      <c r="L41" s="21">
        <f t="shared" si="19"/>
        <v>0</v>
      </c>
      <c r="M41" s="21">
        <f t="shared" si="19"/>
        <v>0</v>
      </c>
      <c r="N41" s="21">
        <f t="shared" ref="N41" si="20">COUNTIF(N3:N33,"Uo")</f>
        <v>0</v>
      </c>
      <c r="O41" s="21">
        <f t="shared" si="19"/>
        <v>0</v>
      </c>
      <c r="P41" s="21">
        <f t="shared" si="19"/>
        <v>0</v>
      </c>
      <c r="Q41" s="21">
        <f t="shared" si="19"/>
        <v>0</v>
      </c>
      <c r="R41" s="21">
        <f t="shared" si="19"/>
        <v>0</v>
      </c>
      <c r="S41" s="21">
        <f t="shared" si="19"/>
        <v>0</v>
      </c>
      <c r="T41" s="21">
        <f t="shared" si="19"/>
        <v>0</v>
      </c>
      <c r="U41" s="21">
        <f t="shared" si="19"/>
        <v>0</v>
      </c>
      <c r="V41" s="21">
        <f t="shared" si="19"/>
        <v>0</v>
      </c>
      <c r="W41" s="21">
        <f t="shared" si="19"/>
        <v>0</v>
      </c>
      <c r="X41" s="21">
        <f t="shared" si="19"/>
        <v>0</v>
      </c>
      <c r="Y41" s="21">
        <f t="shared" si="19"/>
        <v>0</v>
      </c>
      <c r="Z41" s="21">
        <f t="shared" si="19"/>
        <v>0</v>
      </c>
      <c r="AA41" s="21">
        <f t="shared" si="19"/>
        <v>0</v>
      </c>
      <c r="AB41" s="21">
        <f t="shared" si="19"/>
        <v>0</v>
      </c>
      <c r="AC41" s="79"/>
      <c r="AD41" s="79"/>
      <c r="AE41" s="33" t="s">
        <v>55</v>
      </c>
      <c r="AF41" s="73" t="s">
        <v>56</v>
      </c>
      <c r="AP41" s="300"/>
    </row>
    <row r="42" spans="1:42" ht="15" customHeight="1" x14ac:dyDescent="0.25">
      <c r="A42" s="21" t="s">
        <v>76</v>
      </c>
      <c r="B42" s="21">
        <f t="shared" si="16"/>
        <v>0</v>
      </c>
      <c r="C42" s="21">
        <f t="shared" si="16"/>
        <v>0</v>
      </c>
      <c r="D42" s="21">
        <f t="shared" ref="D42:AB42" si="21">COUNTIF(D3:D33,"Uj")</f>
        <v>0</v>
      </c>
      <c r="E42" s="21">
        <f t="shared" si="21"/>
        <v>0</v>
      </c>
      <c r="F42" s="21">
        <f t="shared" si="21"/>
        <v>0</v>
      </c>
      <c r="G42" s="21">
        <f t="shared" si="21"/>
        <v>0</v>
      </c>
      <c r="H42" s="21">
        <f t="shared" si="21"/>
        <v>0</v>
      </c>
      <c r="I42" s="21">
        <f t="shared" si="21"/>
        <v>0</v>
      </c>
      <c r="J42" s="21">
        <f t="shared" si="21"/>
        <v>0</v>
      </c>
      <c r="K42" s="21">
        <f t="shared" si="21"/>
        <v>0</v>
      </c>
      <c r="L42" s="21">
        <f t="shared" si="21"/>
        <v>0</v>
      </c>
      <c r="M42" s="21">
        <f t="shared" si="21"/>
        <v>0</v>
      </c>
      <c r="N42" s="21">
        <f t="shared" ref="N42" si="22">COUNTIF(N3:N33,"Uj")</f>
        <v>0</v>
      </c>
      <c r="O42" s="21">
        <f t="shared" si="21"/>
        <v>0</v>
      </c>
      <c r="P42" s="21">
        <f t="shared" si="21"/>
        <v>0</v>
      </c>
      <c r="Q42" s="21">
        <f t="shared" si="21"/>
        <v>0</v>
      </c>
      <c r="R42" s="21">
        <f t="shared" si="21"/>
        <v>0</v>
      </c>
      <c r="S42" s="21">
        <f t="shared" si="21"/>
        <v>0</v>
      </c>
      <c r="T42" s="21">
        <f t="shared" si="21"/>
        <v>0</v>
      </c>
      <c r="U42" s="21">
        <f t="shared" si="21"/>
        <v>0</v>
      </c>
      <c r="V42" s="21">
        <f t="shared" si="21"/>
        <v>0</v>
      </c>
      <c r="W42" s="21">
        <f t="shared" si="21"/>
        <v>0</v>
      </c>
      <c r="X42" s="21">
        <f t="shared" si="21"/>
        <v>0</v>
      </c>
      <c r="Y42" s="21">
        <f t="shared" si="21"/>
        <v>0</v>
      </c>
      <c r="Z42" s="21">
        <f t="shared" si="21"/>
        <v>0</v>
      </c>
      <c r="AA42" s="21">
        <f t="shared" si="21"/>
        <v>0</v>
      </c>
      <c r="AB42" s="21">
        <f t="shared" si="21"/>
        <v>0</v>
      </c>
      <c r="AC42" s="79"/>
      <c r="AD42" s="79"/>
      <c r="AE42" s="31"/>
      <c r="AF42" s="73" t="s">
        <v>52</v>
      </c>
    </row>
    <row r="43" spans="1:42" ht="15" customHeight="1" x14ac:dyDescent="0.25">
      <c r="A43" s="14" t="s">
        <v>45</v>
      </c>
      <c r="B43" s="378" t="s">
        <v>48</v>
      </c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379"/>
      <c r="Z43" s="379"/>
      <c r="AA43" s="379"/>
      <c r="AB43" s="379"/>
      <c r="AE43" s="45" t="s">
        <v>70</v>
      </c>
      <c r="AF43" s="45" t="s">
        <v>71</v>
      </c>
      <c r="AG43" s="45"/>
      <c r="AH43" s="45"/>
      <c r="AI43" s="45"/>
    </row>
    <row r="44" spans="1:42" x14ac:dyDescent="0.25">
      <c r="A44" s="21" t="s">
        <v>140</v>
      </c>
      <c r="B44" s="21">
        <f>Kwiecień!B87</f>
        <v>345</v>
      </c>
      <c r="C44" s="21">
        <f>Kwiecień!C87</f>
        <v>0</v>
      </c>
      <c r="D44" s="21">
        <f>Kwiecień!D87</f>
        <v>595</v>
      </c>
      <c r="E44" s="21">
        <f>Kwiecień!E87</f>
        <v>250</v>
      </c>
      <c r="F44" s="21">
        <f>Kwiecień!F87</f>
        <v>780</v>
      </c>
      <c r="G44" s="21">
        <f>Kwiecień!G87</f>
        <v>285</v>
      </c>
      <c r="H44" s="21">
        <f>Kwiecień!H87</f>
        <v>1425</v>
      </c>
      <c r="I44" s="21">
        <f>Kwiecień!I87</f>
        <v>355</v>
      </c>
      <c r="J44" s="21">
        <f>Kwiecień!J87</f>
        <v>155</v>
      </c>
      <c r="K44" s="21">
        <f>Kwiecień!K87</f>
        <v>120</v>
      </c>
      <c r="L44" s="21">
        <f>Kwiecień!L87</f>
        <v>1340</v>
      </c>
      <c r="M44" s="21">
        <f>Kwiecień!M87</f>
        <v>1630</v>
      </c>
      <c r="N44" s="21"/>
      <c r="O44" s="21">
        <f>Kwiecień!O87</f>
        <v>90</v>
      </c>
      <c r="P44" s="21">
        <f>Kwiecień!P87</f>
        <v>305</v>
      </c>
      <c r="Q44" s="21">
        <f>Kwiecień!Q87</f>
        <v>120</v>
      </c>
      <c r="R44" s="21">
        <f>Kwiecień!R87</f>
        <v>1380</v>
      </c>
      <c r="S44" s="21">
        <f>Kwiecień!S87</f>
        <v>1470</v>
      </c>
      <c r="T44" s="21">
        <f>Kwiecień!T87</f>
        <v>1020</v>
      </c>
      <c r="U44" s="21">
        <f>Kwiecień!U87</f>
        <v>90</v>
      </c>
      <c r="V44" s="21">
        <f>Kwiecień!V87</f>
        <v>220</v>
      </c>
      <c r="W44" s="21">
        <f>Kwiecień!W87</f>
        <v>180</v>
      </c>
      <c r="X44" s="21">
        <f>Kwiecień!X87</f>
        <v>85</v>
      </c>
      <c r="Y44" s="21">
        <f>Kwiecień!Y87</f>
        <v>420</v>
      </c>
      <c r="Z44" s="21">
        <f>Kwiecień!Z87</f>
        <v>180</v>
      </c>
      <c r="AA44" s="21">
        <f>Kwiecień!AA87</f>
        <v>710</v>
      </c>
      <c r="AB44" s="21">
        <f>Kwiecień!AB87</f>
        <v>0</v>
      </c>
      <c r="AE44" s="45" t="s">
        <v>72</v>
      </c>
      <c r="AF44" s="45" t="s">
        <v>53</v>
      </c>
      <c r="AG44" s="45"/>
      <c r="AH44" s="45"/>
      <c r="AI44" s="45"/>
    </row>
    <row r="45" spans="1:42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E45" s="45" t="s">
        <v>74</v>
      </c>
      <c r="AF45" s="45" t="s">
        <v>68</v>
      </c>
      <c r="AG45" s="45"/>
      <c r="AH45" s="45"/>
      <c r="AI45" s="45"/>
    </row>
    <row r="46" spans="1:42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E46" s="45" t="s">
        <v>75</v>
      </c>
      <c r="AF46" s="45" t="s">
        <v>67</v>
      </c>
      <c r="AG46" s="45"/>
      <c r="AH46" s="45"/>
      <c r="AI46" s="45"/>
    </row>
    <row r="47" spans="1:42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E47" s="45" t="s">
        <v>44</v>
      </c>
      <c r="AF47" s="45" t="s">
        <v>73</v>
      </c>
      <c r="AG47" s="45"/>
      <c r="AH47" s="45"/>
      <c r="AI47" s="45"/>
    </row>
    <row r="48" spans="1:42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E48" s="140"/>
      <c r="AF48" s="45" t="s">
        <v>87</v>
      </c>
    </row>
    <row r="49" spans="1:35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E49" s="58"/>
      <c r="AF49" s="45" t="s">
        <v>88</v>
      </c>
    </row>
    <row r="50" spans="1:35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E50" s="59"/>
      <c r="AF50" s="45" t="s">
        <v>89</v>
      </c>
    </row>
    <row r="51" spans="1:35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E51" s="54" t="s">
        <v>100</v>
      </c>
      <c r="AF51" s="45" t="s">
        <v>101</v>
      </c>
      <c r="AG51" s="45"/>
      <c r="AH51" s="45"/>
      <c r="AI51" s="45"/>
    </row>
    <row r="52" spans="1:35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F52" s="45"/>
      <c r="AG52" s="45"/>
      <c r="AH52" s="45"/>
    </row>
    <row r="53" spans="1:35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F53" s="45"/>
      <c r="AG53" s="45"/>
      <c r="AH53" s="45"/>
    </row>
    <row r="54" spans="1:35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F54" s="46"/>
      <c r="AG54" s="46"/>
      <c r="AH54" s="46"/>
    </row>
    <row r="55" spans="1:35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F55" s="45"/>
      <c r="AG55" s="45"/>
      <c r="AH55" s="45"/>
    </row>
    <row r="56" spans="1:35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35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35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35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F59" s="45"/>
      <c r="AG59" s="45"/>
      <c r="AH59" s="45"/>
    </row>
    <row r="60" spans="1:35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35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35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35" ht="15.75" thickBot="1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35" ht="15.75" thickBot="1" x14ac:dyDescent="0.3">
      <c r="A64" s="16" t="s">
        <v>46</v>
      </c>
      <c r="B64" s="13">
        <f t="shared" ref="B64:AB64" si="23">SUM(B44:B63)</f>
        <v>345</v>
      </c>
      <c r="C64" s="13">
        <f t="shared" si="23"/>
        <v>0</v>
      </c>
      <c r="D64" s="13">
        <f t="shared" si="23"/>
        <v>595</v>
      </c>
      <c r="E64" s="13">
        <f t="shared" si="23"/>
        <v>250</v>
      </c>
      <c r="F64" s="13">
        <f t="shared" si="23"/>
        <v>780</v>
      </c>
      <c r="G64" s="13">
        <f t="shared" si="23"/>
        <v>285</v>
      </c>
      <c r="H64" s="13">
        <f t="shared" si="23"/>
        <v>1425</v>
      </c>
      <c r="I64" s="13">
        <f t="shared" si="23"/>
        <v>355</v>
      </c>
      <c r="J64" s="13">
        <f t="shared" si="23"/>
        <v>155</v>
      </c>
      <c r="K64" s="13">
        <f t="shared" si="23"/>
        <v>120</v>
      </c>
      <c r="L64" s="13">
        <f t="shared" si="23"/>
        <v>1340</v>
      </c>
      <c r="M64" s="13">
        <f t="shared" si="23"/>
        <v>1630</v>
      </c>
      <c r="N64" s="13">
        <f t="shared" si="23"/>
        <v>0</v>
      </c>
      <c r="O64" s="13">
        <f t="shared" si="23"/>
        <v>90</v>
      </c>
      <c r="P64" s="13">
        <f t="shared" si="23"/>
        <v>305</v>
      </c>
      <c r="Q64" s="13">
        <f t="shared" si="23"/>
        <v>120</v>
      </c>
      <c r="R64" s="13">
        <f t="shared" si="23"/>
        <v>1380</v>
      </c>
      <c r="S64" s="13">
        <f t="shared" si="23"/>
        <v>1470</v>
      </c>
      <c r="T64" s="13">
        <f t="shared" si="23"/>
        <v>1020</v>
      </c>
      <c r="U64" s="13">
        <f t="shared" si="23"/>
        <v>90</v>
      </c>
      <c r="V64" s="13">
        <f t="shared" si="23"/>
        <v>220</v>
      </c>
      <c r="W64" s="13">
        <f t="shared" si="23"/>
        <v>180</v>
      </c>
      <c r="X64" s="13">
        <f t="shared" si="23"/>
        <v>85</v>
      </c>
      <c r="Y64" s="13">
        <f t="shared" si="23"/>
        <v>420</v>
      </c>
      <c r="Z64" s="13">
        <f t="shared" si="23"/>
        <v>180</v>
      </c>
      <c r="AA64" s="13">
        <f t="shared" si="23"/>
        <v>710</v>
      </c>
      <c r="AB64" s="13">
        <f t="shared" si="23"/>
        <v>0</v>
      </c>
    </row>
    <row r="65" spans="1:28" x14ac:dyDescent="0.25">
      <c r="A65" s="14" t="s">
        <v>45</v>
      </c>
      <c r="B65" s="378" t="s">
        <v>49</v>
      </c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  <c r="Y65" s="379"/>
      <c r="Z65" s="379"/>
      <c r="AA65" s="379"/>
      <c r="AB65" s="379"/>
    </row>
    <row r="66" spans="1:28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spans="1:28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 x14ac:dyDescent="0.25">
      <c r="A77" s="338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ht="15.75" thickBot="1" x14ac:dyDescent="0.3">
      <c r="A85" s="1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ht="15.75" thickBot="1" x14ac:dyDescent="0.3">
      <c r="A86" s="17" t="s">
        <v>46</v>
      </c>
      <c r="B86" s="18">
        <f t="shared" ref="B86:AB86" si="24">SUM(B66:B85)</f>
        <v>0</v>
      </c>
      <c r="C86" s="18">
        <f t="shared" ref="C86" si="25">SUM(C66:C85)</f>
        <v>0</v>
      </c>
      <c r="D86" s="18">
        <f t="shared" si="24"/>
        <v>0</v>
      </c>
      <c r="E86" s="18">
        <f t="shared" si="24"/>
        <v>0</v>
      </c>
      <c r="F86" s="18">
        <f t="shared" si="24"/>
        <v>0</v>
      </c>
      <c r="G86" s="18">
        <f t="shared" si="24"/>
        <v>0</v>
      </c>
      <c r="H86" s="18">
        <f t="shared" si="24"/>
        <v>0</v>
      </c>
      <c r="I86" s="18">
        <f t="shared" si="24"/>
        <v>0</v>
      </c>
      <c r="J86" s="18">
        <f t="shared" si="24"/>
        <v>0</v>
      </c>
      <c r="K86" s="18">
        <f t="shared" si="24"/>
        <v>0</v>
      </c>
      <c r="L86" s="18">
        <f t="shared" si="24"/>
        <v>0</v>
      </c>
      <c r="M86" s="18">
        <f t="shared" si="24"/>
        <v>0</v>
      </c>
      <c r="N86" s="18"/>
      <c r="O86" s="18">
        <f t="shared" si="24"/>
        <v>0</v>
      </c>
      <c r="P86" s="18">
        <f t="shared" si="24"/>
        <v>0</v>
      </c>
      <c r="Q86" s="18">
        <f t="shared" si="24"/>
        <v>0</v>
      </c>
      <c r="R86" s="18">
        <f t="shared" si="24"/>
        <v>0</v>
      </c>
      <c r="S86" s="18">
        <f t="shared" si="24"/>
        <v>0</v>
      </c>
      <c r="T86" s="18">
        <f t="shared" si="24"/>
        <v>0</v>
      </c>
      <c r="U86" s="18">
        <f t="shared" si="24"/>
        <v>0</v>
      </c>
      <c r="V86" s="18">
        <f t="shared" si="24"/>
        <v>0</v>
      </c>
      <c r="W86" s="18">
        <f t="shared" si="24"/>
        <v>0</v>
      </c>
      <c r="X86" s="18">
        <f t="shared" si="24"/>
        <v>0</v>
      </c>
      <c r="Y86" s="18">
        <f t="shared" si="24"/>
        <v>0</v>
      </c>
      <c r="Z86" s="18">
        <f t="shared" si="24"/>
        <v>0</v>
      </c>
      <c r="AA86" s="18">
        <f t="shared" si="24"/>
        <v>0</v>
      </c>
      <c r="AB86" s="18">
        <f t="shared" si="24"/>
        <v>0</v>
      </c>
    </row>
    <row r="87" spans="1:28" ht="15.75" thickBot="1" x14ac:dyDescent="0.3">
      <c r="A87" s="5" t="s">
        <v>47</v>
      </c>
      <c r="B87" s="6">
        <f t="shared" ref="B87:AB87" si="26">SUM(B64-B86)</f>
        <v>345</v>
      </c>
      <c r="C87" s="6">
        <f t="shared" ref="C87" si="27">SUM(C64-C86)</f>
        <v>0</v>
      </c>
      <c r="D87" s="6">
        <f t="shared" si="26"/>
        <v>595</v>
      </c>
      <c r="E87" s="6">
        <f t="shared" si="26"/>
        <v>250</v>
      </c>
      <c r="F87" s="6">
        <f t="shared" si="26"/>
        <v>780</v>
      </c>
      <c r="G87" s="6">
        <f t="shared" si="26"/>
        <v>285</v>
      </c>
      <c r="H87" s="6">
        <f t="shared" si="26"/>
        <v>1425</v>
      </c>
      <c r="I87" s="6">
        <f t="shared" si="26"/>
        <v>355</v>
      </c>
      <c r="J87" s="6">
        <f t="shared" si="26"/>
        <v>155</v>
      </c>
      <c r="K87" s="6">
        <f t="shared" si="26"/>
        <v>120</v>
      </c>
      <c r="L87" s="6">
        <f t="shared" si="26"/>
        <v>1340</v>
      </c>
      <c r="M87" s="6">
        <f t="shared" si="26"/>
        <v>1630</v>
      </c>
      <c r="N87" s="6">
        <f t="shared" si="26"/>
        <v>0</v>
      </c>
      <c r="O87" s="6">
        <f t="shared" si="26"/>
        <v>90</v>
      </c>
      <c r="P87" s="6">
        <f t="shared" si="26"/>
        <v>305</v>
      </c>
      <c r="Q87" s="6">
        <f t="shared" si="26"/>
        <v>120</v>
      </c>
      <c r="R87" s="6">
        <f t="shared" si="26"/>
        <v>1380</v>
      </c>
      <c r="S87" s="6">
        <f t="shared" si="26"/>
        <v>1470</v>
      </c>
      <c r="T87" s="6">
        <f t="shared" si="26"/>
        <v>1020</v>
      </c>
      <c r="U87" s="6">
        <f t="shared" si="26"/>
        <v>90</v>
      </c>
      <c r="V87" s="6">
        <f t="shared" si="26"/>
        <v>220</v>
      </c>
      <c r="W87" s="6">
        <f t="shared" si="26"/>
        <v>180</v>
      </c>
      <c r="X87" s="6">
        <f t="shared" si="26"/>
        <v>85</v>
      </c>
      <c r="Y87" s="6">
        <f t="shared" si="26"/>
        <v>420</v>
      </c>
      <c r="Z87" s="6">
        <f t="shared" si="26"/>
        <v>180</v>
      </c>
      <c r="AA87" s="6">
        <f t="shared" si="26"/>
        <v>710</v>
      </c>
      <c r="AB87" s="6">
        <f t="shared" si="26"/>
        <v>0</v>
      </c>
    </row>
    <row r="89" spans="1:28" ht="15.75" thickBot="1" x14ac:dyDescent="0.3"/>
    <row r="90" spans="1:28" x14ac:dyDescent="0.25">
      <c r="A90" s="82" t="s">
        <v>65</v>
      </c>
      <c r="B90" s="83">
        <f t="shared" ref="B90:AB90" si="28">COUNTIF(B3:B33,"*1")+COUNTIF(B3:B33,"*1~*")+COUNTIF(B3:B33,"*1#")+COUNTIF(B3:B33,"1")</f>
        <v>0</v>
      </c>
      <c r="C90" s="83">
        <f t="shared" ref="C90" si="29">COUNTIF(C3:C33,"*1")+COUNTIF(C3:C33,"*1~*")+COUNTIF(C3:C33,"*1#")+COUNTIF(C3:C33,"1")</f>
        <v>0</v>
      </c>
      <c r="D90" s="83">
        <f t="shared" si="28"/>
        <v>5</v>
      </c>
      <c r="E90" s="83">
        <f t="shared" si="28"/>
        <v>3</v>
      </c>
      <c r="F90" s="83">
        <f t="shared" si="28"/>
        <v>0</v>
      </c>
      <c r="G90" s="83">
        <f t="shared" si="28"/>
        <v>9</v>
      </c>
      <c r="H90" s="83">
        <f t="shared" si="28"/>
        <v>9</v>
      </c>
      <c r="I90" s="83">
        <f t="shared" si="28"/>
        <v>0</v>
      </c>
      <c r="J90" s="83">
        <f t="shared" si="28"/>
        <v>20</v>
      </c>
      <c r="K90" s="83">
        <f t="shared" si="28"/>
        <v>3</v>
      </c>
      <c r="L90" s="83">
        <f t="shared" si="28"/>
        <v>11</v>
      </c>
      <c r="M90" s="83">
        <f t="shared" si="28"/>
        <v>11</v>
      </c>
      <c r="N90" s="83">
        <f t="shared" ref="N90" si="30">COUNTIF(N3:N33,"*1")+COUNTIF(N3:N33,"*1~*")+COUNTIF(N3:N33,"*1#")+COUNTIF(N3:N33,"1")</f>
        <v>13</v>
      </c>
      <c r="O90" s="83">
        <f t="shared" si="28"/>
        <v>8</v>
      </c>
      <c r="P90" s="83">
        <f t="shared" si="28"/>
        <v>4</v>
      </c>
      <c r="Q90" s="83">
        <f t="shared" si="28"/>
        <v>14</v>
      </c>
      <c r="R90" s="83">
        <f t="shared" si="28"/>
        <v>1</v>
      </c>
      <c r="S90" s="83">
        <f t="shared" si="28"/>
        <v>3</v>
      </c>
      <c r="T90" s="83">
        <f t="shared" si="28"/>
        <v>4</v>
      </c>
      <c r="U90" s="83">
        <f t="shared" si="28"/>
        <v>11</v>
      </c>
      <c r="V90" s="83">
        <f t="shared" si="28"/>
        <v>9</v>
      </c>
      <c r="W90" s="83">
        <f t="shared" si="28"/>
        <v>12</v>
      </c>
      <c r="X90" s="83">
        <f t="shared" si="28"/>
        <v>7</v>
      </c>
      <c r="Y90" s="83">
        <f t="shared" si="28"/>
        <v>12</v>
      </c>
      <c r="Z90" s="83">
        <f t="shared" si="28"/>
        <v>7</v>
      </c>
      <c r="AA90" s="83">
        <f t="shared" si="28"/>
        <v>3</v>
      </c>
      <c r="AB90" s="83">
        <f t="shared" si="28"/>
        <v>9</v>
      </c>
    </row>
    <row r="91" spans="1:28" ht="15.75" thickBot="1" x14ac:dyDescent="0.3">
      <c r="A91" s="40" t="s">
        <v>62</v>
      </c>
      <c r="B91" s="88">
        <f t="shared" ref="B91:AB91" si="31">COUNTIF(B2:B29,"O1R")</f>
        <v>0</v>
      </c>
      <c r="C91" s="88">
        <f t="shared" ref="C91" si="32">COUNTIF(C2:C29,"O1R")</f>
        <v>0</v>
      </c>
      <c r="D91" s="88">
        <f t="shared" si="31"/>
        <v>0</v>
      </c>
      <c r="E91" s="88">
        <f t="shared" si="31"/>
        <v>0</v>
      </c>
      <c r="F91" s="88">
        <f t="shared" si="31"/>
        <v>0</v>
      </c>
      <c r="G91" s="88">
        <f t="shared" si="31"/>
        <v>0</v>
      </c>
      <c r="H91" s="88">
        <f t="shared" si="31"/>
        <v>0</v>
      </c>
      <c r="I91" s="88">
        <f t="shared" si="31"/>
        <v>0</v>
      </c>
      <c r="J91" s="88">
        <f t="shared" si="31"/>
        <v>0</v>
      </c>
      <c r="K91" s="88">
        <f t="shared" si="31"/>
        <v>0</v>
      </c>
      <c r="L91" s="88">
        <f t="shared" si="31"/>
        <v>0</v>
      </c>
      <c r="M91" s="88">
        <f t="shared" si="31"/>
        <v>0</v>
      </c>
      <c r="N91" s="88">
        <f t="shared" ref="N91" si="33">COUNTIF(N2:N29,"O1R")</f>
        <v>0</v>
      </c>
      <c r="O91" s="88">
        <f t="shared" si="31"/>
        <v>0</v>
      </c>
      <c r="P91" s="88">
        <f t="shared" si="31"/>
        <v>0</v>
      </c>
      <c r="Q91" s="88">
        <f t="shared" si="31"/>
        <v>0</v>
      </c>
      <c r="R91" s="88">
        <f t="shared" si="31"/>
        <v>0</v>
      </c>
      <c r="S91" s="88">
        <f t="shared" si="31"/>
        <v>0</v>
      </c>
      <c r="T91" s="88">
        <f t="shared" si="31"/>
        <v>0</v>
      </c>
      <c r="U91" s="88">
        <f t="shared" si="31"/>
        <v>0</v>
      </c>
      <c r="V91" s="88">
        <f t="shared" si="31"/>
        <v>0</v>
      </c>
      <c r="W91" s="88">
        <f t="shared" si="31"/>
        <v>0</v>
      </c>
      <c r="X91" s="88">
        <f t="shared" si="31"/>
        <v>0</v>
      </c>
      <c r="Y91" s="88">
        <f t="shared" si="31"/>
        <v>0</v>
      </c>
      <c r="Z91" s="88">
        <f t="shared" si="31"/>
        <v>0</v>
      </c>
      <c r="AA91" s="88">
        <f t="shared" si="31"/>
        <v>0</v>
      </c>
      <c r="AB91" s="88">
        <f t="shared" si="31"/>
        <v>0</v>
      </c>
    </row>
    <row r="92" spans="1:28" ht="15.75" thickBot="1" x14ac:dyDescent="0.3">
      <c r="A92" s="50" t="s">
        <v>64</v>
      </c>
      <c r="B92" s="63">
        <f t="shared" ref="B92:AB92" si="34">SUM(B90:B91)</f>
        <v>0</v>
      </c>
      <c r="C92" s="63">
        <f t="shared" ref="C92" si="35">SUM(C90:C91)</f>
        <v>0</v>
      </c>
      <c r="D92" s="63">
        <f t="shared" si="34"/>
        <v>5</v>
      </c>
      <c r="E92" s="63">
        <f t="shared" si="34"/>
        <v>3</v>
      </c>
      <c r="F92" s="63">
        <f t="shared" si="34"/>
        <v>0</v>
      </c>
      <c r="G92" s="63">
        <f t="shared" si="34"/>
        <v>9</v>
      </c>
      <c r="H92" s="63">
        <f t="shared" si="34"/>
        <v>9</v>
      </c>
      <c r="I92" s="63">
        <f t="shared" si="34"/>
        <v>0</v>
      </c>
      <c r="J92" s="63">
        <f t="shared" si="34"/>
        <v>20</v>
      </c>
      <c r="K92" s="63">
        <f t="shared" si="34"/>
        <v>3</v>
      </c>
      <c r="L92" s="63">
        <f t="shared" si="34"/>
        <v>11</v>
      </c>
      <c r="M92" s="63">
        <f t="shared" si="34"/>
        <v>11</v>
      </c>
      <c r="N92" s="63">
        <f t="shared" ref="N92" si="36">SUM(N90:N91)</f>
        <v>13</v>
      </c>
      <c r="O92" s="63">
        <f t="shared" si="34"/>
        <v>8</v>
      </c>
      <c r="P92" s="63">
        <f t="shared" si="34"/>
        <v>4</v>
      </c>
      <c r="Q92" s="63">
        <f t="shared" si="34"/>
        <v>14</v>
      </c>
      <c r="R92" s="63">
        <f t="shared" si="34"/>
        <v>1</v>
      </c>
      <c r="S92" s="63">
        <f t="shared" si="34"/>
        <v>3</v>
      </c>
      <c r="T92" s="63">
        <f t="shared" si="34"/>
        <v>4</v>
      </c>
      <c r="U92" s="63">
        <f t="shared" si="34"/>
        <v>11</v>
      </c>
      <c r="V92" s="63">
        <f t="shared" si="34"/>
        <v>9</v>
      </c>
      <c r="W92" s="63">
        <f t="shared" si="34"/>
        <v>12</v>
      </c>
      <c r="X92" s="63">
        <f t="shared" si="34"/>
        <v>7</v>
      </c>
      <c r="Y92" s="63">
        <f t="shared" si="34"/>
        <v>12</v>
      </c>
      <c r="Z92" s="63">
        <f t="shared" si="34"/>
        <v>7</v>
      </c>
      <c r="AA92" s="63">
        <f t="shared" si="34"/>
        <v>3</v>
      </c>
      <c r="AB92" s="63">
        <f t="shared" si="34"/>
        <v>9</v>
      </c>
    </row>
    <row r="93" spans="1:28" x14ac:dyDescent="0.25">
      <c r="A93" s="43" t="s">
        <v>63</v>
      </c>
      <c r="B93" s="28">
        <f>COUNTIF(B3:B33,"*2")+COUNTIF(B3:B33,"2")</f>
        <v>0</v>
      </c>
      <c r="C93" s="28">
        <f t="shared" ref="C93:AB93" si="37">COUNTIF(C3:C33,"*2")+COUNTIF(C3:C33,"2")</f>
        <v>0</v>
      </c>
      <c r="D93" s="28">
        <f t="shared" si="37"/>
        <v>8</v>
      </c>
      <c r="E93" s="28">
        <f t="shared" si="37"/>
        <v>8</v>
      </c>
      <c r="F93" s="28">
        <f t="shared" si="37"/>
        <v>0</v>
      </c>
      <c r="G93" s="28">
        <f t="shared" si="37"/>
        <v>6</v>
      </c>
      <c r="H93" s="28">
        <f t="shared" si="37"/>
        <v>1</v>
      </c>
      <c r="I93" s="28">
        <f t="shared" si="37"/>
        <v>8</v>
      </c>
      <c r="J93" s="28">
        <f t="shared" si="37"/>
        <v>0</v>
      </c>
      <c r="K93" s="28">
        <f t="shared" si="37"/>
        <v>8</v>
      </c>
      <c r="L93" s="28">
        <f t="shared" si="37"/>
        <v>3</v>
      </c>
      <c r="M93" s="28">
        <f t="shared" si="37"/>
        <v>6</v>
      </c>
      <c r="N93" s="28">
        <f t="shared" ref="N93" si="38">COUNTIF(N3:N33,"*2")+COUNTIF(N3:N33,"2")</f>
        <v>7</v>
      </c>
      <c r="O93" s="28">
        <f t="shared" si="37"/>
        <v>7</v>
      </c>
      <c r="P93" s="28">
        <f t="shared" si="37"/>
        <v>6</v>
      </c>
      <c r="Q93" s="28">
        <f t="shared" si="37"/>
        <v>0</v>
      </c>
      <c r="R93" s="28">
        <f t="shared" si="37"/>
        <v>15</v>
      </c>
      <c r="S93" s="28">
        <f t="shared" si="37"/>
        <v>10</v>
      </c>
      <c r="T93" s="28">
        <f t="shared" si="37"/>
        <v>11</v>
      </c>
      <c r="U93" s="28">
        <f t="shared" si="37"/>
        <v>1</v>
      </c>
      <c r="V93" s="28">
        <f t="shared" si="37"/>
        <v>6</v>
      </c>
      <c r="W93" s="28">
        <f t="shared" si="37"/>
        <v>7</v>
      </c>
      <c r="X93" s="28">
        <f t="shared" si="37"/>
        <v>9</v>
      </c>
      <c r="Y93" s="28">
        <f t="shared" si="37"/>
        <v>0</v>
      </c>
      <c r="Z93" s="28">
        <f t="shared" si="37"/>
        <v>0</v>
      </c>
      <c r="AA93" s="28">
        <f t="shared" si="37"/>
        <v>14</v>
      </c>
      <c r="AB93" s="28">
        <f t="shared" si="37"/>
        <v>1</v>
      </c>
    </row>
    <row r="94" spans="1:28" ht="15.75" thickBot="1" x14ac:dyDescent="0.3">
      <c r="A94" s="40" t="s">
        <v>62</v>
      </c>
      <c r="B94" s="88">
        <f t="shared" ref="B94:AB94" si="39">COUNTIF(B2:B29,"*2R")</f>
        <v>0</v>
      </c>
      <c r="C94" s="88">
        <f t="shared" ref="C94" si="40">COUNTIF(C2:C29,"*2R")</f>
        <v>0</v>
      </c>
      <c r="D94" s="88">
        <f t="shared" si="39"/>
        <v>0</v>
      </c>
      <c r="E94" s="88">
        <f t="shared" si="39"/>
        <v>0</v>
      </c>
      <c r="F94" s="88">
        <f t="shared" si="39"/>
        <v>0</v>
      </c>
      <c r="G94" s="88">
        <f t="shared" si="39"/>
        <v>0</v>
      </c>
      <c r="H94" s="88">
        <f t="shared" si="39"/>
        <v>0</v>
      </c>
      <c r="I94" s="88">
        <f t="shared" si="39"/>
        <v>0</v>
      </c>
      <c r="J94" s="88">
        <f t="shared" si="39"/>
        <v>0</v>
      </c>
      <c r="K94" s="88">
        <f t="shared" si="39"/>
        <v>0</v>
      </c>
      <c r="L94" s="88">
        <f t="shared" si="39"/>
        <v>0</v>
      </c>
      <c r="M94" s="88">
        <f t="shared" si="39"/>
        <v>0</v>
      </c>
      <c r="N94" s="88">
        <f t="shared" ref="N94" si="41">COUNTIF(N2:N29,"*2R")</f>
        <v>0</v>
      </c>
      <c r="O94" s="88">
        <f t="shared" si="39"/>
        <v>0</v>
      </c>
      <c r="P94" s="88">
        <f t="shared" si="39"/>
        <v>0</v>
      </c>
      <c r="Q94" s="88">
        <f t="shared" si="39"/>
        <v>0</v>
      </c>
      <c r="R94" s="88">
        <f t="shared" si="39"/>
        <v>0</v>
      </c>
      <c r="S94" s="88">
        <f t="shared" si="39"/>
        <v>0</v>
      </c>
      <c r="T94" s="88">
        <f t="shared" si="39"/>
        <v>0</v>
      </c>
      <c r="U94" s="88">
        <f t="shared" si="39"/>
        <v>0</v>
      </c>
      <c r="V94" s="88">
        <f t="shared" si="39"/>
        <v>0</v>
      </c>
      <c r="W94" s="88">
        <f t="shared" si="39"/>
        <v>0</v>
      </c>
      <c r="X94" s="88">
        <f t="shared" si="39"/>
        <v>0</v>
      </c>
      <c r="Y94" s="88">
        <f t="shared" si="39"/>
        <v>0</v>
      </c>
      <c r="Z94" s="88">
        <f t="shared" si="39"/>
        <v>0</v>
      </c>
      <c r="AA94" s="88">
        <f t="shared" si="39"/>
        <v>0</v>
      </c>
      <c r="AB94" s="88">
        <f t="shared" si="39"/>
        <v>0</v>
      </c>
    </row>
    <row r="95" spans="1:28" ht="15.75" thickBot="1" x14ac:dyDescent="0.3">
      <c r="A95" s="50" t="s">
        <v>64</v>
      </c>
      <c r="B95" s="63">
        <f t="shared" ref="B95:AB95" si="42">SUM(B93:B94)</f>
        <v>0</v>
      </c>
      <c r="C95" s="63">
        <f t="shared" ref="C95" si="43">SUM(C93:C94)</f>
        <v>0</v>
      </c>
      <c r="D95" s="63">
        <f t="shared" si="42"/>
        <v>8</v>
      </c>
      <c r="E95" s="63">
        <f t="shared" si="42"/>
        <v>8</v>
      </c>
      <c r="F95" s="63">
        <f t="shared" si="42"/>
        <v>0</v>
      </c>
      <c r="G95" s="63">
        <f t="shared" si="42"/>
        <v>6</v>
      </c>
      <c r="H95" s="63">
        <f t="shared" si="42"/>
        <v>1</v>
      </c>
      <c r="I95" s="63">
        <f t="shared" si="42"/>
        <v>8</v>
      </c>
      <c r="J95" s="63">
        <f t="shared" si="42"/>
        <v>0</v>
      </c>
      <c r="K95" s="63">
        <f t="shared" si="42"/>
        <v>8</v>
      </c>
      <c r="L95" s="63">
        <f t="shared" si="42"/>
        <v>3</v>
      </c>
      <c r="M95" s="63">
        <f t="shared" si="42"/>
        <v>6</v>
      </c>
      <c r="N95" s="63">
        <f t="shared" ref="N95" si="44">SUM(N93:N94)</f>
        <v>7</v>
      </c>
      <c r="O95" s="63">
        <f t="shared" si="42"/>
        <v>7</v>
      </c>
      <c r="P95" s="63">
        <f t="shared" si="42"/>
        <v>6</v>
      </c>
      <c r="Q95" s="63">
        <f t="shared" si="42"/>
        <v>0</v>
      </c>
      <c r="R95" s="63">
        <f t="shared" si="42"/>
        <v>15</v>
      </c>
      <c r="S95" s="63">
        <f t="shared" si="42"/>
        <v>10</v>
      </c>
      <c r="T95" s="63">
        <f t="shared" si="42"/>
        <v>11</v>
      </c>
      <c r="U95" s="63">
        <f t="shared" si="42"/>
        <v>1</v>
      </c>
      <c r="V95" s="63">
        <f t="shared" si="42"/>
        <v>6</v>
      </c>
      <c r="W95" s="63">
        <f t="shared" si="42"/>
        <v>7</v>
      </c>
      <c r="X95" s="63">
        <f t="shared" si="42"/>
        <v>9</v>
      </c>
      <c r="Y95" s="63">
        <f t="shared" si="42"/>
        <v>0</v>
      </c>
      <c r="Z95" s="63">
        <f t="shared" si="42"/>
        <v>0</v>
      </c>
      <c r="AA95" s="63">
        <f t="shared" si="42"/>
        <v>14</v>
      </c>
      <c r="AB95" s="63">
        <f t="shared" si="42"/>
        <v>1</v>
      </c>
    </row>
    <row r="96" spans="1:28" x14ac:dyDescent="0.25">
      <c r="A96" s="43" t="s">
        <v>66</v>
      </c>
      <c r="B96" s="28">
        <f>COUNTIF(B3:B33,"*3")+COUNTIF(B3:B33,"3")</f>
        <v>0</v>
      </c>
      <c r="C96" s="28">
        <f t="shared" ref="C96:AB96" si="45">COUNTIF(C3:C33,"*3")+COUNTIF(C3:C33,"3")</f>
        <v>0</v>
      </c>
      <c r="D96" s="28">
        <f t="shared" si="45"/>
        <v>5</v>
      </c>
      <c r="E96" s="28">
        <f t="shared" si="45"/>
        <v>7</v>
      </c>
      <c r="F96" s="28">
        <f t="shared" si="45"/>
        <v>0</v>
      </c>
      <c r="G96" s="28">
        <f t="shared" si="45"/>
        <v>5</v>
      </c>
      <c r="H96" s="28">
        <f t="shared" si="45"/>
        <v>0</v>
      </c>
      <c r="I96" s="28">
        <f t="shared" si="45"/>
        <v>5</v>
      </c>
      <c r="J96" s="28">
        <f t="shared" si="45"/>
        <v>0</v>
      </c>
      <c r="K96" s="28">
        <f t="shared" si="45"/>
        <v>7</v>
      </c>
      <c r="L96" s="28">
        <f t="shared" si="45"/>
        <v>6</v>
      </c>
      <c r="M96" s="28">
        <f t="shared" si="45"/>
        <v>0</v>
      </c>
      <c r="N96" s="28">
        <f t="shared" ref="N96" si="46">COUNTIF(N3:N33,"*3")+COUNTIF(N3:N33,"3")</f>
        <v>0</v>
      </c>
      <c r="O96" s="28">
        <f t="shared" si="45"/>
        <v>5</v>
      </c>
      <c r="P96" s="28">
        <f t="shared" si="45"/>
        <v>7</v>
      </c>
      <c r="Q96" s="28">
        <f t="shared" si="45"/>
        <v>4</v>
      </c>
      <c r="R96" s="28">
        <f t="shared" si="45"/>
        <v>4</v>
      </c>
      <c r="S96" s="28">
        <f t="shared" si="45"/>
        <v>7</v>
      </c>
      <c r="T96" s="28">
        <f t="shared" si="45"/>
        <v>4</v>
      </c>
      <c r="U96" s="28">
        <f t="shared" si="45"/>
        <v>7</v>
      </c>
      <c r="V96" s="28">
        <f t="shared" si="45"/>
        <v>5</v>
      </c>
      <c r="W96" s="28">
        <f t="shared" si="45"/>
        <v>0</v>
      </c>
      <c r="X96" s="28">
        <f t="shared" si="45"/>
        <v>5</v>
      </c>
      <c r="Y96" s="28">
        <f t="shared" si="45"/>
        <v>8</v>
      </c>
      <c r="Z96" s="28">
        <f t="shared" si="45"/>
        <v>11</v>
      </c>
      <c r="AA96" s="28">
        <f t="shared" si="45"/>
        <v>0</v>
      </c>
      <c r="AB96" s="28">
        <f t="shared" si="45"/>
        <v>7</v>
      </c>
    </row>
    <row r="97" spans="1:28" ht="15.75" thickBot="1" x14ac:dyDescent="0.3">
      <c r="A97" s="44" t="s">
        <v>62</v>
      </c>
      <c r="B97" s="42">
        <f t="shared" ref="B97:AB97" si="47">COUNTIF(B2:B29,"*3R")</f>
        <v>0</v>
      </c>
      <c r="C97" s="42">
        <f t="shared" ref="C97" si="48">COUNTIF(C2:C29,"*3R")</f>
        <v>0</v>
      </c>
      <c r="D97" s="42">
        <f t="shared" si="47"/>
        <v>0</v>
      </c>
      <c r="E97" s="42">
        <f t="shared" si="47"/>
        <v>0</v>
      </c>
      <c r="F97" s="42">
        <f t="shared" si="47"/>
        <v>0</v>
      </c>
      <c r="G97" s="42">
        <f t="shared" si="47"/>
        <v>0</v>
      </c>
      <c r="H97" s="42">
        <f t="shared" si="47"/>
        <v>0</v>
      </c>
      <c r="I97" s="42">
        <f t="shared" si="47"/>
        <v>0</v>
      </c>
      <c r="J97" s="42">
        <f t="shared" si="47"/>
        <v>0</v>
      </c>
      <c r="K97" s="42">
        <f t="shared" si="47"/>
        <v>0</v>
      </c>
      <c r="L97" s="42">
        <f t="shared" si="47"/>
        <v>0</v>
      </c>
      <c r="M97" s="42">
        <f t="shared" si="47"/>
        <v>0</v>
      </c>
      <c r="N97" s="42">
        <f t="shared" ref="N97" si="49">COUNTIF(N2:N29,"*3R")</f>
        <v>0</v>
      </c>
      <c r="O97" s="42">
        <f t="shared" si="47"/>
        <v>0</v>
      </c>
      <c r="P97" s="42">
        <f t="shared" si="47"/>
        <v>0</v>
      </c>
      <c r="Q97" s="42">
        <f t="shared" si="47"/>
        <v>0</v>
      </c>
      <c r="R97" s="42">
        <f t="shared" si="47"/>
        <v>0</v>
      </c>
      <c r="S97" s="42">
        <f t="shared" si="47"/>
        <v>0</v>
      </c>
      <c r="T97" s="42">
        <f t="shared" si="47"/>
        <v>0</v>
      </c>
      <c r="U97" s="42">
        <f t="shared" si="47"/>
        <v>0</v>
      </c>
      <c r="V97" s="42">
        <f t="shared" si="47"/>
        <v>0</v>
      </c>
      <c r="W97" s="42">
        <f t="shared" si="47"/>
        <v>0</v>
      </c>
      <c r="X97" s="42">
        <f t="shared" si="47"/>
        <v>0</v>
      </c>
      <c r="Y97" s="42">
        <f t="shared" si="47"/>
        <v>0</v>
      </c>
      <c r="Z97" s="42">
        <f t="shared" si="47"/>
        <v>0</v>
      </c>
      <c r="AA97" s="42">
        <f t="shared" si="47"/>
        <v>0</v>
      </c>
      <c r="AB97" s="42">
        <f t="shared" si="47"/>
        <v>0</v>
      </c>
    </row>
    <row r="98" spans="1:28" ht="15.75" thickBot="1" x14ac:dyDescent="0.3">
      <c r="A98" s="50" t="s">
        <v>64</v>
      </c>
      <c r="B98" s="63">
        <f t="shared" ref="B98:AB98" si="50">SUM(B96:B97)</f>
        <v>0</v>
      </c>
      <c r="C98" s="63">
        <f t="shared" ref="C98" si="51">SUM(C96:C97)</f>
        <v>0</v>
      </c>
      <c r="D98" s="63">
        <f t="shared" si="50"/>
        <v>5</v>
      </c>
      <c r="E98" s="63">
        <f t="shared" si="50"/>
        <v>7</v>
      </c>
      <c r="F98" s="63">
        <f t="shared" si="50"/>
        <v>0</v>
      </c>
      <c r="G98" s="63">
        <f t="shared" si="50"/>
        <v>5</v>
      </c>
      <c r="H98" s="63">
        <f t="shared" si="50"/>
        <v>0</v>
      </c>
      <c r="I98" s="63">
        <f t="shared" si="50"/>
        <v>5</v>
      </c>
      <c r="J98" s="63">
        <f t="shared" si="50"/>
        <v>0</v>
      </c>
      <c r="K98" s="63">
        <f t="shared" si="50"/>
        <v>7</v>
      </c>
      <c r="L98" s="63">
        <f t="shared" si="50"/>
        <v>6</v>
      </c>
      <c r="M98" s="63">
        <f t="shared" si="50"/>
        <v>0</v>
      </c>
      <c r="N98" s="63">
        <f t="shared" ref="N98" si="52">SUM(N96:N97)</f>
        <v>0</v>
      </c>
      <c r="O98" s="63">
        <f t="shared" si="50"/>
        <v>5</v>
      </c>
      <c r="P98" s="63">
        <f t="shared" si="50"/>
        <v>7</v>
      </c>
      <c r="Q98" s="63">
        <f t="shared" si="50"/>
        <v>4</v>
      </c>
      <c r="R98" s="63">
        <f t="shared" si="50"/>
        <v>4</v>
      </c>
      <c r="S98" s="63">
        <f t="shared" si="50"/>
        <v>7</v>
      </c>
      <c r="T98" s="63">
        <f t="shared" si="50"/>
        <v>4</v>
      </c>
      <c r="U98" s="63">
        <f t="shared" si="50"/>
        <v>7</v>
      </c>
      <c r="V98" s="63">
        <f t="shared" si="50"/>
        <v>5</v>
      </c>
      <c r="W98" s="63">
        <f t="shared" si="50"/>
        <v>0</v>
      </c>
      <c r="X98" s="63">
        <f t="shared" si="50"/>
        <v>5</v>
      </c>
      <c r="Y98" s="63">
        <f t="shared" si="50"/>
        <v>8</v>
      </c>
      <c r="Z98" s="63">
        <f t="shared" si="50"/>
        <v>11</v>
      </c>
      <c r="AA98" s="63">
        <f t="shared" si="50"/>
        <v>0</v>
      </c>
      <c r="AB98" s="63">
        <f t="shared" si="50"/>
        <v>7</v>
      </c>
    </row>
    <row r="99" spans="1:28" ht="15.75" thickBot="1" x14ac:dyDescent="0.3">
      <c r="A99" s="52" t="s">
        <v>69</v>
      </c>
      <c r="B99" s="53">
        <f t="shared" ref="B99:AB99" si="53">SUM(B92,B95,B98)</f>
        <v>0</v>
      </c>
      <c r="C99" s="53">
        <f t="shared" ref="C99" si="54">SUM(C92,C95,C98)</f>
        <v>0</v>
      </c>
      <c r="D99" s="53">
        <f t="shared" si="53"/>
        <v>18</v>
      </c>
      <c r="E99" s="53">
        <f t="shared" si="53"/>
        <v>18</v>
      </c>
      <c r="F99" s="53">
        <f t="shared" si="53"/>
        <v>0</v>
      </c>
      <c r="G99" s="53">
        <f t="shared" si="53"/>
        <v>20</v>
      </c>
      <c r="H99" s="53">
        <f t="shared" si="53"/>
        <v>10</v>
      </c>
      <c r="I99" s="53">
        <f t="shared" si="53"/>
        <v>13</v>
      </c>
      <c r="J99" s="53">
        <f t="shared" si="53"/>
        <v>20</v>
      </c>
      <c r="K99" s="53">
        <f t="shared" si="53"/>
        <v>18</v>
      </c>
      <c r="L99" s="53">
        <f t="shared" si="53"/>
        <v>20</v>
      </c>
      <c r="M99" s="53">
        <f t="shared" si="53"/>
        <v>17</v>
      </c>
      <c r="N99" s="53">
        <f t="shared" ref="N99" si="55">SUM(N92,N95,N98)</f>
        <v>20</v>
      </c>
      <c r="O99" s="53">
        <f t="shared" si="53"/>
        <v>20</v>
      </c>
      <c r="P99" s="53">
        <f t="shared" si="53"/>
        <v>17</v>
      </c>
      <c r="Q99" s="53">
        <f t="shared" si="53"/>
        <v>18</v>
      </c>
      <c r="R99" s="53">
        <f t="shared" si="53"/>
        <v>20</v>
      </c>
      <c r="S99" s="53">
        <f t="shared" si="53"/>
        <v>20</v>
      </c>
      <c r="T99" s="53">
        <f t="shared" si="53"/>
        <v>19</v>
      </c>
      <c r="U99" s="53">
        <f t="shared" si="53"/>
        <v>19</v>
      </c>
      <c r="V99" s="53">
        <f t="shared" si="53"/>
        <v>20</v>
      </c>
      <c r="W99" s="53">
        <f t="shared" si="53"/>
        <v>19</v>
      </c>
      <c r="X99" s="53">
        <f t="shared" si="53"/>
        <v>21</v>
      </c>
      <c r="Y99" s="53">
        <f t="shared" si="53"/>
        <v>20</v>
      </c>
      <c r="Z99" s="53">
        <f t="shared" si="53"/>
        <v>18</v>
      </c>
      <c r="AA99" s="53">
        <f t="shared" si="53"/>
        <v>17</v>
      </c>
      <c r="AB99" s="53">
        <f t="shared" si="53"/>
        <v>17</v>
      </c>
    </row>
    <row r="100" spans="1:28" x14ac:dyDescent="0.25">
      <c r="A100" s="82" t="s">
        <v>58</v>
      </c>
      <c r="B100" s="83">
        <f t="shared" ref="B100:AB100" si="56">COUNTIFS(B3:B33,"&lt;&gt;",B3:B33,"&lt;&gt;C",B3:B33,"&lt;&gt;X",$AJ$3:$AJ$33,"=6")</f>
        <v>0</v>
      </c>
      <c r="C100" s="83">
        <f t="shared" ref="C100" si="57">COUNTIFS(C3:C33,"&lt;&gt;",C3:C33,"&lt;&gt;C",C3:C33,"&lt;&gt;X",$AJ$3:$AJ$33,"=6")</f>
        <v>0</v>
      </c>
      <c r="D100" s="83">
        <f t="shared" si="56"/>
        <v>3</v>
      </c>
      <c r="E100" s="83">
        <f t="shared" si="56"/>
        <v>2</v>
      </c>
      <c r="F100" s="83">
        <f t="shared" si="56"/>
        <v>0</v>
      </c>
      <c r="G100" s="83">
        <f t="shared" si="56"/>
        <v>2</v>
      </c>
      <c r="H100" s="83">
        <f t="shared" si="56"/>
        <v>2</v>
      </c>
      <c r="I100" s="83">
        <f t="shared" si="56"/>
        <v>1</v>
      </c>
      <c r="J100" s="83">
        <f t="shared" si="56"/>
        <v>3</v>
      </c>
      <c r="K100" s="83">
        <f t="shared" si="56"/>
        <v>1</v>
      </c>
      <c r="L100" s="83">
        <f t="shared" si="56"/>
        <v>1</v>
      </c>
      <c r="M100" s="83">
        <f t="shared" si="56"/>
        <v>2</v>
      </c>
      <c r="N100" s="83">
        <f t="shared" ref="N100" si="58">COUNTIFS(N3:N33,"&lt;&gt;",N3:N33,"&lt;&gt;C",N3:N33,"&lt;&gt;X",$AJ$3:$AJ$33,"=6")</f>
        <v>2</v>
      </c>
      <c r="O100" s="83">
        <f t="shared" si="56"/>
        <v>2</v>
      </c>
      <c r="P100" s="83">
        <f t="shared" si="56"/>
        <v>2</v>
      </c>
      <c r="Q100" s="83">
        <f t="shared" si="56"/>
        <v>2</v>
      </c>
      <c r="R100" s="83">
        <f t="shared" si="56"/>
        <v>1</v>
      </c>
      <c r="S100" s="83">
        <f t="shared" si="56"/>
        <v>2</v>
      </c>
      <c r="T100" s="83">
        <f t="shared" si="56"/>
        <v>2</v>
      </c>
      <c r="U100" s="83">
        <f t="shared" si="56"/>
        <v>1</v>
      </c>
      <c r="V100" s="83">
        <f t="shared" si="56"/>
        <v>2</v>
      </c>
      <c r="W100" s="83">
        <f t="shared" si="56"/>
        <v>2</v>
      </c>
      <c r="X100" s="83">
        <f t="shared" si="56"/>
        <v>3</v>
      </c>
      <c r="Y100" s="83">
        <f t="shared" si="56"/>
        <v>2</v>
      </c>
      <c r="Z100" s="83">
        <f t="shared" si="56"/>
        <v>3</v>
      </c>
      <c r="AA100" s="83">
        <f t="shared" si="56"/>
        <v>2</v>
      </c>
      <c r="AB100" s="83">
        <f t="shared" si="56"/>
        <v>0</v>
      </c>
    </row>
    <row r="101" spans="1:28" x14ac:dyDescent="0.25">
      <c r="A101" s="85" t="s">
        <v>59</v>
      </c>
      <c r="B101" s="28">
        <f t="shared" ref="B101:AB101" si="59">COUNTIFS(B3:B33,"&lt;&gt;",B3:B33,"&lt;&gt;C",B3:B33,"&lt;&gt;X",$AJ$3:$AJ$33,"=7")</f>
        <v>0</v>
      </c>
      <c r="C101" s="28">
        <f t="shared" ref="C101" si="60">COUNTIFS(C3:C33,"&lt;&gt;",C3:C33,"&lt;&gt;C",C3:C33,"&lt;&gt;X",$AJ$3:$AJ$33,"=7")</f>
        <v>0</v>
      </c>
      <c r="D101" s="28">
        <f t="shared" si="59"/>
        <v>3</v>
      </c>
      <c r="E101" s="28">
        <f t="shared" si="59"/>
        <v>2</v>
      </c>
      <c r="F101" s="28">
        <f t="shared" si="59"/>
        <v>0</v>
      </c>
      <c r="G101" s="28">
        <f t="shared" si="59"/>
        <v>2</v>
      </c>
      <c r="H101" s="28">
        <f t="shared" si="59"/>
        <v>2</v>
      </c>
      <c r="I101" s="28">
        <f t="shared" si="59"/>
        <v>1</v>
      </c>
      <c r="J101" s="28">
        <f t="shared" si="59"/>
        <v>3</v>
      </c>
      <c r="K101" s="28">
        <f t="shared" si="59"/>
        <v>1</v>
      </c>
      <c r="L101" s="28">
        <f t="shared" si="59"/>
        <v>1</v>
      </c>
      <c r="M101" s="28">
        <f t="shared" si="59"/>
        <v>2</v>
      </c>
      <c r="N101" s="28">
        <f t="shared" ref="N101" si="61">COUNTIFS(N3:N33,"&lt;&gt;",N3:N33,"&lt;&gt;C",N3:N33,"&lt;&gt;X",$AJ$3:$AJ$33,"=7")</f>
        <v>2</v>
      </c>
      <c r="O101" s="28">
        <f t="shared" si="59"/>
        <v>2</v>
      </c>
      <c r="P101" s="28">
        <f t="shared" si="59"/>
        <v>2</v>
      </c>
      <c r="Q101" s="28">
        <f t="shared" si="59"/>
        <v>2</v>
      </c>
      <c r="R101" s="28">
        <f t="shared" si="59"/>
        <v>1</v>
      </c>
      <c r="S101" s="28">
        <f t="shared" si="59"/>
        <v>2</v>
      </c>
      <c r="T101" s="28">
        <f t="shared" si="59"/>
        <v>2</v>
      </c>
      <c r="U101" s="28">
        <f t="shared" si="59"/>
        <v>1</v>
      </c>
      <c r="V101" s="28">
        <f t="shared" si="59"/>
        <v>2</v>
      </c>
      <c r="W101" s="28">
        <f t="shared" si="59"/>
        <v>2</v>
      </c>
      <c r="X101" s="28">
        <f t="shared" si="59"/>
        <v>2</v>
      </c>
      <c r="Y101" s="28">
        <f t="shared" si="59"/>
        <v>2</v>
      </c>
      <c r="Z101" s="28">
        <f t="shared" si="59"/>
        <v>2</v>
      </c>
      <c r="AA101" s="28">
        <f t="shared" si="59"/>
        <v>2</v>
      </c>
      <c r="AB101" s="28">
        <f t="shared" si="59"/>
        <v>2</v>
      </c>
    </row>
    <row r="102" spans="1:28" ht="15.75" thickBot="1" x14ac:dyDescent="0.3">
      <c r="A102" s="87" t="s">
        <v>60</v>
      </c>
      <c r="B102" s="28">
        <f t="shared" ref="B102:AB102" si="62">COUNTIFS(B3:B33,"&lt;&gt;",B3:B33,"&lt;&gt;C",B3:B33,"&lt;&gt;X",$AJ$3:$AJ$33,"=0")</f>
        <v>0</v>
      </c>
      <c r="C102" s="28">
        <f t="shared" ref="C102" si="63">COUNTIFS(C3:C33,"&lt;&gt;",C3:C33,"&lt;&gt;C",C3:C33,"&lt;&gt;X",$AJ$3:$AJ$33,"=0")</f>
        <v>0</v>
      </c>
      <c r="D102" s="28">
        <f t="shared" si="62"/>
        <v>0</v>
      </c>
      <c r="E102" s="28">
        <f t="shared" si="62"/>
        <v>0</v>
      </c>
      <c r="F102" s="28">
        <f t="shared" si="62"/>
        <v>0</v>
      </c>
      <c r="G102" s="28">
        <f t="shared" si="62"/>
        <v>2</v>
      </c>
      <c r="H102" s="28">
        <f t="shared" si="62"/>
        <v>3</v>
      </c>
      <c r="I102" s="28">
        <f t="shared" si="62"/>
        <v>1</v>
      </c>
      <c r="J102" s="28">
        <f t="shared" si="62"/>
        <v>1</v>
      </c>
      <c r="K102" s="28">
        <f t="shared" si="62"/>
        <v>2</v>
      </c>
      <c r="L102" s="28">
        <f t="shared" si="62"/>
        <v>1</v>
      </c>
      <c r="M102" s="28">
        <f t="shared" si="62"/>
        <v>0</v>
      </c>
      <c r="N102" s="28">
        <f t="shared" ref="N102" si="64">COUNTIFS(N3:N33,"&lt;&gt;",N3:N33,"&lt;&gt;C",N3:N33,"&lt;&gt;X",$AJ$3:$AJ$33,"=0")</f>
        <v>0</v>
      </c>
      <c r="O102" s="28">
        <f t="shared" si="62"/>
        <v>1</v>
      </c>
      <c r="P102" s="28">
        <f t="shared" si="62"/>
        <v>2</v>
      </c>
      <c r="Q102" s="28">
        <f t="shared" si="62"/>
        <v>1</v>
      </c>
      <c r="R102" s="28">
        <f t="shared" si="62"/>
        <v>2</v>
      </c>
      <c r="S102" s="28">
        <f t="shared" si="62"/>
        <v>2</v>
      </c>
      <c r="T102" s="28">
        <f t="shared" si="62"/>
        <v>0</v>
      </c>
      <c r="U102" s="28">
        <f t="shared" si="62"/>
        <v>1</v>
      </c>
      <c r="V102" s="28">
        <f t="shared" si="62"/>
        <v>0</v>
      </c>
      <c r="W102" s="28">
        <f t="shared" si="62"/>
        <v>1</v>
      </c>
      <c r="X102" s="28">
        <f t="shared" si="62"/>
        <v>2</v>
      </c>
      <c r="Y102" s="28">
        <f t="shared" si="62"/>
        <v>1</v>
      </c>
      <c r="Z102" s="28">
        <f t="shared" si="62"/>
        <v>1</v>
      </c>
      <c r="AA102" s="28">
        <f t="shared" si="62"/>
        <v>2</v>
      </c>
      <c r="AB102" s="28">
        <f t="shared" si="62"/>
        <v>2</v>
      </c>
    </row>
    <row r="103" spans="1:28" ht="15.75" thickBot="1" x14ac:dyDescent="0.3">
      <c r="A103" s="48" t="s">
        <v>61</v>
      </c>
      <c r="B103" s="62">
        <f t="shared" ref="B103:AB103" si="65">SUM(B100:B102)</f>
        <v>0</v>
      </c>
      <c r="C103" s="62">
        <f t="shared" ref="C103" si="66">SUM(C100:C102)</f>
        <v>0</v>
      </c>
      <c r="D103" s="62">
        <f t="shared" si="65"/>
        <v>6</v>
      </c>
      <c r="E103" s="62">
        <f t="shared" si="65"/>
        <v>4</v>
      </c>
      <c r="F103" s="62">
        <f t="shared" si="65"/>
        <v>0</v>
      </c>
      <c r="G103" s="62">
        <f t="shared" si="65"/>
        <v>6</v>
      </c>
      <c r="H103" s="62">
        <f t="shared" si="65"/>
        <v>7</v>
      </c>
      <c r="I103" s="62">
        <f t="shared" si="65"/>
        <v>3</v>
      </c>
      <c r="J103" s="62">
        <f t="shared" si="65"/>
        <v>7</v>
      </c>
      <c r="K103" s="62">
        <f t="shared" si="65"/>
        <v>4</v>
      </c>
      <c r="L103" s="62">
        <f t="shared" si="65"/>
        <v>3</v>
      </c>
      <c r="M103" s="62">
        <f t="shared" si="65"/>
        <v>4</v>
      </c>
      <c r="N103" s="62">
        <f t="shared" ref="N103" si="67">SUM(N100:N102)</f>
        <v>4</v>
      </c>
      <c r="O103" s="62">
        <f t="shared" si="65"/>
        <v>5</v>
      </c>
      <c r="P103" s="62">
        <f t="shared" si="65"/>
        <v>6</v>
      </c>
      <c r="Q103" s="62">
        <f t="shared" si="65"/>
        <v>5</v>
      </c>
      <c r="R103" s="62">
        <f t="shared" si="65"/>
        <v>4</v>
      </c>
      <c r="S103" s="62">
        <f t="shared" si="65"/>
        <v>6</v>
      </c>
      <c r="T103" s="62">
        <f t="shared" si="65"/>
        <v>4</v>
      </c>
      <c r="U103" s="62">
        <f t="shared" si="65"/>
        <v>3</v>
      </c>
      <c r="V103" s="62">
        <f t="shared" si="65"/>
        <v>4</v>
      </c>
      <c r="W103" s="62">
        <f t="shared" si="65"/>
        <v>5</v>
      </c>
      <c r="X103" s="62">
        <f t="shared" si="65"/>
        <v>7</v>
      </c>
      <c r="Y103" s="62">
        <f t="shared" si="65"/>
        <v>5</v>
      </c>
      <c r="Z103" s="62">
        <f t="shared" si="65"/>
        <v>6</v>
      </c>
      <c r="AA103" s="62">
        <f t="shared" si="65"/>
        <v>6</v>
      </c>
      <c r="AB103" s="62">
        <f t="shared" si="65"/>
        <v>4</v>
      </c>
    </row>
  </sheetData>
  <sortState ref="A66:AF76">
    <sortCondition ref="A66"/>
  </sortState>
  <mergeCells count="8">
    <mergeCell ref="B43:AB43"/>
    <mergeCell ref="B65:AB65"/>
    <mergeCell ref="AF1:AH1"/>
    <mergeCell ref="AC1:AE1"/>
    <mergeCell ref="D1:I1"/>
    <mergeCell ref="Q1:V1"/>
    <mergeCell ref="W1:AB1"/>
    <mergeCell ref="J1:P1"/>
  </mergeCells>
  <conditionalFormatting sqref="AF33">
    <cfRule type="iconSet" priority="2324">
      <iconSet iconSet="3Symbols">
        <cfvo type="percent" val="0"/>
        <cfvo type="num" val="1"/>
        <cfvo type="num" val="2"/>
      </iconSet>
    </cfRule>
  </conditionalFormatting>
  <conditionalFormatting sqref="AG33">
    <cfRule type="iconSet" priority="2323">
      <iconSet iconSet="3Symbols">
        <cfvo type="percent" val="0"/>
        <cfvo type="num" val="0"/>
        <cfvo type="num" val="1"/>
      </iconSet>
    </cfRule>
  </conditionalFormatting>
  <conditionalFormatting sqref="AH33">
    <cfRule type="iconSet" priority="2322">
      <iconSet iconSet="3Symbols">
        <cfvo type="percent" val="0"/>
        <cfvo type="num" val="0"/>
        <cfvo type="num" val="1"/>
      </iconSet>
    </cfRule>
  </conditionalFormatting>
  <conditionalFormatting sqref="AK3:AM33">
    <cfRule type="cellIs" dxfId="9703" priority="2321" operator="greaterThan">
      <formula>10</formula>
    </cfRule>
  </conditionalFormatting>
  <conditionalFormatting sqref="AG3:AG33">
    <cfRule type="iconSet" priority="2314">
      <iconSet iconSet="3Symbols">
        <cfvo type="percent" val="0"/>
        <cfvo type="num" val="1"/>
        <cfvo type="num" val="1"/>
      </iconSet>
    </cfRule>
  </conditionalFormatting>
  <conditionalFormatting sqref="AH3:AH33">
    <cfRule type="iconSet" priority="2313">
      <iconSet iconSet="3Symbols">
        <cfvo type="percent" val="0"/>
        <cfvo type="num" val="1"/>
        <cfvo type="num" val="1"/>
      </iconSet>
    </cfRule>
  </conditionalFormatting>
  <conditionalFormatting sqref="AF3:AF33">
    <cfRule type="iconSet" priority="2260">
      <iconSet iconSet="3Symbols">
        <cfvo type="percent" val="0"/>
        <cfvo type="num" val="0"/>
        <cfvo type="num" val="1"/>
      </iconSet>
    </cfRule>
  </conditionalFormatting>
  <conditionalFormatting sqref="B35:AB35">
    <cfRule type="cellIs" dxfId="9702" priority="2254" operator="greaterThan">
      <formula>0</formula>
    </cfRule>
  </conditionalFormatting>
  <conditionalFormatting sqref="B35:AB35">
    <cfRule type="cellIs" dxfId="9701" priority="2253" operator="equal">
      <formula>0</formula>
    </cfRule>
  </conditionalFormatting>
  <conditionalFormatting sqref="B35:AB35">
    <cfRule type="cellIs" dxfId="9700" priority="2252" operator="lessThan">
      <formula>0</formula>
    </cfRule>
  </conditionalFormatting>
  <conditionalFormatting sqref="AF18:AH18">
    <cfRule type="expression" dxfId="9699" priority="2240">
      <formula>AND($AJ3=6,$AI3="R")</formula>
    </cfRule>
  </conditionalFormatting>
  <conditionalFormatting sqref="B34:AB34">
    <cfRule type="iconSet" priority="3957">
      <iconSet>
        <cfvo type="percent" val="0"/>
        <cfvo type="num" val="20"/>
        <cfvo type="num" val="21"/>
      </iconSet>
    </cfRule>
  </conditionalFormatting>
  <conditionalFormatting sqref="AF3:AH33">
    <cfRule type="expression" dxfId="9698" priority="2977">
      <formula>$AJ3=6</formula>
    </cfRule>
    <cfRule type="expression" dxfId="9697" priority="2978">
      <formula>OR($AJ3=7,$AJ3=0)</formula>
    </cfRule>
  </conditionalFormatting>
  <conditionalFormatting sqref="AF3:AH33">
    <cfRule type="expression" dxfId="9696" priority="1656">
      <formula>AND($AJ3=7,$AI3="RI")</formula>
    </cfRule>
    <cfRule type="expression" dxfId="9695" priority="1657">
      <formula>AND($AJ3=6,$AI3="RI")</formula>
    </cfRule>
    <cfRule type="expression" dxfId="9694" priority="1696">
      <formula>OR(AND($AJ3=7,$AI3="R"),AND($AJ3=6,$AI3="R"))</formula>
    </cfRule>
    <cfRule type="expression" dxfId="9693" priority="4770">
      <formula>AND($AJ3=7,$AI3="RI")</formula>
    </cfRule>
    <cfRule type="expression" dxfId="9692" priority="4771">
      <formula>AND($AJ3=6,$AI3="RI")</formula>
    </cfRule>
    <cfRule type="expression" dxfId="9691" priority="4772">
      <formula>AND($AJ3=7,$AI3="R")</formula>
    </cfRule>
    <cfRule type="expression" dxfId="9690" priority="4773">
      <formula>AND($AJ3=6,$AI3="R")</formula>
    </cfRule>
  </conditionalFormatting>
  <conditionalFormatting sqref="I2">
    <cfRule type="expression" dxfId="9689" priority="1406">
      <formula>$AI2=7</formula>
    </cfRule>
    <cfRule type="expression" dxfId="9688" priority="1407">
      <formula>$AI2=6</formula>
    </cfRule>
  </conditionalFormatting>
  <conditionalFormatting sqref="J2">
    <cfRule type="expression" dxfId="9687" priority="1404">
      <formula>$AI2=7</formula>
    </cfRule>
    <cfRule type="expression" dxfId="9686" priority="1405">
      <formula>$AI2=6</formula>
    </cfRule>
  </conditionalFormatting>
  <conditionalFormatting sqref="F3">
    <cfRule type="expression" dxfId="9685" priority="672">
      <formula>$AJ3=7</formula>
    </cfRule>
    <cfRule type="expression" dxfId="9684" priority="673">
      <formula>$AJ3=6</formula>
    </cfRule>
  </conditionalFormatting>
  <conditionalFormatting sqref="L3">
    <cfRule type="expression" dxfId="9683" priority="670">
      <formula>$AJ3=7</formula>
    </cfRule>
    <cfRule type="expression" dxfId="9682" priority="671">
      <formula>$AJ3=6</formula>
    </cfRule>
  </conditionalFormatting>
  <conditionalFormatting sqref="O16 I16 I23 I29:I30 I5 I8:I9 T13 M20:N20 G27">
    <cfRule type="expression" dxfId="9681" priority="668">
      <formula>$AJ5=7</formula>
    </cfRule>
    <cfRule type="expression" dxfId="9680" priority="669">
      <formula>$AJ5=6</formula>
    </cfRule>
  </conditionalFormatting>
  <conditionalFormatting sqref="I3">
    <cfRule type="expression" dxfId="9679" priority="666">
      <formula>$AJ3=7</formula>
    </cfRule>
    <cfRule type="expression" dxfId="9678" priority="667">
      <formula>$AJ3=6</formula>
    </cfRule>
  </conditionalFormatting>
  <conditionalFormatting sqref="I5">
    <cfRule type="expression" dxfId="9677" priority="664">
      <formula>$AJ5=7</formula>
    </cfRule>
    <cfRule type="expression" dxfId="9676" priority="665">
      <formula>$AJ5=6</formula>
    </cfRule>
  </conditionalFormatting>
  <conditionalFormatting sqref="I5">
    <cfRule type="expression" dxfId="9675" priority="662">
      <formula>$AJ5=7</formula>
    </cfRule>
    <cfRule type="expression" dxfId="9674" priority="663">
      <formula>$AJ5=6</formula>
    </cfRule>
  </conditionalFormatting>
  <conditionalFormatting sqref="B18:C18 AC18:AE18">
    <cfRule type="expression" dxfId="9673" priority="661">
      <formula>AND($AJ3=6,$AI3="R")</formula>
    </cfRule>
  </conditionalFormatting>
  <conditionalFormatting sqref="T3 T5 T8:T9">
    <cfRule type="expression" dxfId="9672" priority="657">
      <formula>AND($AJ3=7,$AI3="RI")</formula>
    </cfRule>
    <cfRule type="expression" dxfId="9671" priority="658">
      <formula>AND($AJ3=6,$AI3="RI")</formula>
    </cfRule>
    <cfRule type="expression" dxfId="9670" priority="659">
      <formula>$AJ3=6</formula>
    </cfRule>
    <cfRule type="expression" dxfId="9669" priority="660">
      <formula>OR($AJ3=7,$AJ3=0)</formula>
    </cfRule>
  </conditionalFormatting>
  <conditionalFormatting sqref="D15:I15">
    <cfRule type="expression" dxfId="9668" priority="655">
      <formula>AND($AJ15=6,$AI15="RI")</formula>
    </cfRule>
    <cfRule type="expression" dxfId="9667" priority="656">
      <formula>AND($AJ15=7,$AI15="RI")</formula>
    </cfRule>
  </conditionalFormatting>
  <conditionalFormatting sqref="J15:P15">
    <cfRule type="expression" dxfId="9666" priority="653">
      <formula>AND($AJ15=6,$AI15="RI")</formula>
    </cfRule>
    <cfRule type="expression" dxfId="9665" priority="654">
      <formula>AND($AJ15=7,$AI15="RI")</formula>
    </cfRule>
  </conditionalFormatting>
  <conditionalFormatting sqref="G22">
    <cfRule type="expression" dxfId="9664" priority="647">
      <formula>$AJ22=7</formula>
    </cfRule>
    <cfRule type="expression" dxfId="9663" priority="648">
      <formula>$AJ22=6</formula>
    </cfRule>
  </conditionalFormatting>
  <conditionalFormatting sqref="P22">
    <cfRule type="expression" dxfId="9662" priority="645">
      <formula>$AJ22=7</formula>
    </cfRule>
    <cfRule type="expression" dxfId="9661" priority="646">
      <formula>$AJ22=6</formula>
    </cfRule>
  </conditionalFormatting>
  <conditionalFormatting sqref="J22">
    <cfRule type="expression" dxfId="9660" priority="643">
      <formula>$AJ22=7</formula>
    </cfRule>
    <cfRule type="expression" dxfId="9659" priority="644">
      <formula>$AJ22=6</formula>
    </cfRule>
  </conditionalFormatting>
  <conditionalFormatting sqref="G22">
    <cfRule type="expression" dxfId="9658" priority="641">
      <formula>$AJ22=7</formula>
    </cfRule>
    <cfRule type="expression" dxfId="9657" priority="642">
      <formula>$AJ22=6</formula>
    </cfRule>
  </conditionalFormatting>
  <conditionalFormatting sqref="G22">
    <cfRule type="expression" dxfId="9656" priority="639">
      <formula>$AJ22=7</formula>
    </cfRule>
    <cfRule type="expression" dxfId="9655" priority="640">
      <formula>$AJ22=6</formula>
    </cfRule>
  </conditionalFormatting>
  <conditionalFormatting sqref="D22:T22 V4 V6:V7 V10:V14 V24:V28">
    <cfRule type="expression" dxfId="9654" priority="649">
      <formula>AND($AJ4=6,$AI4="RI")</formula>
    </cfRule>
    <cfRule type="expression" dxfId="9653" priority="650">
      <formula>AND($AJ4=7,$AI4="RI")</formula>
    </cfRule>
    <cfRule type="expression" dxfId="9652" priority="651">
      <formula>OR($AJ4=7,$AJ4=8)</formula>
    </cfRule>
    <cfRule type="expression" dxfId="9651" priority="652">
      <formula>$AJ4=6</formula>
    </cfRule>
  </conditionalFormatting>
  <conditionalFormatting sqref="Q22">
    <cfRule type="expression" dxfId="9650" priority="637">
      <formula>$AJ22=7</formula>
    </cfRule>
    <cfRule type="expression" dxfId="9649" priority="638">
      <formula>$AJ22=6</formula>
    </cfRule>
  </conditionalFormatting>
  <conditionalFormatting sqref="A4:C4 A3:T3 A6:C7 A10:C14 A17:C21 A24:C28 A31:C33 V3 D33:AB33 A5:V5 A8:V9 A15:V16 A22:V23 A29:V30 AC3:AE33">
    <cfRule type="expression" dxfId="9648" priority="674">
      <formula>$AJ3=6</formula>
    </cfRule>
    <cfRule type="expression" dxfId="9647" priority="675">
      <formula>OR($AJ3=7,$AJ3=0)</formula>
    </cfRule>
  </conditionalFormatting>
  <conditionalFormatting sqref="G4">
    <cfRule type="expression" dxfId="9646" priority="631">
      <formula>$AJ4=7</formula>
    </cfRule>
    <cfRule type="expression" dxfId="9645" priority="632">
      <formula>$AJ4=6</formula>
    </cfRule>
  </conditionalFormatting>
  <conditionalFormatting sqref="G4">
    <cfRule type="expression" dxfId="9644" priority="629">
      <formula>$AJ4=7</formula>
    </cfRule>
    <cfRule type="expression" dxfId="9643" priority="630">
      <formula>$AJ4=6</formula>
    </cfRule>
  </conditionalFormatting>
  <conditionalFormatting sqref="G4">
    <cfRule type="expression" dxfId="9642" priority="627">
      <formula>$AJ4=7</formula>
    </cfRule>
    <cfRule type="expression" dxfId="9641" priority="628">
      <formula>$AJ4=6</formula>
    </cfRule>
  </conditionalFormatting>
  <conditionalFormatting sqref="G4">
    <cfRule type="expression" dxfId="9640" priority="625">
      <formula>$AJ4=7</formula>
    </cfRule>
    <cfRule type="expression" dxfId="9639" priority="626">
      <formula>$AJ4=6</formula>
    </cfRule>
  </conditionalFormatting>
  <conditionalFormatting sqref="D4:I4">
    <cfRule type="expression" dxfId="9638" priority="633">
      <formula>AND($AJ4=6,$AI4="RI")</formula>
    </cfRule>
    <cfRule type="expression" dxfId="9637" priority="634">
      <formula>AND($AJ4=7,$AI4="RI")</formula>
    </cfRule>
    <cfRule type="expression" dxfId="9636" priority="635">
      <formula>OR($AJ4=7,$AJ4=8)</formula>
    </cfRule>
    <cfRule type="expression" dxfId="9635" priority="636">
      <formula>$AJ4=6</formula>
    </cfRule>
  </conditionalFormatting>
  <conditionalFormatting sqref="D4:I4 V4 V6:V7 V17:V21 V10:V14">
    <cfRule type="expression" dxfId="9634" priority="619">
      <formula>OR(AND($AJ4=7,$AI4="R"),AND($AJ4=6,$AI4="R"))</formula>
    </cfRule>
    <cfRule type="expression" dxfId="9633" priority="620">
      <formula>OR(AND($AJ4=7,$AI4="RI"),AND($AJ4=6,$AI4="RI"))</formula>
    </cfRule>
    <cfRule type="expression" dxfId="9632" priority="621">
      <formula>OR(AND($AJ4=7,$AI4="S"),AND($AJ4=6,$AI4="S"))</formula>
    </cfRule>
    <cfRule type="expression" dxfId="9631" priority="622">
      <formula>OR(AND($AJ4=7,$AI4="PZC"),AND($AJ4=6,$AI4="PZC"))</formula>
    </cfRule>
    <cfRule type="expression" dxfId="9630" priority="623">
      <formula>OR($AJ4=7,$AJ4=0)</formula>
    </cfRule>
    <cfRule type="expression" dxfId="9629" priority="624">
      <formula>$AJ4=6</formula>
    </cfRule>
  </conditionalFormatting>
  <conditionalFormatting sqref="P4 V17:V21 V10:V14">
    <cfRule type="expression" dxfId="9628" priority="615">
      <formula>OR($AJ4=7,$AJ4=0)</formula>
    </cfRule>
    <cfRule type="expression" dxfId="9627" priority="616">
      <formula>$AJ4=6</formula>
    </cfRule>
  </conditionalFormatting>
  <conditionalFormatting sqref="P4 V17:V21 V10:V14">
    <cfRule type="expression" dxfId="9626" priority="611">
      <formula>AND($AJ4=7,$AI4="RI")</formula>
    </cfRule>
    <cfRule type="expression" dxfId="9625" priority="612">
      <formula>AND($AJ4=6,$AI4="RI")</formula>
    </cfRule>
    <cfRule type="expression" dxfId="9624" priority="613">
      <formula>AND($AJ4=7,$AI4="S")</formula>
    </cfRule>
    <cfRule type="expression" dxfId="9623" priority="614">
      <formula>AND($AJ4=6,$AI4="S")</formula>
    </cfRule>
    <cfRule type="expression" dxfId="9622" priority="617">
      <formula>AND($AJ4=7,$AI4="S")</formula>
    </cfRule>
    <cfRule type="expression" dxfId="9621" priority="618">
      <formula>AND($AJ4=6,$AI4="S")</formula>
    </cfRule>
  </conditionalFormatting>
  <conditionalFormatting sqref="O4">
    <cfRule type="expression" dxfId="9620" priority="607">
      <formula>OR($AJ4=7,$AJ4=0)</formula>
    </cfRule>
    <cfRule type="expression" dxfId="9619" priority="608">
      <formula>$AJ4=6</formula>
    </cfRule>
  </conditionalFormatting>
  <conditionalFormatting sqref="O4">
    <cfRule type="expression" dxfId="9618" priority="603">
      <formula>AND($AJ4=7,$AI4="RI")</formula>
    </cfRule>
    <cfRule type="expression" dxfId="9617" priority="604">
      <formula>AND($AJ4=6,$AI4="RI")</formula>
    </cfRule>
    <cfRule type="expression" dxfId="9616" priority="605">
      <formula>AND($AJ4=7,$AI4="S")</formula>
    </cfRule>
    <cfRule type="expression" dxfId="9615" priority="606">
      <formula>AND($AJ4=6,$AI4="S")</formula>
    </cfRule>
    <cfRule type="expression" dxfId="9614" priority="609">
      <formula>AND($AJ4=7,$AI4="S")</formula>
    </cfRule>
    <cfRule type="expression" dxfId="9613" priority="610">
      <formula>AND($AJ4=6,$AI4="S")</formula>
    </cfRule>
  </conditionalFormatting>
  <conditionalFormatting sqref="L4">
    <cfRule type="expression" dxfId="9612" priority="599">
      <formula>OR($AJ4=7,$AJ4=0)</formula>
    </cfRule>
    <cfRule type="expression" dxfId="9611" priority="600">
      <formula>$AJ4=6</formula>
    </cfRule>
  </conditionalFormatting>
  <conditionalFormatting sqref="L4">
    <cfRule type="expression" dxfId="9610" priority="595">
      <formula>AND($AJ4=7,$AI4="RI")</formula>
    </cfRule>
    <cfRule type="expression" dxfId="9609" priority="596">
      <formula>AND($AJ4=6,$AI4="RI")</formula>
    </cfRule>
    <cfRule type="expression" dxfId="9608" priority="597">
      <formula>AND($AJ4=7,$AI4="S")</formula>
    </cfRule>
    <cfRule type="expression" dxfId="9607" priority="598">
      <formula>AND($AJ4=6,$AI4="S")</formula>
    </cfRule>
    <cfRule type="expression" dxfId="9606" priority="601">
      <formula>AND($AJ4=7,$AI4="S")</formula>
    </cfRule>
    <cfRule type="expression" dxfId="9605" priority="602">
      <formula>AND($AJ4=6,$AI4="S")</formula>
    </cfRule>
  </conditionalFormatting>
  <conditionalFormatting sqref="M4:P4">
    <cfRule type="expression" dxfId="9604" priority="591">
      <formula>OR($AJ4=7,$AJ4=0)</formula>
    </cfRule>
    <cfRule type="expression" dxfId="9603" priority="592">
      <formula>$AJ4=6</formula>
    </cfRule>
  </conditionalFormatting>
  <conditionalFormatting sqref="M4:P4">
    <cfRule type="expression" dxfId="9602" priority="587">
      <formula>AND($AJ4=7,$AI4="RI")</formula>
    </cfRule>
    <cfRule type="expression" dxfId="9601" priority="588">
      <formula>AND($AJ4=6,$AI4="RI")</formula>
    </cfRule>
    <cfRule type="expression" dxfId="9600" priority="589">
      <formula>AND($AJ4=7,$AI4="S")</formula>
    </cfRule>
    <cfRule type="expression" dxfId="9599" priority="590">
      <formula>AND($AJ4=6,$AI4="S")</formula>
    </cfRule>
    <cfRule type="expression" dxfId="9598" priority="593">
      <formula>AND($AJ4=7,$AI4="S")</formula>
    </cfRule>
    <cfRule type="expression" dxfId="9597" priority="594">
      <formula>AND($AJ4=6,$AI4="S")</formula>
    </cfRule>
  </conditionalFormatting>
  <conditionalFormatting sqref="K4">
    <cfRule type="expression" dxfId="9596" priority="583">
      <formula>$AJ4=7</formula>
    </cfRule>
    <cfRule type="expression" dxfId="9595" priority="584">
      <formula>$AJ4=6</formula>
    </cfRule>
  </conditionalFormatting>
  <conditionalFormatting sqref="K4">
    <cfRule type="expression" dxfId="9594" priority="579">
      <formula>AND($AJ4=7,$AI4="RI")</formula>
    </cfRule>
    <cfRule type="expression" dxfId="9593" priority="580">
      <formula>AND($AJ4=6,$AI4="RI")</formula>
    </cfRule>
    <cfRule type="expression" dxfId="9592" priority="581">
      <formula>AND($AJ4=7,$AI4="S")</formula>
    </cfRule>
    <cfRule type="expression" dxfId="9591" priority="582">
      <formula>AND($AJ4=6,$AI4="S")</formula>
    </cfRule>
    <cfRule type="expression" dxfId="9590" priority="585">
      <formula>AND($AJ4=7,$AI4="S")</formula>
    </cfRule>
    <cfRule type="expression" dxfId="9589" priority="586">
      <formula>AND($AJ4=6,$AI4="S")</formula>
    </cfRule>
  </conditionalFormatting>
  <conditionalFormatting sqref="J4">
    <cfRule type="expression" dxfId="9588" priority="575">
      <formula>OR($AJ4=7,$AJ4=0)</formula>
    </cfRule>
    <cfRule type="expression" dxfId="9587" priority="576">
      <formula>$AJ4=6</formula>
    </cfRule>
  </conditionalFormatting>
  <conditionalFormatting sqref="J4">
    <cfRule type="expression" dxfId="9586" priority="571">
      <formula>AND($AJ4=7,$AI4="RI")</formula>
    </cfRule>
    <cfRule type="expression" dxfId="9585" priority="572">
      <formula>AND($AJ4=6,$AI4="RI")</formula>
    </cfRule>
    <cfRule type="expression" dxfId="9584" priority="573">
      <formula>AND($AJ4=7,$AI4="S")</formula>
    </cfRule>
    <cfRule type="expression" dxfId="9583" priority="574">
      <formula>AND($AJ4=6,$AI4="S")</formula>
    </cfRule>
    <cfRule type="expression" dxfId="9582" priority="577">
      <formula>AND($AJ4=7,$AI4="S")</formula>
    </cfRule>
    <cfRule type="expression" dxfId="9581" priority="578">
      <formula>AND($AJ4=6,$AI4="S")</formula>
    </cfRule>
  </conditionalFormatting>
  <conditionalFormatting sqref="J4:P4">
    <cfRule type="expression" dxfId="9580" priority="565">
      <formula>OR(AND($AJ4=7,$AI4="R"),AND($AJ4=6,$AI4="R"))</formula>
    </cfRule>
    <cfRule type="expression" dxfId="9579" priority="566">
      <formula>OR(AND($AJ4=7,$AI4="RI"),AND($AJ4=6,$AI4="RI"))</formula>
    </cfRule>
    <cfRule type="expression" dxfId="9578" priority="567">
      <formula>OR(AND($AJ4=7,$AI4="S"),AND($AJ4=6,$AI4="S"))</formula>
    </cfRule>
    <cfRule type="expression" dxfId="9577" priority="568">
      <formula>OR(AND($AJ4=7,$AI4="PZC"),AND($AJ4=6,$AI4="PZC"))</formula>
    </cfRule>
    <cfRule type="expression" dxfId="9576" priority="569">
      <formula>OR($AJ4=7,$AJ4=0)</formula>
    </cfRule>
    <cfRule type="expression" dxfId="9575" priority="570">
      <formula>$AJ4=6</formula>
    </cfRule>
  </conditionalFormatting>
  <conditionalFormatting sqref="Q4:T4">
    <cfRule type="expression" dxfId="9574" priority="561">
      <formula>AND($AJ4=6,$AI4="RI")</formula>
    </cfRule>
    <cfRule type="expression" dxfId="9573" priority="562">
      <formula>AND($AJ4=7,$AI4="RI")</formula>
    </cfRule>
    <cfRule type="expression" dxfId="9572" priority="563">
      <formula>OR($AJ4=7,$AJ4=8)</formula>
    </cfRule>
    <cfRule type="expression" dxfId="9571" priority="564">
      <formula>$AJ4=6</formula>
    </cfRule>
  </conditionalFormatting>
  <conditionalFormatting sqref="Q4:T4">
    <cfRule type="expression" dxfId="9570" priority="555">
      <formula>OR(AND($AJ4=7,$AI4="R"),AND($AJ4=6,$AI4="R"))</formula>
    </cfRule>
    <cfRule type="expression" dxfId="9569" priority="556">
      <formula>OR(AND($AJ4=7,$AI4="RI"),AND($AJ4=6,$AI4="RI"))</formula>
    </cfRule>
    <cfRule type="expression" dxfId="9568" priority="557">
      <formula>OR(AND($AJ4=7,$AI4="S"),AND($AJ4=6,$AI4="S"))</formula>
    </cfRule>
    <cfRule type="expression" dxfId="9567" priority="558">
      <formula>OR(AND($AJ4=7,$AI4="PZC"),AND($AJ4=6,$AI4="PZC"))</formula>
    </cfRule>
    <cfRule type="expression" dxfId="9566" priority="559">
      <formula>OR($AJ4=7,$AJ4=0)</formula>
    </cfRule>
    <cfRule type="expression" dxfId="9565" priority="560">
      <formula>$AJ4=6</formula>
    </cfRule>
  </conditionalFormatting>
  <conditionalFormatting sqref="G6:G7">
    <cfRule type="expression" dxfId="9564" priority="549">
      <formula>$AJ6=7</formula>
    </cfRule>
    <cfRule type="expression" dxfId="9563" priority="550">
      <formula>$AJ6=6</formula>
    </cfRule>
  </conditionalFormatting>
  <conditionalFormatting sqref="G6">
    <cfRule type="expression" dxfId="9562" priority="547">
      <formula>$AJ6=7</formula>
    </cfRule>
    <cfRule type="expression" dxfId="9561" priority="548">
      <formula>$AJ6=6</formula>
    </cfRule>
  </conditionalFormatting>
  <conditionalFormatting sqref="G6:G7">
    <cfRule type="expression" dxfId="9560" priority="545">
      <formula>$AJ6=7</formula>
    </cfRule>
    <cfRule type="expression" dxfId="9559" priority="546">
      <formula>$AJ6=6</formula>
    </cfRule>
  </conditionalFormatting>
  <conditionalFormatting sqref="G6:G7">
    <cfRule type="expression" dxfId="9558" priority="543">
      <formula>$AJ6=7</formula>
    </cfRule>
    <cfRule type="expression" dxfId="9557" priority="544">
      <formula>$AJ6=6</formula>
    </cfRule>
  </conditionalFormatting>
  <conditionalFormatting sqref="D6:I7">
    <cfRule type="expression" dxfId="9556" priority="551">
      <formula>AND($AJ6=6,$AI6="RI")</formula>
    </cfRule>
    <cfRule type="expression" dxfId="9555" priority="552">
      <formula>AND($AJ6=7,$AI6="RI")</formula>
    </cfRule>
    <cfRule type="expression" dxfId="9554" priority="553">
      <formula>OR($AJ6=7,$AJ6=8)</formula>
    </cfRule>
    <cfRule type="expression" dxfId="9553" priority="554">
      <formula>$AJ6=6</formula>
    </cfRule>
  </conditionalFormatting>
  <conditionalFormatting sqref="D6:I7">
    <cfRule type="expression" dxfId="9552" priority="537">
      <formula>OR(AND($AJ6=7,$AI6="R"),AND($AJ6=6,$AI6="R"))</formula>
    </cfRule>
    <cfRule type="expression" dxfId="9551" priority="538">
      <formula>OR(AND($AJ6=7,$AI6="RI"),AND($AJ6=6,$AI6="RI"))</formula>
    </cfRule>
    <cfRule type="expression" dxfId="9550" priority="539">
      <formula>OR(AND($AJ6=7,$AI6="S"),AND($AJ6=6,$AI6="S"))</formula>
    </cfRule>
    <cfRule type="expression" dxfId="9549" priority="540">
      <formula>OR(AND($AJ6=7,$AI6="PZC"),AND($AJ6=6,$AI6="PZC"))</formula>
    </cfRule>
    <cfRule type="expression" dxfId="9548" priority="541">
      <formula>OR($AJ6=7,$AJ6=0)</formula>
    </cfRule>
    <cfRule type="expression" dxfId="9547" priority="542">
      <formula>$AJ6=6</formula>
    </cfRule>
  </conditionalFormatting>
  <conditionalFormatting sqref="P6:P7">
    <cfRule type="expression" dxfId="9546" priority="533">
      <formula>OR($AJ6=7,$AJ6=0)</formula>
    </cfRule>
    <cfRule type="expression" dxfId="9545" priority="534">
      <formula>$AJ6=6</formula>
    </cfRule>
  </conditionalFormatting>
  <conditionalFormatting sqref="P6:P7">
    <cfRule type="expression" dxfId="9544" priority="529">
      <formula>AND($AJ6=7,$AI6="RI")</formula>
    </cfRule>
    <cfRule type="expression" dxfId="9543" priority="530">
      <formula>AND($AJ6=6,$AI6="RI")</formula>
    </cfRule>
    <cfRule type="expression" dxfId="9542" priority="531">
      <formula>AND($AJ6=7,$AI6="S")</formula>
    </cfRule>
    <cfRule type="expression" dxfId="9541" priority="532">
      <formula>AND($AJ6=6,$AI6="S")</formula>
    </cfRule>
    <cfRule type="expression" dxfId="9540" priority="535">
      <formula>AND($AJ6=7,$AI6="S")</formula>
    </cfRule>
    <cfRule type="expression" dxfId="9539" priority="536">
      <formula>AND($AJ6=6,$AI6="S")</formula>
    </cfRule>
  </conditionalFormatting>
  <conditionalFormatting sqref="O6:O7">
    <cfRule type="expression" dxfId="9538" priority="525">
      <formula>OR($AJ6=7,$AJ6=0)</formula>
    </cfRule>
    <cfRule type="expression" dxfId="9537" priority="526">
      <formula>$AJ6=6</formula>
    </cfRule>
  </conditionalFormatting>
  <conditionalFormatting sqref="O6:O7">
    <cfRule type="expression" dxfId="9536" priority="521">
      <formula>AND($AJ6=7,$AI6="RI")</formula>
    </cfRule>
    <cfRule type="expression" dxfId="9535" priority="522">
      <formula>AND($AJ6=6,$AI6="RI")</formula>
    </cfRule>
    <cfRule type="expression" dxfId="9534" priority="523">
      <formula>AND($AJ6=7,$AI6="S")</formula>
    </cfRule>
    <cfRule type="expression" dxfId="9533" priority="524">
      <formula>AND($AJ6=6,$AI6="S")</formula>
    </cfRule>
    <cfRule type="expression" dxfId="9532" priority="527">
      <formula>AND($AJ6=7,$AI6="S")</formula>
    </cfRule>
    <cfRule type="expression" dxfId="9531" priority="528">
      <formula>AND($AJ6=6,$AI6="S")</formula>
    </cfRule>
  </conditionalFormatting>
  <conditionalFormatting sqref="L6:L7">
    <cfRule type="expression" dxfId="9530" priority="517">
      <formula>OR($AJ6=7,$AJ6=0)</formula>
    </cfRule>
    <cfRule type="expression" dxfId="9529" priority="518">
      <formula>$AJ6=6</formula>
    </cfRule>
  </conditionalFormatting>
  <conditionalFormatting sqref="L6:L7">
    <cfRule type="expression" dxfId="9528" priority="513">
      <formula>AND($AJ6=7,$AI6="RI")</formula>
    </cfRule>
    <cfRule type="expression" dxfId="9527" priority="514">
      <formula>AND($AJ6=6,$AI6="RI")</formula>
    </cfRule>
    <cfRule type="expression" dxfId="9526" priority="515">
      <formula>AND($AJ6=7,$AI6="S")</formula>
    </cfRule>
    <cfRule type="expression" dxfId="9525" priority="516">
      <formula>AND($AJ6=6,$AI6="S")</formula>
    </cfRule>
    <cfRule type="expression" dxfId="9524" priority="519">
      <formula>AND($AJ6=7,$AI6="S")</formula>
    </cfRule>
    <cfRule type="expression" dxfId="9523" priority="520">
      <formula>AND($AJ6=6,$AI6="S")</formula>
    </cfRule>
  </conditionalFormatting>
  <conditionalFormatting sqref="M6:P7">
    <cfRule type="expression" dxfId="9522" priority="509">
      <formula>OR($AJ6=7,$AJ6=0)</formula>
    </cfRule>
    <cfRule type="expression" dxfId="9521" priority="510">
      <formula>$AJ6=6</formula>
    </cfRule>
  </conditionalFormatting>
  <conditionalFormatting sqref="M6:P7">
    <cfRule type="expression" dxfId="9520" priority="505">
      <formula>AND($AJ6=7,$AI6="RI")</formula>
    </cfRule>
    <cfRule type="expression" dxfId="9519" priority="506">
      <formula>AND($AJ6=6,$AI6="RI")</formula>
    </cfRule>
    <cfRule type="expression" dxfId="9518" priority="507">
      <formula>AND($AJ6=7,$AI6="S")</formula>
    </cfRule>
    <cfRule type="expression" dxfId="9517" priority="508">
      <formula>AND($AJ6=6,$AI6="S")</formula>
    </cfRule>
    <cfRule type="expression" dxfId="9516" priority="511">
      <formula>AND($AJ6=7,$AI6="S")</formula>
    </cfRule>
    <cfRule type="expression" dxfId="9515" priority="512">
      <formula>AND($AJ6=6,$AI6="S")</formula>
    </cfRule>
  </conditionalFormatting>
  <conditionalFormatting sqref="K6:K7">
    <cfRule type="expression" dxfId="9514" priority="501">
      <formula>$AJ6=7</formula>
    </cfRule>
    <cfRule type="expression" dxfId="9513" priority="502">
      <formula>$AJ6=6</formula>
    </cfRule>
  </conditionalFormatting>
  <conditionalFormatting sqref="K6:K7">
    <cfRule type="expression" dxfId="9512" priority="497">
      <formula>AND($AJ6=7,$AI6="RI")</formula>
    </cfRule>
    <cfRule type="expression" dxfId="9511" priority="498">
      <formula>AND($AJ6=6,$AI6="RI")</formula>
    </cfRule>
    <cfRule type="expression" dxfId="9510" priority="499">
      <formula>AND($AJ6=7,$AI6="S")</formula>
    </cfRule>
    <cfRule type="expression" dxfId="9509" priority="500">
      <formula>AND($AJ6=6,$AI6="S")</formula>
    </cfRule>
    <cfRule type="expression" dxfId="9508" priority="503">
      <formula>AND($AJ6=7,$AI6="S")</formula>
    </cfRule>
    <cfRule type="expression" dxfId="9507" priority="504">
      <formula>AND($AJ6=6,$AI6="S")</formula>
    </cfRule>
  </conditionalFormatting>
  <conditionalFormatting sqref="J6:J7">
    <cfRule type="expression" dxfId="9506" priority="493">
      <formula>OR($AJ6=7,$AJ6=0)</formula>
    </cfRule>
    <cfRule type="expression" dxfId="9505" priority="494">
      <formula>$AJ6=6</formula>
    </cfRule>
  </conditionalFormatting>
  <conditionalFormatting sqref="J6:J7">
    <cfRule type="expression" dxfId="9504" priority="489">
      <formula>AND($AJ6=7,$AI6="RI")</formula>
    </cfRule>
    <cfRule type="expression" dxfId="9503" priority="490">
      <formula>AND($AJ6=6,$AI6="RI")</formula>
    </cfRule>
    <cfRule type="expression" dxfId="9502" priority="491">
      <formula>AND($AJ6=7,$AI6="S")</formula>
    </cfRule>
    <cfRule type="expression" dxfId="9501" priority="492">
      <formula>AND($AJ6=6,$AI6="S")</formula>
    </cfRule>
    <cfRule type="expression" dxfId="9500" priority="495">
      <formula>AND($AJ6=7,$AI6="S")</formula>
    </cfRule>
    <cfRule type="expression" dxfId="9499" priority="496">
      <formula>AND($AJ6=6,$AI6="S")</formula>
    </cfRule>
  </conditionalFormatting>
  <conditionalFormatting sqref="J6:P7">
    <cfRule type="expression" dxfId="9498" priority="483">
      <formula>OR(AND($AJ6=7,$AI6="R"),AND($AJ6=6,$AI6="R"))</formula>
    </cfRule>
    <cfRule type="expression" dxfId="9497" priority="484">
      <formula>OR(AND($AJ6=7,$AI6="RI"),AND($AJ6=6,$AI6="RI"))</formula>
    </cfRule>
    <cfRule type="expression" dxfId="9496" priority="485">
      <formula>OR(AND($AJ6=7,$AI6="S"),AND($AJ6=6,$AI6="S"))</formula>
    </cfRule>
    <cfRule type="expression" dxfId="9495" priority="486">
      <formula>OR(AND($AJ6=7,$AI6="PZC"),AND($AJ6=6,$AI6="PZC"))</formula>
    </cfRule>
    <cfRule type="expression" dxfId="9494" priority="487">
      <formula>OR($AJ6=7,$AJ6=0)</formula>
    </cfRule>
    <cfRule type="expression" dxfId="9493" priority="488">
      <formula>$AJ6=6</formula>
    </cfRule>
  </conditionalFormatting>
  <conditionalFormatting sqref="Q6:T7">
    <cfRule type="expression" dxfId="9492" priority="479">
      <formula>AND($AJ6=6,$AI6="RI")</formula>
    </cfRule>
    <cfRule type="expression" dxfId="9491" priority="480">
      <formula>AND($AJ6=7,$AI6="RI")</formula>
    </cfRule>
    <cfRule type="expression" dxfId="9490" priority="481">
      <formula>OR($AJ6=7,$AJ6=8)</formula>
    </cfRule>
    <cfRule type="expression" dxfId="9489" priority="482">
      <formula>$AJ6=6</formula>
    </cfRule>
  </conditionalFormatting>
  <conditionalFormatting sqref="Q6:T7">
    <cfRule type="expression" dxfId="9488" priority="473">
      <formula>OR(AND($AJ6=7,$AI6="R"),AND($AJ6=6,$AI6="R"))</formula>
    </cfRule>
    <cfRule type="expression" dxfId="9487" priority="474">
      <formula>OR(AND($AJ6=7,$AI6="RI"),AND($AJ6=6,$AI6="RI"))</formula>
    </cfRule>
    <cfRule type="expression" dxfId="9486" priority="475">
      <formula>OR(AND($AJ6=7,$AI6="S"),AND($AJ6=6,$AI6="S"))</formula>
    </cfRule>
    <cfRule type="expression" dxfId="9485" priority="476">
      <formula>OR(AND($AJ6=7,$AI6="PZC"),AND($AJ6=6,$AI6="PZC"))</formula>
    </cfRule>
    <cfRule type="expression" dxfId="9484" priority="477">
      <formula>OR($AJ6=7,$AJ6=0)</formula>
    </cfRule>
    <cfRule type="expression" dxfId="9483" priority="478">
      <formula>$AJ6=6</formula>
    </cfRule>
  </conditionalFormatting>
  <conditionalFormatting sqref="I10:I14">
    <cfRule type="expression" dxfId="9482" priority="469">
      <formula>OR($AJ10=7,$AJ10=0)</formula>
    </cfRule>
    <cfRule type="expression" dxfId="9481" priority="470">
      <formula>$AJ10=6</formula>
    </cfRule>
  </conditionalFormatting>
  <conditionalFormatting sqref="I10:I14">
    <cfRule type="expression" dxfId="9480" priority="465">
      <formula>AND($AJ10=7,$AI10="RI")</formula>
    </cfRule>
    <cfRule type="expression" dxfId="9479" priority="466">
      <formula>AND($AJ10=6,$AI10="RI")</formula>
    </cfRule>
    <cfRule type="expression" dxfId="9478" priority="467">
      <formula>AND($AJ10=7,$AI10="S")</formula>
    </cfRule>
    <cfRule type="expression" dxfId="9477" priority="468">
      <formula>AND($AJ10=6,$AI10="S")</formula>
    </cfRule>
    <cfRule type="expression" dxfId="9476" priority="471">
      <formula>AND($AJ10=7,$AI10="S")</formula>
    </cfRule>
    <cfRule type="expression" dxfId="9475" priority="472">
      <formula>AND($AJ10=6,$AI10="S")</formula>
    </cfRule>
  </conditionalFormatting>
  <conditionalFormatting sqref="H10:H14">
    <cfRule type="expression" dxfId="9474" priority="461">
      <formula>OR($AJ10=7,$AJ10=0)</formula>
    </cfRule>
    <cfRule type="expression" dxfId="9473" priority="462">
      <formula>$AJ10=6</formula>
    </cfRule>
  </conditionalFormatting>
  <conditionalFormatting sqref="H10:H14">
    <cfRule type="expression" dxfId="9472" priority="457">
      <formula>AND($AJ10=7,$AI10="RI")</formula>
    </cfRule>
    <cfRule type="expression" dxfId="9471" priority="458">
      <formula>AND($AJ10=6,$AI10="RI")</formula>
    </cfRule>
    <cfRule type="expression" dxfId="9470" priority="459">
      <formula>AND($AJ10=7,$AI10="S")</formula>
    </cfRule>
    <cfRule type="expression" dxfId="9469" priority="460">
      <formula>AND($AJ10=6,$AI10="S")</formula>
    </cfRule>
    <cfRule type="expression" dxfId="9468" priority="463">
      <formula>AND($AJ10=7,$AI10="S")</formula>
    </cfRule>
    <cfRule type="expression" dxfId="9467" priority="464">
      <formula>AND($AJ10=6,$AI10="S")</formula>
    </cfRule>
  </conditionalFormatting>
  <conditionalFormatting sqref="F10:F14">
    <cfRule type="expression" dxfId="9466" priority="453">
      <formula>OR($AJ10=7,$AJ10=0)</formula>
    </cfRule>
    <cfRule type="expression" dxfId="9465" priority="454">
      <formula>$AJ10=6</formula>
    </cfRule>
  </conditionalFormatting>
  <conditionalFormatting sqref="F10:F14">
    <cfRule type="expression" dxfId="9464" priority="449">
      <formula>AND($AJ10=7,$AI10="RI")</formula>
    </cfRule>
    <cfRule type="expression" dxfId="9463" priority="450">
      <formula>AND($AJ10=6,$AI10="RI")</formula>
    </cfRule>
    <cfRule type="expression" dxfId="9462" priority="451">
      <formula>AND($AJ10=7,$AI10="S")</formula>
    </cfRule>
    <cfRule type="expression" dxfId="9461" priority="452">
      <formula>AND($AJ10=6,$AI10="S")</formula>
    </cfRule>
    <cfRule type="expression" dxfId="9460" priority="455">
      <formula>AND($AJ10=7,$AI10="S")</formula>
    </cfRule>
    <cfRule type="expression" dxfId="9459" priority="456">
      <formula>AND($AJ10=6,$AI10="S")</formula>
    </cfRule>
  </conditionalFormatting>
  <conditionalFormatting sqref="G10:I14">
    <cfRule type="expression" dxfId="9458" priority="445">
      <formula>OR($AJ10=7,$AJ10=0)</formula>
    </cfRule>
    <cfRule type="expression" dxfId="9457" priority="446">
      <formula>$AJ10=6</formula>
    </cfRule>
  </conditionalFormatting>
  <conditionalFormatting sqref="G10:I14">
    <cfRule type="expression" dxfId="9456" priority="441">
      <formula>AND($AJ10=7,$AI10="RI")</formula>
    </cfRule>
    <cfRule type="expression" dxfId="9455" priority="442">
      <formula>AND($AJ10=6,$AI10="RI")</formula>
    </cfRule>
    <cfRule type="expression" dxfId="9454" priority="443">
      <formula>AND($AJ10=7,$AI10="S")</formula>
    </cfRule>
    <cfRule type="expression" dxfId="9453" priority="444">
      <formula>AND($AJ10=6,$AI10="S")</formula>
    </cfRule>
    <cfRule type="expression" dxfId="9452" priority="447">
      <formula>AND($AJ10=7,$AI10="S")</formula>
    </cfRule>
    <cfRule type="expression" dxfId="9451" priority="448">
      <formula>AND($AJ10=6,$AI10="S")</formula>
    </cfRule>
  </conditionalFormatting>
  <conditionalFormatting sqref="E10:E14">
    <cfRule type="expression" dxfId="9450" priority="437">
      <formula>$AJ10=7</formula>
    </cfRule>
    <cfRule type="expression" dxfId="9449" priority="438">
      <formula>$AJ10=6</formula>
    </cfRule>
  </conditionalFormatting>
  <conditionalFormatting sqref="E10:E14">
    <cfRule type="expression" dxfId="9448" priority="433">
      <formula>AND($AJ10=7,$AI10="RI")</formula>
    </cfRule>
    <cfRule type="expression" dxfId="9447" priority="434">
      <formula>AND($AJ10=6,$AI10="RI")</formula>
    </cfRule>
    <cfRule type="expression" dxfId="9446" priority="435">
      <formula>AND($AJ10=7,$AI10="S")</formula>
    </cfRule>
    <cfRule type="expression" dxfId="9445" priority="436">
      <formula>AND($AJ10=6,$AI10="S")</formula>
    </cfRule>
    <cfRule type="expression" dxfId="9444" priority="439">
      <formula>AND($AJ10=7,$AI10="S")</formula>
    </cfRule>
    <cfRule type="expression" dxfId="9443" priority="440">
      <formula>AND($AJ10=6,$AI10="S")</formula>
    </cfRule>
  </conditionalFormatting>
  <conditionalFormatting sqref="D10:D14">
    <cfRule type="expression" dxfId="9442" priority="429">
      <formula>OR($AJ10=7,$AJ10=0)</formula>
    </cfRule>
    <cfRule type="expression" dxfId="9441" priority="430">
      <formula>$AJ10=6</formula>
    </cfRule>
  </conditionalFormatting>
  <conditionalFormatting sqref="D10:D14">
    <cfRule type="expression" dxfId="9440" priority="425">
      <formula>AND($AJ10=7,$AI10="RI")</formula>
    </cfRule>
    <cfRule type="expression" dxfId="9439" priority="426">
      <formula>AND($AJ10=6,$AI10="RI")</formula>
    </cfRule>
    <cfRule type="expression" dxfId="9438" priority="427">
      <formula>AND($AJ10=7,$AI10="S")</formula>
    </cfRule>
    <cfRule type="expression" dxfId="9437" priority="428">
      <formula>AND($AJ10=6,$AI10="S")</formula>
    </cfRule>
    <cfRule type="expression" dxfId="9436" priority="431">
      <formula>AND($AJ10=7,$AI10="S")</formula>
    </cfRule>
    <cfRule type="expression" dxfId="9435" priority="432">
      <formula>AND($AJ10=6,$AI10="S")</formula>
    </cfRule>
  </conditionalFormatting>
  <conditionalFormatting sqref="D10:I14">
    <cfRule type="expression" dxfId="9434" priority="419">
      <formula>OR(AND($AJ10=7,$AI10="R"),AND($AJ10=6,$AI10="R"))</formula>
    </cfRule>
    <cfRule type="expression" dxfId="9433" priority="420">
      <formula>OR(AND($AJ10=7,$AI10="RI"),AND($AJ10=6,$AI10="RI"))</formula>
    </cfRule>
    <cfRule type="expression" dxfId="9432" priority="421">
      <formula>OR(AND($AJ10=7,$AI10="S"),AND($AJ10=6,$AI10="S"))</formula>
    </cfRule>
    <cfRule type="expression" dxfId="9431" priority="422">
      <formula>OR(AND($AJ10=7,$AI10="PZC"),AND($AJ10=6,$AI10="PZC"))</formula>
    </cfRule>
    <cfRule type="expression" dxfId="9430" priority="423">
      <formula>OR($AJ10=7,$AJ10=0)</formula>
    </cfRule>
    <cfRule type="expression" dxfId="9429" priority="424">
      <formula>$AJ10=6</formula>
    </cfRule>
  </conditionalFormatting>
  <conditionalFormatting sqref="J10:P14">
    <cfRule type="expression" dxfId="9428" priority="415">
      <formula>AND($AJ10=6,$AI10="RI")</formula>
    </cfRule>
    <cfRule type="expression" dxfId="9427" priority="416">
      <formula>AND($AJ10=7,$AI10="RI")</formula>
    </cfRule>
    <cfRule type="expression" dxfId="9426" priority="417">
      <formula>OR($AJ10=7,$AJ10=8)</formula>
    </cfRule>
    <cfRule type="expression" dxfId="9425" priority="418">
      <formula>$AJ10=6</formula>
    </cfRule>
  </conditionalFormatting>
  <conditionalFormatting sqref="J10:P14">
    <cfRule type="expression" dxfId="9424" priority="409">
      <formula>OR(AND($AJ10=7,$AI10="R"),AND($AJ10=6,$AI10="R"))</formula>
    </cfRule>
    <cfRule type="expression" dxfId="9423" priority="410">
      <formula>OR(AND($AJ10=7,$AI10="RI"),AND($AJ10=6,$AI10="RI"))</formula>
    </cfRule>
    <cfRule type="expression" dxfId="9422" priority="411">
      <formula>OR(AND($AJ10=7,$AI10="S"),AND($AJ10=6,$AI10="S"))</formula>
    </cfRule>
    <cfRule type="expression" dxfId="9421" priority="412">
      <formula>OR(AND($AJ10=7,$AI10="PZC"),AND($AJ10=6,$AI10="PZC"))</formula>
    </cfRule>
    <cfRule type="expression" dxfId="9420" priority="413">
      <formula>OR($AJ10=7,$AJ10=0)</formula>
    </cfRule>
    <cfRule type="expression" dxfId="9419" priority="414">
      <formula>$AJ10=6</formula>
    </cfRule>
  </conditionalFormatting>
  <conditionalFormatting sqref="T10:T14">
    <cfRule type="expression" dxfId="9418" priority="403">
      <formula>$AJ10=7</formula>
    </cfRule>
    <cfRule type="expression" dxfId="9417" priority="404">
      <formula>$AJ10=6</formula>
    </cfRule>
  </conditionalFormatting>
  <conditionalFormatting sqref="T11">
    <cfRule type="expression" dxfId="9416" priority="401">
      <formula>$AJ11=7</formula>
    </cfRule>
    <cfRule type="expression" dxfId="9415" priority="402">
      <formula>$AJ11=6</formula>
    </cfRule>
  </conditionalFormatting>
  <conditionalFormatting sqref="T10:T14">
    <cfRule type="expression" dxfId="9414" priority="399">
      <formula>$AJ10=7</formula>
    </cfRule>
    <cfRule type="expression" dxfId="9413" priority="400">
      <formula>$AJ10=6</formula>
    </cfRule>
  </conditionalFormatting>
  <conditionalFormatting sqref="T10:T14">
    <cfRule type="expression" dxfId="9412" priority="397">
      <formula>$AJ10=7</formula>
    </cfRule>
    <cfRule type="expression" dxfId="9411" priority="398">
      <formula>$AJ10=6</formula>
    </cfRule>
  </conditionalFormatting>
  <conditionalFormatting sqref="Q10:T14">
    <cfRule type="expression" dxfId="9410" priority="405">
      <formula>AND($AJ10=6,$AI10="RI")</formula>
    </cfRule>
    <cfRule type="expression" dxfId="9409" priority="406">
      <formula>AND($AJ10=7,$AI10="RI")</formula>
    </cfRule>
    <cfRule type="expression" dxfId="9408" priority="407">
      <formula>OR($AJ10=7,$AJ10=8)</formula>
    </cfRule>
    <cfRule type="expression" dxfId="9407" priority="408">
      <formula>$AJ10=6</formula>
    </cfRule>
  </conditionalFormatting>
  <conditionalFormatting sqref="Q10:T14">
    <cfRule type="expression" dxfId="9406" priority="391">
      <formula>OR(AND($AJ10=7,$AI10="R"),AND($AJ10=6,$AI10="R"))</formula>
    </cfRule>
    <cfRule type="expression" dxfId="9405" priority="392">
      <formula>OR(AND($AJ10=7,$AI10="RI"),AND($AJ10=6,$AI10="RI"))</formula>
    </cfRule>
    <cfRule type="expression" dxfId="9404" priority="393">
      <formula>OR(AND($AJ10=7,$AI10="S"),AND($AJ10=6,$AI10="S"))</formula>
    </cfRule>
    <cfRule type="expression" dxfId="9403" priority="394">
      <formula>OR(AND($AJ10=7,$AI10="PZC"),AND($AJ10=6,$AI10="PZC"))</formula>
    </cfRule>
    <cfRule type="expression" dxfId="9402" priority="395">
      <formula>OR($AJ10=7,$AJ10=0)</formula>
    </cfRule>
    <cfRule type="expression" dxfId="9401" priority="396">
      <formula>$AJ10=6</formula>
    </cfRule>
  </conditionalFormatting>
  <conditionalFormatting sqref="D17:I21">
    <cfRule type="expression" dxfId="9400" priority="387">
      <formula>AND($AJ17=6,$AI17="RI")</formula>
    </cfRule>
    <cfRule type="expression" dxfId="9399" priority="388">
      <formula>AND($AJ17=7,$AI17="RI")</formula>
    </cfRule>
    <cfRule type="expression" dxfId="9398" priority="389">
      <formula>OR($AJ17=7,$AJ17=8)</formula>
    </cfRule>
    <cfRule type="expression" dxfId="9397" priority="390">
      <formula>$AJ17=6</formula>
    </cfRule>
  </conditionalFormatting>
  <conditionalFormatting sqref="D17:I21">
    <cfRule type="expression" dxfId="9396" priority="381">
      <formula>OR(AND($AJ17=7,$AI17="R"),AND($AJ17=6,$AI17="R"))</formula>
    </cfRule>
    <cfRule type="expression" dxfId="9395" priority="382">
      <formula>OR(AND($AJ17=7,$AI17="RI"),AND($AJ17=6,$AI17="RI"))</formula>
    </cfRule>
    <cfRule type="expression" dxfId="9394" priority="383">
      <formula>OR(AND($AJ17=7,$AI17="S"),AND($AJ17=6,$AI17="S"))</formula>
    </cfRule>
    <cfRule type="expression" dxfId="9393" priority="384">
      <formula>OR(AND($AJ17=7,$AI17="PZC"),AND($AJ17=6,$AI17="PZC"))</formula>
    </cfRule>
    <cfRule type="expression" dxfId="9392" priority="385">
      <formula>OR($AJ17=7,$AJ17=0)</formula>
    </cfRule>
    <cfRule type="expression" dxfId="9391" priority="386">
      <formula>$AJ17=6</formula>
    </cfRule>
  </conditionalFormatting>
  <conditionalFormatting sqref="M17:N21">
    <cfRule type="expression" dxfId="9390" priority="375">
      <formula>$AJ17=7</formula>
    </cfRule>
    <cfRule type="expression" dxfId="9389" priority="376">
      <formula>$AJ17=6</formula>
    </cfRule>
  </conditionalFormatting>
  <conditionalFormatting sqref="M18:N18">
    <cfRule type="expression" dxfId="9388" priority="373">
      <formula>$AJ18=7</formula>
    </cfRule>
    <cfRule type="expression" dxfId="9387" priority="374">
      <formula>$AJ18=6</formula>
    </cfRule>
  </conditionalFormatting>
  <conditionalFormatting sqref="M17:N21">
    <cfRule type="expression" dxfId="9386" priority="371">
      <formula>$AJ17=7</formula>
    </cfRule>
    <cfRule type="expression" dxfId="9385" priority="372">
      <formula>$AJ17=6</formula>
    </cfRule>
  </conditionalFormatting>
  <conditionalFormatting sqref="M17:N21">
    <cfRule type="expression" dxfId="9384" priority="369">
      <formula>$AJ17=7</formula>
    </cfRule>
    <cfRule type="expression" dxfId="9383" priority="370">
      <formula>$AJ17=6</formula>
    </cfRule>
  </conditionalFormatting>
  <conditionalFormatting sqref="J17:P21">
    <cfRule type="expression" dxfId="9382" priority="377">
      <formula>AND($AJ17=6,$AI17="RI")</formula>
    </cfRule>
    <cfRule type="expression" dxfId="9381" priority="378">
      <formula>AND($AJ17=7,$AI17="RI")</formula>
    </cfRule>
    <cfRule type="expression" dxfId="9380" priority="379">
      <formula>OR($AJ17=7,$AJ17=8)</formula>
    </cfRule>
    <cfRule type="expression" dxfId="9379" priority="380">
      <formula>$AJ17=6</formula>
    </cfRule>
  </conditionalFormatting>
  <conditionalFormatting sqref="J17:P21">
    <cfRule type="expression" dxfId="9378" priority="363">
      <formula>OR(AND($AJ17=7,$AI17="R"),AND($AJ17=6,$AI17="R"))</formula>
    </cfRule>
    <cfRule type="expression" dxfId="9377" priority="364">
      <formula>OR(AND($AJ17=7,$AI17="RI"),AND($AJ17=6,$AI17="RI"))</formula>
    </cfRule>
    <cfRule type="expression" dxfId="9376" priority="365">
      <formula>OR(AND($AJ17=7,$AI17="S"),AND($AJ17=6,$AI17="S"))</formula>
    </cfRule>
    <cfRule type="expression" dxfId="9375" priority="366">
      <formula>OR(AND($AJ17=7,$AI17="PZC"),AND($AJ17=6,$AI17="PZC"))</formula>
    </cfRule>
    <cfRule type="expression" dxfId="9374" priority="367">
      <formula>OR($AJ17=7,$AJ17=0)</formula>
    </cfRule>
    <cfRule type="expression" dxfId="9373" priority="368">
      <formula>$AJ17=6</formula>
    </cfRule>
  </conditionalFormatting>
  <conditionalFormatting sqref="V17:V21">
    <cfRule type="expression" dxfId="9372" priority="359">
      <formula>OR($AJ17=7,$AJ17=0)</formula>
    </cfRule>
    <cfRule type="expression" dxfId="9371" priority="360">
      <formula>$AJ17=6</formula>
    </cfRule>
  </conditionalFormatting>
  <conditionalFormatting sqref="V17:V21">
    <cfRule type="expression" dxfId="9370" priority="355">
      <formula>AND($AJ17=7,$AI17="RI")</formula>
    </cfRule>
    <cfRule type="expression" dxfId="9369" priority="356">
      <formula>AND($AJ17=6,$AI17="RI")</formula>
    </cfRule>
    <cfRule type="expression" dxfId="9368" priority="357">
      <formula>AND($AJ17=7,$AI17="S")</formula>
    </cfRule>
    <cfRule type="expression" dxfId="9367" priority="358">
      <formula>AND($AJ17=6,$AI17="S")</formula>
    </cfRule>
    <cfRule type="expression" dxfId="9366" priority="361">
      <formula>AND($AJ17=7,$AI17="S")</formula>
    </cfRule>
    <cfRule type="expression" dxfId="9365" priority="362">
      <formula>AND($AJ17=6,$AI17="S")</formula>
    </cfRule>
  </conditionalFormatting>
  <conditionalFormatting sqref="S17:S21">
    <cfRule type="expression" dxfId="9364" priority="351">
      <formula>OR($AJ17=7,$AJ17=0)</formula>
    </cfRule>
    <cfRule type="expression" dxfId="9363" priority="352">
      <formula>$AJ17=6</formula>
    </cfRule>
  </conditionalFormatting>
  <conditionalFormatting sqref="S17:S21">
    <cfRule type="expression" dxfId="9362" priority="347">
      <formula>AND($AJ17=7,$AI17="RI")</formula>
    </cfRule>
    <cfRule type="expression" dxfId="9361" priority="348">
      <formula>AND($AJ17=6,$AI17="RI")</formula>
    </cfRule>
    <cfRule type="expression" dxfId="9360" priority="349">
      <formula>AND($AJ17=7,$AI17="S")</formula>
    </cfRule>
    <cfRule type="expression" dxfId="9359" priority="350">
      <formula>AND($AJ17=6,$AI17="S")</formula>
    </cfRule>
    <cfRule type="expression" dxfId="9358" priority="353">
      <formula>AND($AJ17=7,$AI17="S")</formula>
    </cfRule>
    <cfRule type="expression" dxfId="9357" priority="354">
      <formula>AND($AJ17=6,$AI17="S")</formula>
    </cfRule>
  </conditionalFormatting>
  <conditionalFormatting sqref="T17:T21">
    <cfRule type="expression" dxfId="9356" priority="343">
      <formula>OR($AJ17=7,$AJ17=0)</formula>
    </cfRule>
    <cfRule type="expression" dxfId="9355" priority="344">
      <formula>$AJ17=6</formula>
    </cfRule>
  </conditionalFormatting>
  <conditionalFormatting sqref="T17:T21">
    <cfRule type="expression" dxfId="9354" priority="339">
      <formula>AND($AJ17=7,$AI17="RI")</formula>
    </cfRule>
    <cfRule type="expression" dxfId="9353" priority="340">
      <formula>AND($AJ17=6,$AI17="RI")</formula>
    </cfRule>
    <cfRule type="expression" dxfId="9352" priority="341">
      <formula>AND($AJ17=7,$AI17="S")</formula>
    </cfRule>
    <cfRule type="expression" dxfId="9351" priority="342">
      <formula>AND($AJ17=6,$AI17="S")</formula>
    </cfRule>
    <cfRule type="expression" dxfId="9350" priority="345">
      <formula>AND($AJ17=7,$AI17="S")</formula>
    </cfRule>
    <cfRule type="expression" dxfId="9349" priority="346">
      <formula>AND($AJ17=6,$AI17="S")</formula>
    </cfRule>
  </conditionalFormatting>
  <conditionalFormatting sqref="R17:R21">
    <cfRule type="expression" dxfId="9348" priority="335">
      <formula>$AJ17=7</formula>
    </cfRule>
    <cfRule type="expression" dxfId="9347" priority="336">
      <formula>$AJ17=6</formula>
    </cfRule>
  </conditionalFormatting>
  <conditionalFormatting sqref="R17:R21">
    <cfRule type="expression" dxfId="9346" priority="331">
      <formula>AND($AJ17=7,$AI17="RI")</formula>
    </cfRule>
    <cfRule type="expression" dxfId="9345" priority="332">
      <formula>AND($AJ17=6,$AI17="RI")</formula>
    </cfRule>
    <cfRule type="expression" dxfId="9344" priority="333">
      <formula>AND($AJ17=7,$AI17="S")</formula>
    </cfRule>
    <cfRule type="expression" dxfId="9343" priority="334">
      <formula>AND($AJ17=6,$AI17="S")</formula>
    </cfRule>
    <cfRule type="expression" dxfId="9342" priority="337">
      <formula>AND($AJ17=7,$AI17="S")</formula>
    </cfRule>
    <cfRule type="expression" dxfId="9341" priority="338">
      <formula>AND($AJ17=6,$AI17="S")</formula>
    </cfRule>
  </conditionalFormatting>
  <conditionalFormatting sqref="Q17:Q21">
    <cfRule type="expression" dxfId="9340" priority="327">
      <formula>OR($AJ17=7,$AJ17=0)</formula>
    </cfRule>
    <cfRule type="expression" dxfId="9339" priority="328">
      <formula>$AJ17=6</formula>
    </cfRule>
  </conditionalFormatting>
  <conditionalFormatting sqref="Q17:Q21">
    <cfRule type="expression" dxfId="9338" priority="323">
      <formula>AND($AJ17=7,$AI17="RI")</formula>
    </cfRule>
    <cfRule type="expression" dxfId="9337" priority="324">
      <formula>AND($AJ17=6,$AI17="RI")</formula>
    </cfRule>
    <cfRule type="expression" dxfId="9336" priority="325">
      <formula>AND($AJ17=7,$AI17="S")</formula>
    </cfRule>
    <cfRule type="expression" dxfId="9335" priority="326">
      <formula>AND($AJ17=6,$AI17="S")</formula>
    </cfRule>
    <cfRule type="expression" dxfId="9334" priority="329">
      <formula>AND($AJ17=7,$AI17="S")</formula>
    </cfRule>
    <cfRule type="expression" dxfId="9333" priority="330">
      <formula>AND($AJ17=6,$AI17="S")</formula>
    </cfRule>
  </conditionalFormatting>
  <conditionalFormatting sqref="Q17:T21">
    <cfRule type="expression" dxfId="9332" priority="317">
      <formula>OR(AND($AJ17=7,$AI17="R"),AND($AJ17=6,$AI17="R"))</formula>
    </cfRule>
    <cfRule type="expression" dxfId="9331" priority="318">
      <formula>OR(AND($AJ17=7,$AI17="RI"),AND($AJ17=6,$AI17="RI"))</formula>
    </cfRule>
    <cfRule type="expression" dxfId="9330" priority="319">
      <formula>OR(AND($AJ17=7,$AI17="S"),AND($AJ17=6,$AI17="S"))</formula>
    </cfRule>
    <cfRule type="expression" dxfId="9329" priority="320">
      <formula>OR(AND($AJ17=7,$AI17="PZC"),AND($AJ17=6,$AI17="PZC"))</formula>
    </cfRule>
    <cfRule type="expression" dxfId="9328" priority="321">
      <formula>OR($AJ17=7,$AJ17=0)</formula>
    </cfRule>
    <cfRule type="expression" dxfId="9327" priority="322">
      <formula>$AJ17=6</formula>
    </cfRule>
  </conditionalFormatting>
  <conditionalFormatting sqref="G24:G28">
    <cfRule type="expression" dxfId="9326" priority="311">
      <formula>$AJ24=7</formula>
    </cfRule>
    <cfRule type="expression" dxfId="9325" priority="312">
      <formula>$AJ24=6</formula>
    </cfRule>
  </conditionalFormatting>
  <conditionalFormatting sqref="G25">
    <cfRule type="expression" dxfId="9324" priority="309">
      <formula>$AJ25=7</formula>
    </cfRule>
    <cfRule type="expression" dxfId="9323" priority="310">
      <formula>$AJ25=6</formula>
    </cfRule>
  </conditionalFormatting>
  <conditionalFormatting sqref="G24:G28">
    <cfRule type="expression" dxfId="9322" priority="307">
      <formula>$AJ24=7</formula>
    </cfRule>
    <cfRule type="expression" dxfId="9321" priority="308">
      <formula>$AJ24=6</formula>
    </cfRule>
  </conditionalFormatting>
  <conditionalFormatting sqref="G24:G28">
    <cfRule type="expression" dxfId="9320" priority="305">
      <formula>$AJ24=7</formula>
    </cfRule>
    <cfRule type="expression" dxfId="9319" priority="306">
      <formula>$AJ24=6</formula>
    </cfRule>
  </conditionalFormatting>
  <conditionalFormatting sqref="D24:I28">
    <cfRule type="expression" dxfId="9318" priority="313">
      <formula>AND($AJ24=6,$AI24="RI")</formula>
    </cfRule>
    <cfRule type="expression" dxfId="9317" priority="314">
      <formula>AND($AJ24=7,$AI24="RI")</formula>
    </cfRule>
    <cfRule type="expression" dxfId="9316" priority="315">
      <formula>OR($AJ24=7,$AJ24=8)</formula>
    </cfRule>
    <cfRule type="expression" dxfId="9315" priority="316">
      <formula>$AJ24=6</formula>
    </cfRule>
  </conditionalFormatting>
  <conditionalFormatting sqref="D24:I28">
    <cfRule type="expression" dxfId="9314" priority="299">
      <formula>OR(AND($AJ24=7,$AI24="R"),AND($AJ24=6,$AI24="R"))</formula>
    </cfRule>
    <cfRule type="expression" dxfId="9313" priority="300">
      <formula>OR(AND($AJ24=7,$AI24="RI"),AND($AJ24=6,$AI24="RI"))</formula>
    </cfRule>
    <cfRule type="expression" dxfId="9312" priority="301">
      <formula>OR(AND($AJ24=7,$AI24="S"),AND($AJ24=6,$AI24="S"))</formula>
    </cfRule>
    <cfRule type="expression" dxfId="9311" priority="302">
      <formula>OR(AND($AJ24=7,$AI24="PZC"),AND($AJ24=6,$AI24="PZC"))</formula>
    </cfRule>
    <cfRule type="expression" dxfId="9310" priority="303">
      <formula>OR($AJ24=7,$AJ24=0)</formula>
    </cfRule>
    <cfRule type="expression" dxfId="9309" priority="304">
      <formula>$AJ24=6</formula>
    </cfRule>
  </conditionalFormatting>
  <conditionalFormatting sqref="P24:P28">
    <cfRule type="expression" dxfId="9308" priority="295">
      <formula>OR($AJ24=7,$AJ24=0)</formula>
    </cfRule>
    <cfRule type="expression" dxfId="9307" priority="296">
      <formula>$AJ24=6</formula>
    </cfRule>
  </conditionalFormatting>
  <conditionalFormatting sqref="P24:P28">
    <cfRule type="expression" dxfId="9306" priority="291">
      <formula>AND($AJ24=7,$AI24="RI")</formula>
    </cfRule>
    <cfRule type="expression" dxfId="9305" priority="292">
      <formula>AND($AJ24=6,$AI24="RI")</formula>
    </cfRule>
    <cfRule type="expression" dxfId="9304" priority="293">
      <formula>AND($AJ24=7,$AI24="S")</formula>
    </cfRule>
    <cfRule type="expression" dxfId="9303" priority="294">
      <formula>AND($AJ24=6,$AI24="S")</formula>
    </cfRule>
    <cfRule type="expression" dxfId="9302" priority="297">
      <formula>AND($AJ24=7,$AI24="S")</formula>
    </cfRule>
    <cfRule type="expression" dxfId="9301" priority="298">
      <formula>AND($AJ24=6,$AI24="S")</formula>
    </cfRule>
  </conditionalFormatting>
  <conditionalFormatting sqref="O24:O28">
    <cfRule type="expression" dxfId="9300" priority="287">
      <formula>OR($AJ24=7,$AJ24=0)</formula>
    </cfRule>
    <cfRule type="expression" dxfId="9299" priority="288">
      <formula>$AJ24=6</formula>
    </cfRule>
  </conditionalFormatting>
  <conditionalFormatting sqref="O24:O28">
    <cfRule type="expression" dxfId="9298" priority="283">
      <formula>AND($AJ24=7,$AI24="RI")</formula>
    </cfRule>
    <cfRule type="expression" dxfId="9297" priority="284">
      <formula>AND($AJ24=6,$AI24="RI")</formula>
    </cfRule>
    <cfRule type="expression" dxfId="9296" priority="285">
      <formula>AND($AJ24=7,$AI24="S")</formula>
    </cfRule>
    <cfRule type="expression" dxfId="9295" priority="286">
      <formula>AND($AJ24=6,$AI24="S")</formula>
    </cfRule>
    <cfRule type="expression" dxfId="9294" priority="289">
      <formula>AND($AJ24=7,$AI24="S")</formula>
    </cfRule>
    <cfRule type="expression" dxfId="9293" priority="290">
      <formula>AND($AJ24=6,$AI24="S")</formula>
    </cfRule>
  </conditionalFormatting>
  <conditionalFormatting sqref="L24:L28">
    <cfRule type="expression" dxfId="9292" priority="279">
      <formula>OR($AJ24=7,$AJ24=0)</formula>
    </cfRule>
    <cfRule type="expression" dxfId="9291" priority="280">
      <formula>$AJ24=6</formula>
    </cfRule>
  </conditionalFormatting>
  <conditionalFormatting sqref="L24:L28">
    <cfRule type="expression" dxfId="9290" priority="275">
      <formula>AND($AJ24=7,$AI24="RI")</formula>
    </cfRule>
    <cfRule type="expression" dxfId="9289" priority="276">
      <formula>AND($AJ24=6,$AI24="RI")</formula>
    </cfRule>
    <cfRule type="expression" dxfId="9288" priority="277">
      <formula>AND($AJ24=7,$AI24="S")</formula>
    </cfRule>
    <cfRule type="expression" dxfId="9287" priority="278">
      <formula>AND($AJ24=6,$AI24="S")</formula>
    </cfRule>
    <cfRule type="expression" dxfId="9286" priority="281">
      <formula>AND($AJ24=7,$AI24="S")</formula>
    </cfRule>
    <cfRule type="expression" dxfId="9285" priority="282">
      <formula>AND($AJ24=6,$AI24="S")</formula>
    </cfRule>
  </conditionalFormatting>
  <conditionalFormatting sqref="M24:P28">
    <cfRule type="expression" dxfId="9284" priority="271">
      <formula>OR($AJ24=7,$AJ24=0)</formula>
    </cfRule>
    <cfRule type="expression" dxfId="9283" priority="272">
      <formula>$AJ24=6</formula>
    </cfRule>
  </conditionalFormatting>
  <conditionalFormatting sqref="M24:P28">
    <cfRule type="expression" dxfId="9282" priority="267">
      <formula>AND($AJ24=7,$AI24="RI")</formula>
    </cfRule>
    <cfRule type="expression" dxfId="9281" priority="268">
      <formula>AND($AJ24=6,$AI24="RI")</formula>
    </cfRule>
    <cfRule type="expression" dxfId="9280" priority="269">
      <formula>AND($AJ24=7,$AI24="S")</formula>
    </cfRule>
    <cfRule type="expression" dxfId="9279" priority="270">
      <formula>AND($AJ24=6,$AI24="S")</formula>
    </cfRule>
    <cfRule type="expression" dxfId="9278" priority="273">
      <formula>AND($AJ24=7,$AI24="S")</formula>
    </cfRule>
    <cfRule type="expression" dxfId="9277" priority="274">
      <formula>AND($AJ24=6,$AI24="S")</formula>
    </cfRule>
  </conditionalFormatting>
  <conditionalFormatting sqref="K24:K28">
    <cfRule type="expression" dxfId="9276" priority="263">
      <formula>$AJ24=7</formula>
    </cfRule>
    <cfRule type="expression" dxfId="9275" priority="264">
      <formula>$AJ24=6</formula>
    </cfRule>
  </conditionalFormatting>
  <conditionalFormatting sqref="K24:K28">
    <cfRule type="expression" dxfId="9274" priority="259">
      <formula>AND($AJ24=7,$AI24="RI")</formula>
    </cfRule>
    <cfRule type="expression" dxfId="9273" priority="260">
      <formula>AND($AJ24=6,$AI24="RI")</formula>
    </cfRule>
    <cfRule type="expression" dxfId="9272" priority="261">
      <formula>AND($AJ24=7,$AI24="S")</formula>
    </cfRule>
    <cfRule type="expression" dxfId="9271" priority="262">
      <formula>AND($AJ24=6,$AI24="S")</formula>
    </cfRule>
    <cfRule type="expression" dxfId="9270" priority="265">
      <formula>AND($AJ24=7,$AI24="S")</formula>
    </cfRule>
    <cfRule type="expression" dxfId="9269" priority="266">
      <formula>AND($AJ24=6,$AI24="S")</formula>
    </cfRule>
  </conditionalFormatting>
  <conditionalFormatting sqref="J24:J28">
    <cfRule type="expression" dxfId="9268" priority="255">
      <formula>OR($AJ24=7,$AJ24=0)</formula>
    </cfRule>
    <cfRule type="expression" dxfId="9267" priority="256">
      <formula>$AJ24=6</formula>
    </cfRule>
  </conditionalFormatting>
  <conditionalFormatting sqref="J24:J28">
    <cfRule type="expression" dxfId="9266" priority="251">
      <formula>AND($AJ24=7,$AI24="RI")</formula>
    </cfRule>
    <cfRule type="expression" dxfId="9265" priority="252">
      <formula>AND($AJ24=6,$AI24="RI")</formula>
    </cfRule>
    <cfRule type="expression" dxfId="9264" priority="253">
      <formula>AND($AJ24=7,$AI24="S")</formula>
    </cfRule>
    <cfRule type="expression" dxfId="9263" priority="254">
      <formula>AND($AJ24=6,$AI24="S")</formula>
    </cfRule>
    <cfRule type="expression" dxfId="9262" priority="257">
      <formula>AND($AJ24=7,$AI24="S")</formula>
    </cfRule>
    <cfRule type="expression" dxfId="9261" priority="258">
      <formula>AND($AJ24=6,$AI24="S")</formula>
    </cfRule>
  </conditionalFormatting>
  <conditionalFormatting sqref="J24:P28">
    <cfRule type="expression" dxfId="9260" priority="245">
      <formula>OR(AND($AJ24=7,$AI24="R"),AND($AJ24=6,$AI24="R"))</formula>
    </cfRule>
    <cfRule type="expression" dxfId="9259" priority="246">
      <formula>OR(AND($AJ24=7,$AI24="RI"),AND($AJ24=6,$AI24="RI"))</formula>
    </cfRule>
    <cfRule type="expression" dxfId="9258" priority="247">
      <formula>OR(AND($AJ24=7,$AI24="S"),AND($AJ24=6,$AI24="S"))</formula>
    </cfRule>
    <cfRule type="expression" dxfId="9257" priority="248">
      <formula>OR(AND($AJ24=7,$AI24="PZC"),AND($AJ24=6,$AI24="PZC"))</formula>
    </cfRule>
    <cfRule type="expression" dxfId="9256" priority="249">
      <formula>OR($AJ24=7,$AJ24=0)</formula>
    </cfRule>
    <cfRule type="expression" dxfId="9255" priority="250">
      <formula>$AJ24=6</formula>
    </cfRule>
  </conditionalFormatting>
  <conditionalFormatting sqref="Q24:T28">
    <cfRule type="expression" dxfId="9254" priority="241">
      <formula>AND($AJ24=6,$AI24="RI")</formula>
    </cfRule>
    <cfRule type="expression" dxfId="9253" priority="242">
      <formula>AND($AJ24=7,$AI24="RI")</formula>
    </cfRule>
    <cfRule type="expression" dxfId="9252" priority="243">
      <formula>OR($AJ24=7,$AJ24=8)</formula>
    </cfRule>
    <cfRule type="expression" dxfId="9251" priority="244">
      <formula>$AJ24=6</formula>
    </cfRule>
  </conditionalFormatting>
  <conditionalFormatting sqref="Q24:T28 V24:V28">
    <cfRule type="expression" dxfId="9250" priority="236">
      <formula>OR(AND($AJ24=7,$AI24="RI"),AND($AJ24=6,$AI24="RI"))</formula>
    </cfRule>
    <cfRule type="expression" dxfId="9249" priority="237">
      <formula>OR(AND($AJ24=7,$AI24="S"),AND($AJ24=6,$AI24="S"))</formula>
    </cfRule>
    <cfRule type="expression" dxfId="9248" priority="238">
      <formula>OR(AND($AJ24=7,$AI24="PZC"),AND($AJ24=6,$AI24="PZC"))</formula>
    </cfRule>
    <cfRule type="expression" dxfId="9247" priority="239">
      <formula>OR($AJ24=7,$AJ24=0)</formula>
    </cfRule>
    <cfRule type="expression" dxfId="9246" priority="240">
      <formula>$AJ24=6</formula>
    </cfRule>
  </conditionalFormatting>
  <conditionalFormatting sqref="I31:I32">
    <cfRule type="expression" dxfId="9245" priority="231">
      <formula>OR($AJ31=7,$AJ31=0)</formula>
    </cfRule>
    <cfRule type="expression" dxfId="9244" priority="232">
      <formula>$AJ31=6</formula>
    </cfRule>
  </conditionalFormatting>
  <conditionalFormatting sqref="I31:I32">
    <cfRule type="expression" dxfId="9243" priority="227">
      <formula>AND($AJ31=7,$AI31="RI")</formula>
    </cfRule>
    <cfRule type="expression" dxfId="9242" priority="228">
      <formula>AND($AJ31=6,$AI31="RI")</formula>
    </cfRule>
    <cfRule type="expression" dxfId="9241" priority="229">
      <formula>AND($AJ31=7,$AI31="S")</formula>
    </cfRule>
    <cfRule type="expression" dxfId="9240" priority="230">
      <formula>AND($AJ31=6,$AI31="S")</formula>
    </cfRule>
    <cfRule type="expression" dxfId="9239" priority="233">
      <formula>AND($AJ31=7,$AI31="S")</formula>
    </cfRule>
    <cfRule type="expression" dxfId="9238" priority="234">
      <formula>AND($AJ31=6,$AI31="S")</formula>
    </cfRule>
  </conditionalFormatting>
  <conditionalFormatting sqref="H31:H32">
    <cfRule type="expression" dxfId="9237" priority="223">
      <formula>OR($AJ31=7,$AJ31=0)</formula>
    </cfRule>
    <cfRule type="expression" dxfId="9236" priority="224">
      <formula>$AJ31=6</formula>
    </cfRule>
  </conditionalFormatting>
  <conditionalFormatting sqref="H31:H32">
    <cfRule type="expression" dxfId="9235" priority="219">
      <formula>AND($AJ31=7,$AI31="RI")</formula>
    </cfRule>
    <cfRule type="expression" dxfId="9234" priority="220">
      <formula>AND($AJ31=6,$AI31="RI")</formula>
    </cfRule>
    <cfRule type="expression" dxfId="9233" priority="221">
      <formula>AND($AJ31=7,$AI31="S")</formula>
    </cfRule>
    <cfRule type="expression" dxfId="9232" priority="222">
      <formula>AND($AJ31=6,$AI31="S")</formula>
    </cfRule>
    <cfRule type="expression" dxfId="9231" priority="225">
      <formula>AND($AJ31=7,$AI31="S")</formula>
    </cfRule>
    <cfRule type="expression" dxfId="9230" priority="226">
      <formula>AND($AJ31=6,$AI31="S")</formula>
    </cfRule>
  </conditionalFormatting>
  <conditionalFormatting sqref="F31:F32">
    <cfRule type="expression" dxfId="9229" priority="215">
      <formula>OR($AJ31=7,$AJ31=0)</formula>
    </cfRule>
    <cfRule type="expression" dxfId="9228" priority="216">
      <formula>$AJ31=6</formula>
    </cfRule>
  </conditionalFormatting>
  <conditionalFormatting sqref="F31:F32">
    <cfRule type="expression" dxfId="9227" priority="211">
      <formula>AND($AJ31=7,$AI31="RI")</formula>
    </cfRule>
    <cfRule type="expression" dxfId="9226" priority="212">
      <formula>AND($AJ31=6,$AI31="RI")</formula>
    </cfRule>
    <cfRule type="expression" dxfId="9225" priority="213">
      <formula>AND($AJ31=7,$AI31="S")</formula>
    </cfRule>
    <cfRule type="expression" dxfId="9224" priority="214">
      <formula>AND($AJ31=6,$AI31="S")</formula>
    </cfRule>
    <cfRule type="expression" dxfId="9223" priority="217">
      <formula>AND($AJ31=7,$AI31="S")</formula>
    </cfRule>
    <cfRule type="expression" dxfId="9222" priority="218">
      <formula>AND($AJ31=6,$AI31="S")</formula>
    </cfRule>
  </conditionalFormatting>
  <conditionalFormatting sqref="G31:I32">
    <cfRule type="expression" dxfId="9221" priority="207">
      <formula>OR($AJ31=7,$AJ31=0)</formula>
    </cfRule>
    <cfRule type="expression" dxfId="9220" priority="208">
      <formula>$AJ31=6</formula>
    </cfRule>
  </conditionalFormatting>
  <conditionalFormatting sqref="G31:I32">
    <cfRule type="expression" dxfId="9219" priority="203">
      <formula>AND($AJ31=7,$AI31="RI")</formula>
    </cfRule>
    <cfRule type="expression" dxfId="9218" priority="204">
      <formula>AND($AJ31=6,$AI31="RI")</formula>
    </cfRule>
    <cfRule type="expression" dxfId="9217" priority="205">
      <formula>AND($AJ31=7,$AI31="S")</formula>
    </cfRule>
    <cfRule type="expression" dxfId="9216" priority="206">
      <formula>AND($AJ31=6,$AI31="S")</formula>
    </cfRule>
    <cfRule type="expression" dxfId="9215" priority="209">
      <formula>AND($AJ31=7,$AI31="S")</formula>
    </cfRule>
    <cfRule type="expression" dxfId="9214" priority="210">
      <formula>AND($AJ31=6,$AI31="S")</formula>
    </cfRule>
  </conditionalFormatting>
  <conditionalFormatting sqref="E31:E32">
    <cfRule type="expression" dxfId="9213" priority="199">
      <formula>$AJ31=7</formula>
    </cfRule>
    <cfRule type="expression" dxfId="9212" priority="200">
      <formula>$AJ31=6</formula>
    </cfRule>
  </conditionalFormatting>
  <conditionalFormatting sqref="E31:E32">
    <cfRule type="expression" dxfId="9211" priority="197">
      <formula>AND($AJ31=7,$AI31="S")</formula>
    </cfRule>
    <cfRule type="expression" dxfId="9210" priority="198">
      <formula>AND($AJ31=6,$AI31="S")</formula>
    </cfRule>
    <cfRule type="expression" dxfId="9209" priority="201">
      <formula>AND($AJ31=7,$AI31="S")</formula>
    </cfRule>
    <cfRule type="expression" dxfId="9208" priority="202">
      <formula>AND($AJ31=6,$AI31="S")</formula>
    </cfRule>
  </conditionalFormatting>
  <conditionalFormatting sqref="V3:V32 A3:T32 A33:AB33 AC3:AE33">
    <cfRule type="expression" dxfId="9207" priority="195">
      <formula>AND($AJ3=7,$AI3="RI")</formula>
    </cfRule>
    <cfRule type="expression" dxfId="9206" priority="196">
      <formula>AND($AJ3=6,$AI3="RI")</formula>
    </cfRule>
    <cfRule type="expression" dxfId="9205" priority="235">
      <formula>OR(AND($AJ3=7,$AI3="R"),AND($AJ3=6,$AI3="R"))</formula>
    </cfRule>
    <cfRule type="expression" dxfId="9204" priority="676">
      <formula>AND($AJ3=7,$AI3="RI")</formula>
    </cfRule>
    <cfRule type="expression" dxfId="9203" priority="677">
      <formula>AND($AJ3=6,$AI3="RI")</formula>
    </cfRule>
    <cfRule type="expression" dxfId="9202" priority="678">
      <formula>AND($AJ3=7,$AI3="R")</formula>
    </cfRule>
    <cfRule type="expression" dxfId="9201" priority="679">
      <formula>AND($AJ3=6,$AI3="R")</formula>
    </cfRule>
  </conditionalFormatting>
  <conditionalFormatting sqref="D10:I14">
    <cfRule type="expression" dxfId="9200" priority="191">
      <formula>AND($AJ10=6,$AI10="RI")</formula>
    </cfRule>
    <cfRule type="expression" dxfId="9199" priority="192">
      <formula>AND($AJ10=7,$AI10="RI")</formula>
    </cfRule>
    <cfRule type="expression" dxfId="9198" priority="193">
      <formula>OR($AJ10=7,$AJ10=8)</formula>
    </cfRule>
    <cfRule type="expression" dxfId="9197" priority="194">
      <formula>$AJ10=6</formula>
    </cfRule>
  </conditionalFormatting>
  <conditionalFormatting sqref="D10:I14">
    <cfRule type="expression" dxfId="9196" priority="185">
      <formula>OR(AND($AJ10=7,$AI10="R"),AND($AJ10=6,$AI10="R"))</formula>
    </cfRule>
    <cfRule type="expression" dxfId="9195" priority="186">
      <formula>OR(AND($AJ10=7,$AI10="RI"),AND($AJ10=6,$AI10="RI"))</formula>
    </cfRule>
    <cfRule type="expression" dxfId="9194" priority="187">
      <formula>OR(AND($AJ10=7,$AI10="S"),AND($AJ10=6,$AI10="S"))</formula>
    </cfRule>
    <cfRule type="expression" dxfId="9193" priority="188">
      <formula>OR(AND($AJ10=7,$AI10="PZC"),AND($AJ10=6,$AI10="PZC"))</formula>
    </cfRule>
    <cfRule type="expression" dxfId="9192" priority="189">
      <formula>OR($AJ10=7,$AJ10=0)</formula>
    </cfRule>
    <cfRule type="expression" dxfId="9191" priority="190">
      <formula>$AJ10=6</formula>
    </cfRule>
  </conditionalFormatting>
  <conditionalFormatting sqref="M13:N13">
    <cfRule type="expression" dxfId="9190" priority="183">
      <formula>$AJ13=7</formula>
    </cfRule>
    <cfRule type="expression" dxfId="9189" priority="184">
      <formula>$AJ13=6</formula>
    </cfRule>
  </conditionalFormatting>
  <conditionalFormatting sqref="M10:N14">
    <cfRule type="expression" dxfId="9188" priority="177">
      <formula>$AJ10=7</formula>
    </cfRule>
    <cfRule type="expression" dxfId="9187" priority="178">
      <formula>$AJ10=6</formula>
    </cfRule>
  </conditionalFormatting>
  <conditionalFormatting sqref="M11:N11">
    <cfRule type="expression" dxfId="9186" priority="175">
      <formula>$AJ11=7</formula>
    </cfRule>
    <cfRule type="expression" dxfId="9185" priority="176">
      <formula>$AJ11=6</formula>
    </cfRule>
  </conditionalFormatting>
  <conditionalFormatting sqref="M10:N14">
    <cfRule type="expression" dxfId="9184" priority="173">
      <formula>$AJ10=7</formula>
    </cfRule>
    <cfRule type="expression" dxfId="9183" priority="174">
      <formula>$AJ10=6</formula>
    </cfRule>
  </conditionalFormatting>
  <conditionalFormatting sqref="M10:N14">
    <cfRule type="expression" dxfId="9182" priority="171">
      <formula>$AJ10=7</formula>
    </cfRule>
    <cfRule type="expression" dxfId="9181" priority="172">
      <formula>$AJ10=6</formula>
    </cfRule>
  </conditionalFormatting>
  <conditionalFormatting sqref="J10:P14">
    <cfRule type="expression" dxfId="9180" priority="179">
      <formula>AND($AJ10=6,$AI10="RI")</formula>
    </cfRule>
    <cfRule type="expression" dxfId="9179" priority="180">
      <formula>AND($AJ10=7,$AI10="RI")</formula>
    </cfRule>
    <cfRule type="expression" dxfId="9178" priority="181">
      <formula>OR($AJ10=7,$AJ10=8)</formula>
    </cfRule>
    <cfRule type="expression" dxfId="9177" priority="182">
      <formula>$AJ10=6</formula>
    </cfRule>
  </conditionalFormatting>
  <conditionalFormatting sqref="J10:P14">
    <cfRule type="expression" dxfId="9176" priority="165">
      <formula>OR(AND($AJ10=7,$AI10="R"),AND($AJ10=6,$AI10="R"))</formula>
    </cfRule>
    <cfRule type="expression" dxfId="9175" priority="166">
      <formula>OR(AND($AJ10=7,$AI10="RI"),AND($AJ10=6,$AI10="RI"))</formula>
    </cfRule>
    <cfRule type="expression" dxfId="9174" priority="167">
      <formula>OR(AND($AJ10=7,$AI10="S"),AND($AJ10=6,$AI10="S"))</formula>
    </cfRule>
    <cfRule type="expression" dxfId="9173" priority="168">
      <formula>OR(AND($AJ10=7,$AI10="PZC"),AND($AJ10=6,$AI10="PZC"))</formula>
    </cfRule>
    <cfRule type="expression" dxfId="9172" priority="169">
      <formula>OR($AJ10=7,$AJ10=0)</formula>
    </cfRule>
    <cfRule type="expression" dxfId="9171" priority="170">
      <formula>$AJ10=6</formula>
    </cfRule>
  </conditionalFormatting>
  <conditionalFormatting sqref="V10:V14">
    <cfRule type="expression" dxfId="9170" priority="161">
      <formula>OR($AJ10=7,$AJ10=0)</formula>
    </cfRule>
    <cfRule type="expression" dxfId="9169" priority="162">
      <formula>$AJ10=6</formula>
    </cfRule>
  </conditionalFormatting>
  <conditionalFormatting sqref="V10:V14">
    <cfRule type="expression" dxfId="9168" priority="157">
      <formula>AND($AJ10=7,$AI10="RI")</formula>
    </cfRule>
    <cfRule type="expression" dxfId="9167" priority="158">
      <formula>AND($AJ10=6,$AI10="RI")</formula>
    </cfRule>
    <cfRule type="expression" dxfId="9166" priority="159">
      <formula>AND($AJ10=7,$AI10="S")</formula>
    </cfRule>
    <cfRule type="expression" dxfId="9165" priority="160">
      <formula>AND($AJ10=6,$AI10="S")</formula>
    </cfRule>
    <cfRule type="expression" dxfId="9164" priority="163">
      <formula>AND($AJ10=7,$AI10="S")</formula>
    </cfRule>
    <cfRule type="expression" dxfId="9163" priority="164">
      <formula>AND($AJ10=6,$AI10="S")</formula>
    </cfRule>
  </conditionalFormatting>
  <conditionalFormatting sqref="S10:S14">
    <cfRule type="expression" dxfId="9162" priority="153">
      <formula>OR($AJ10=7,$AJ10=0)</formula>
    </cfRule>
    <cfRule type="expression" dxfId="9161" priority="154">
      <formula>$AJ10=6</formula>
    </cfRule>
  </conditionalFormatting>
  <conditionalFormatting sqref="S10:S14">
    <cfRule type="expression" dxfId="9160" priority="149">
      <formula>AND($AJ10=7,$AI10="RI")</formula>
    </cfRule>
    <cfRule type="expression" dxfId="9159" priority="150">
      <formula>AND($AJ10=6,$AI10="RI")</formula>
    </cfRule>
    <cfRule type="expression" dxfId="9158" priority="151">
      <formula>AND($AJ10=7,$AI10="S")</formula>
    </cfRule>
    <cfRule type="expression" dxfId="9157" priority="152">
      <formula>AND($AJ10=6,$AI10="S")</formula>
    </cfRule>
    <cfRule type="expression" dxfId="9156" priority="155">
      <formula>AND($AJ10=7,$AI10="S")</formula>
    </cfRule>
    <cfRule type="expression" dxfId="9155" priority="156">
      <formula>AND($AJ10=6,$AI10="S")</formula>
    </cfRule>
  </conditionalFormatting>
  <conditionalFormatting sqref="T10:T14">
    <cfRule type="expression" dxfId="9154" priority="145">
      <formula>OR($AJ10=7,$AJ10=0)</formula>
    </cfRule>
    <cfRule type="expression" dxfId="9153" priority="146">
      <formula>$AJ10=6</formula>
    </cfRule>
  </conditionalFormatting>
  <conditionalFormatting sqref="T10:T14">
    <cfRule type="expression" dxfId="9152" priority="141">
      <formula>AND($AJ10=7,$AI10="RI")</formula>
    </cfRule>
    <cfRule type="expression" dxfId="9151" priority="142">
      <formula>AND($AJ10=6,$AI10="RI")</formula>
    </cfRule>
    <cfRule type="expression" dxfId="9150" priority="143">
      <formula>AND($AJ10=7,$AI10="S")</formula>
    </cfRule>
    <cfRule type="expression" dxfId="9149" priority="144">
      <formula>AND($AJ10=6,$AI10="S")</formula>
    </cfRule>
    <cfRule type="expression" dxfId="9148" priority="147">
      <formula>AND($AJ10=7,$AI10="S")</formula>
    </cfRule>
    <cfRule type="expression" dxfId="9147" priority="148">
      <formula>AND($AJ10=6,$AI10="S")</formula>
    </cfRule>
  </conditionalFormatting>
  <conditionalFormatting sqref="R10:R14">
    <cfRule type="expression" dxfId="9146" priority="137">
      <formula>$AJ10=7</formula>
    </cfRule>
    <cfRule type="expression" dxfId="9145" priority="138">
      <formula>$AJ10=6</formula>
    </cfRule>
  </conditionalFormatting>
  <conditionalFormatting sqref="R10:R14">
    <cfRule type="expression" dxfId="9144" priority="133">
      <formula>AND($AJ10=7,$AI10="RI")</formula>
    </cfRule>
    <cfRule type="expression" dxfId="9143" priority="134">
      <formula>AND($AJ10=6,$AI10="RI")</formula>
    </cfRule>
    <cfRule type="expression" dxfId="9142" priority="135">
      <formula>AND($AJ10=7,$AI10="S")</formula>
    </cfRule>
    <cfRule type="expression" dxfId="9141" priority="136">
      <formula>AND($AJ10=6,$AI10="S")</formula>
    </cfRule>
    <cfRule type="expression" dxfId="9140" priority="139">
      <formula>AND($AJ10=7,$AI10="S")</formula>
    </cfRule>
    <cfRule type="expression" dxfId="9139" priority="140">
      <formula>AND($AJ10=6,$AI10="S")</formula>
    </cfRule>
  </conditionalFormatting>
  <conditionalFormatting sqref="Q10:Q14">
    <cfRule type="expression" dxfId="9138" priority="129">
      <formula>OR($AJ10=7,$AJ10=0)</formula>
    </cfRule>
    <cfRule type="expression" dxfId="9137" priority="130">
      <formula>$AJ10=6</formula>
    </cfRule>
  </conditionalFormatting>
  <conditionalFormatting sqref="Q10:Q14">
    <cfRule type="expression" dxfId="9136" priority="125">
      <formula>AND($AJ10=7,$AI10="RI")</formula>
    </cfRule>
    <cfRule type="expression" dxfId="9135" priority="126">
      <formula>AND($AJ10=6,$AI10="RI")</formula>
    </cfRule>
    <cfRule type="expression" dxfId="9134" priority="127">
      <formula>AND($AJ10=7,$AI10="S")</formula>
    </cfRule>
    <cfRule type="expression" dxfId="9133" priority="128">
      <formula>AND($AJ10=6,$AI10="S")</formula>
    </cfRule>
    <cfRule type="expression" dxfId="9132" priority="131">
      <formula>AND($AJ10=7,$AI10="S")</formula>
    </cfRule>
    <cfRule type="expression" dxfId="9131" priority="132">
      <formula>AND($AJ10=6,$AI10="S")</formula>
    </cfRule>
  </conditionalFormatting>
  <conditionalFormatting sqref="Q10:T14">
    <cfRule type="expression" dxfId="9130" priority="119">
      <formula>OR(AND($AJ10=7,$AI10="R"),AND($AJ10=6,$AI10="R"))</formula>
    </cfRule>
    <cfRule type="expression" dxfId="9129" priority="120">
      <formula>OR(AND($AJ10=7,$AI10="RI"),AND($AJ10=6,$AI10="RI"))</formula>
    </cfRule>
    <cfRule type="expression" dxfId="9128" priority="121">
      <formula>OR(AND($AJ10=7,$AI10="S"),AND($AJ10=6,$AI10="S"))</formula>
    </cfRule>
    <cfRule type="expression" dxfId="9127" priority="122">
      <formula>OR(AND($AJ10=7,$AI10="PZC"),AND($AJ10=6,$AI10="PZC"))</formula>
    </cfRule>
    <cfRule type="expression" dxfId="9126" priority="123">
      <formula>OR($AJ10=7,$AJ10=0)</formula>
    </cfRule>
    <cfRule type="expression" dxfId="9125" priority="124">
      <formula>$AJ10=6</formula>
    </cfRule>
  </conditionalFormatting>
  <conditionalFormatting sqref="W4">
    <cfRule type="expression" dxfId="9124" priority="109">
      <formula>$AJ4=7</formula>
    </cfRule>
    <cfRule type="expression" dxfId="9123" priority="110">
      <formula>$AJ4=6</formula>
    </cfRule>
  </conditionalFormatting>
  <conditionalFormatting sqref="W3:AB32 X33:AB33">
    <cfRule type="expression" dxfId="9122" priority="104">
      <formula>AND($AJ3=7,$AI3="RI")</formula>
    </cfRule>
    <cfRule type="expression" dxfId="9121" priority="105">
      <formula>AND($AJ3=6,$AI3="RI")</formula>
    </cfRule>
    <cfRule type="expression" dxfId="9120" priority="106">
      <formula>AND($AJ3=7,$AI3="R")</formula>
    </cfRule>
    <cfRule type="expression" dxfId="9119" priority="107">
      <formula>AND($AJ3=6,$AI3="R")</formula>
    </cfRule>
    <cfRule type="expression" dxfId="9118" priority="111">
      <formula>$AJ3=6</formula>
    </cfRule>
    <cfRule type="expression" dxfId="9117" priority="112">
      <formula>OR($AJ3=7,$AJ3=0)</formula>
    </cfRule>
  </conditionalFormatting>
  <conditionalFormatting sqref="W18:AB18">
    <cfRule type="expression" dxfId="9116" priority="108">
      <formula>AND($AJ3=6,$AI3="R")</formula>
    </cfRule>
  </conditionalFormatting>
  <conditionalFormatting sqref="W3:AB32">
    <cfRule type="expression" dxfId="9115" priority="113">
      <formula>$AJ3=6</formula>
    </cfRule>
    <cfRule type="expression" dxfId="9114" priority="114">
      <formula>OR($AJ3=7,$AJ3=0)</formula>
    </cfRule>
  </conditionalFormatting>
  <conditionalFormatting sqref="W3:AB32">
    <cfRule type="expression" dxfId="9113" priority="101">
      <formula>AND($AJ3=7,$AI3="RI")</formula>
    </cfRule>
    <cfRule type="expression" dxfId="9112" priority="102">
      <formula>AND($AJ3=6,$AI3="RI")</formula>
    </cfRule>
    <cfRule type="expression" dxfId="9111" priority="103">
      <formula>OR(AND($AJ3=7,$AI3="R"),AND($AJ3=6,$AI3="R"))</formula>
    </cfRule>
    <cfRule type="expression" dxfId="9110" priority="115">
      <formula>AND($AJ3=7,$AI3="RI")</formula>
    </cfRule>
    <cfRule type="expression" dxfId="9109" priority="116">
      <formula>AND($AJ3=6,$AI3="RI")</formula>
    </cfRule>
    <cfRule type="expression" dxfId="9108" priority="117">
      <formula>AND($AJ3=7,$AI3="R")</formula>
    </cfRule>
    <cfRule type="expression" dxfId="9107" priority="118">
      <formula>AND($AJ3=6,$AI3="R")</formula>
    </cfRule>
  </conditionalFormatting>
  <conditionalFormatting sqref="U22">
    <cfRule type="expression" dxfId="9106" priority="91">
      <formula>AND($AJ22=6,$AI22="RI")</formula>
    </cfRule>
    <cfRule type="expression" dxfId="9105" priority="92">
      <formula>AND($AJ22=7,$AI22="RI")</formula>
    </cfRule>
    <cfRule type="expression" dxfId="9104" priority="93">
      <formula>OR($AJ22=7,$AJ22=8)</formula>
    </cfRule>
    <cfRule type="expression" dxfId="9103" priority="94">
      <formula>$AJ22=6</formula>
    </cfRule>
  </conditionalFormatting>
  <conditionalFormatting sqref="U3">
    <cfRule type="expression" dxfId="9102" priority="95">
      <formula>$AJ3=6</formula>
    </cfRule>
    <cfRule type="expression" dxfId="9101" priority="96">
      <formula>OR($AJ3=7,$AJ3=0)</formula>
    </cfRule>
  </conditionalFormatting>
  <conditionalFormatting sqref="U4">
    <cfRule type="expression" dxfId="9100" priority="87">
      <formula>AND($AJ4=6,$AI4="RI")</formula>
    </cfRule>
    <cfRule type="expression" dxfId="9099" priority="88">
      <formula>AND($AJ4=7,$AI4="RI")</formula>
    </cfRule>
    <cfRule type="expression" dxfId="9098" priority="89">
      <formula>OR($AJ4=7,$AJ4=8)</formula>
    </cfRule>
    <cfRule type="expression" dxfId="9097" priority="90">
      <formula>$AJ4=6</formula>
    </cfRule>
  </conditionalFormatting>
  <conditionalFormatting sqref="U4">
    <cfRule type="expression" dxfId="9096" priority="81">
      <formula>OR(AND($AJ4=7,$AI4="R"),AND($AJ4=6,$AI4="R"))</formula>
    </cfRule>
    <cfRule type="expression" dxfId="9095" priority="82">
      <formula>OR(AND($AJ4=7,$AI4="RI"),AND($AJ4=6,$AI4="RI"))</formula>
    </cfRule>
    <cfRule type="expression" dxfId="9094" priority="83">
      <formula>OR(AND($AJ4=7,$AI4="S"),AND($AJ4=6,$AI4="S"))</formula>
    </cfRule>
    <cfRule type="expression" dxfId="9093" priority="84">
      <formula>OR(AND($AJ4=7,$AI4="PZC"),AND($AJ4=6,$AI4="PZC"))</formula>
    </cfRule>
    <cfRule type="expression" dxfId="9092" priority="85">
      <formula>OR($AJ4=7,$AJ4=0)</formula>
    </cfRule>
    <cfRule type="expression" dxfId="9091" priority="86">
      <formula>$AJ4=6</formula>
    </cfRule>
  </conditionalFormatting>
  <conditionalFormatting sqref="U6:U7">
    <cfRule type="expression" dxfId="9090" priority="77">
      <formula>AND($AJ6=6,$AI6="RI")</formula>
    </cfRule>
    <cfRule type="expression" dxfId="9089" priority="78">
      <formula>AND($AJ6=7,$AI6="RI")</formula>
    </cfRule>
    <cfRule type="expression" dxfId="9088" priority="79">
      <formula>OR($AJ6=7,$AJ6=8)</formula>
    </cfRule>
    <cfRule type="expression" dxfId="9087" priority="80">
      <formula>$AJ6=6</formula>
    </cfRule>
  </conditionalFormatting>
  <conditionalFormatting sqref="U6:U7">
    <cfRule type="expression" dxfId="9086" priority="71">
      <formula>OR(AND($AJ6=7,$AI6="R"),AND($AJ6=6,$AI6="R"))</formula>
    </cfRule>
    <cfRule type="expression" dxfId="9085" priority="72">
      <formula>OR(AND($AJ6=7,$AI6="RI"),AND($AJ6=6,$AI6="RI"))</formula>
    </cfRule>
    <cfRule type="expression" dxfId="9084" priority="73">
      <formula>OR(AND($AJ6=7,$AI6="S"),AND($AJ6=6,$AI6="S"))</formula>
    </cfRule>
    <cfRule type="expression" dxfId="9083" priority="74">
      <formula>OR(AND($AJ6=7,$AI6="PZC"),AND($AJ6=6,$AI6="PZC"))</formula>
    </cfRule>
    <cfRule type="expression" dxfId="9082" priority="75">
      <formula>OR($AJ6=7,$AJ6=0)</formula>
    </cfRule>
    <cfRule type="expression" dxfId="9081" priority="76">
      <formula>$AJ6=6</formula>
    </cfRule>
  </conditionalFormatting>
  <conditionalFormatting sqref="U10:U14">
    <cfRule type="expression" dxfId="9080" priority="67">
      <formula>AND($AJ10=6,$AI10="RI")</formula>
    </cfRule>
    <cfRule type="expression" dxfId="9079" priority="68">
      <formula>AND($AJ10=7,$AI10="RI")</formula>
    </cfRule>
    <cfRule type="expression" dxfId="9078" priority="69">
      <formula>OR($AJ10=7,$AJ10=8)</formula>
    </cfRule>
    <cfRule type="expression" dxfId="9077" priority="70">
      <formula>$AJ10=6</formula>
    </cfRule>
  </conditionalFormatting>
  <conditionalFormatting sqref="U10:U14">
    <cfRule type="expression" dxfId="9076" priority="61">
      <formula>OR(AND($AJ10=7,$AI10="R"),AND($AJ10=6,$AI10="R"))</formula>
    </cfRule>
    <cfRule type="expression" dxfId="9075" priority="62">
      <formula>OR(AND($AJ10=7,$AI10="RI"),AND($AJ10=6,$AI10="RI"))</formula>
    </cfRule>
    <cfRule type="expression" dxfId="9074" priority="63">
      <formula>OR(AND($AJ10=7,$AI10="S"),AND($AJ10=6,$AI10="S"))</formula>
    </cfRule>
    <cfRule type="expression" dxfId="9073" priority="64">
      <formula>OR(AND($AJ10=7,$AI10="PZC"),AND($AJ10=6,$AI10="PZC"))</formula>
    </cfRule>
    <cfRule type="expression" dxfId="9072" priority="65">
      <formula>OR($AJ10=7,$AJ10=0)</formula>
    </cfRule>
    <cfRule type="expression" dxfId="9071" priority="66">
      <formula>$AJ10=6</formula>
    </cfRule>
  </conditionalFormatting>
  <conditionalFormatting sqref="U17:U21">
    <cfRule type="expression" dxfId="9070" priority="57">
      <formula>OR($AJ17=7,$AJ17=0)</formula>
    </cfRule>
    <cfRule type="expression" dxfId="9069" priority="58">
      <formula>$AJ17=6</formula>
    </cfRule>
  </conditionalFormatting>
  <conditionalFormatting sqref="U17:U21">
    <cfRule type="expression" dxfId="9068" priority="53">
      <formula>AND($AJ17=7,$AI17="RI")</formula>
    </cfRule>
    <cfRule type="expression" dxfId="9067" priority="54">
      <formula>AND($AJ17=6,$AI17="RI")</formula>
    </cfRule>
    <cfRule type="expression" dxfId="9066" priority="55">
      <formula>AND($AJ17=7,$AI17="S")</formula>
    </cfRule>
    <cfRule type="expression" dxfId="9065" priority="56">
      <formula>AND($AJ17=6,$AI17="S")</formula>
    </cfRule>
    <cfRule type="expression" dxfId="9064" priority="59">
      <formula>AND($AJ17=7,$AI17="S")</formula>
    </cfRule>
    <cfRule type="expression" dxfId="9063" priority="60">
      <formula>AND($AJ17=6,$AI17="S")</formula>
    </cfRule>
  </conditionalFormatting>
  <conditionalFormatting sqref="U17:U21">
    <cfRule type="expression" dxfId="9062" priority="49">
      <formula>OR($AJ17=7,$AJ17=0)</formula>
    </cfRule>
    <cfRule type="expression" dxfId="9061" priority="50">
      <formula>$AJ17=6</formula>
    </cfRule>
  </conditionalFormatting>
  <conditionalFormatting sqref="U17:U21">
    <cfRule type="expression" dxfId="9060" priority="45">
      <formula>AND($AJ17=7,$AI17="RI")</formula>
    </cfRule>
    <cfRule type="expression" dxfId="9059" priority="46">
      <formula>AND($AJ17=6,$AI17="RI")</formula>
    </cfRule>
    <cfRule type="expression" dxfId="9058" priority="47">
      <formula>AND($AJ17=7,$AI17="S")</formula>
    </cfRule>
    <cfRule type="expression" dxfId="9057" priority="48">
      <formula>AND($AJ17=6,$AI17="S")</formula>
    </cfRule>
    <cfRule type="expression" dxfId="9056" priority="51">
      <formula>AND($AJ17=7,$AI17="S")</formula>
    </cfRule>
    <cfRule type="expression" dxfId="9055" priority="52">
      <formula>AND($AJ17=6,$AI17="S")</formula>
    </cfRule>
  </conditionalFormatting>
  <conditionalFormatting sqref="U17:U21">
    <cfRule type="expression" dxfId="9054" priority="39">
      <formula>OR(AND($AJ17=7,$AI17="R"),AND($AJ17=6,$AI17="R"))</formula>
    </cfRule>
    <cfRule type="expression" dxfId="9053" priority="40">
      <formula>OR(AND($AJ17=7,$AI17="RI"),AND($AJ17=6,$AI17="RI"))</formula>
    </cfRule>
    <cfRule type="expression" dxfId="9052" priority="41">
      <formula>OR(AND($AJ17=7,$AI17="S"),AND($AJ17=6,$AI17="S"))</formula>
    </cfRule>
    <cfRule type="expression" dxfId="9051" priority="42">
      <formula>OR(AND($AJ17=7,$AI17="PZC"),AND($AJ17=6,$AI17="PZC"))</formula>
    </cfRule>
    <cfRule type="expression" dxfId="9050" priority="43">
      <formula>OR($AJ17=7,$AJ17=0)</formula>
    </cfRule>
    <cfRule type="expression" dxfId="9049" priority="44">
      <formula>$AJ17=6</formula>
    </cfRule>
  </conditionalFormatting>
  <conditionalFormatting sqref="U24:U28">
    <cfRule type="expression" dxfId="9048" priority="35">
      <formula>AND($AJ24=6,$AI24="RI")</formula>
    </cfRule>
    <cfRule type="expression" dxfId="9047" priority="36">
      <formula>AND($AJ24=7,$AI24="RI")</formula>
    </cfRule>
    <cfRule type="expression" dxfId="9046" priority="37">
      <formula>OR($AJ24=7,$AJ24=8)</formula>
    </cfRule>
    <cfRule type="expression" dxfId="9045" priority="38">
      <formula>$AJ24=6</formula>
    </cfRule>
  </conditionalFormatting>
  <conditionalFormatting sqref="U24:U28">
    <cfRule type="expression" dxfId="9044" priority="30">
      <formula>OR(AND($AJ24=7,$AI24="RI"),AND($AJ24=6,$AI24="RI"))</formula>
    </cfRule>
    <cfRule type="expression" dxfId="9043" priority="31">
      <formula>OR(AND($AJ24=7,$AI24="S"),AND($AJ24=6,$AI24="S"))</formula>
    </cfRule>
    <cfRule type="expression" dxfId="9042" priority="32">
      <formula>OR(AND($AJ24=7,$AI24="PZC"),AND($AJ24=6,$AI24="PZC"))</formula>
    </cfRule>
    <cfRule type="expression" dxfId="9041" priority="33">
      <formula>OR($AJ24=7,$AJ24=0)</formula>
    </cfRule>
    <cfRule type="expression" dxfId="9040" priority="34">
      <formula>$AJ24=6</formula>
    </cfRule>
  </conditionalFormatting>
  <conditionalFormatting sqref="U3:U32">
    <cfRule type="expression" dxfId="9039" priority="27">
      <formula>AND($AJ3=7,$AI3="RI")</formula>
    </cfRule>
    <cfRule type="expression" dxfId="9038" priority="28">
      <formula>AND($AJ3=6,$AI3="RI")</formula>
    </cfRule>
    <cfRule type="expression" dxfId="9037" priority="29">
      <formula>OR(AND($AJ3=7,$AI3="R"),AND($AJ3=6,$AI3="R"))</formula>
    </cfRule>
    <cfRule type="expression" dxfId="9036" priority="97">
      <formula>AND($AJ3=7,$AI3="RI")</formula>
    </cfRule>
    <cfRule type="expression" dxfId="9035" priority="98">
      <formula>AND($AJ3=6,$AI3="RI")</formula>
    </cfRule>
    <cfRule type="expression" dxfId="9034" priority="99">
      <formula>AND($AJ3=7,$AI3="R")</formula>
    </cfRule>
    <cfRule type="expression" dxfId="9033" priority="100">
      <formula>AND($AJ3=6,$AI3="R")</formula>
    </cfRule>
  </conditionalFormatting>
  <conditionalFormatting sqref="U10:U14">
    <cfRule type="expression" dxfId="9032" priority="23">
      <formula>OR($AJ10=7,$AJ10=0)</formula>
    </cfRule>
    <cfRule type="expression" dxfId="9031" priority="24">
      <formula>$AJ10=6</formula>
    </cfRule>
  </conditionalFormatting>
  <conditionalFormatting sqref="U10:U14">
    <cfRule type="expression" dxfId="9030" priority="19">
      <formula>AND($AJ10=7,$AI10="RI")</formula>
    </cfRule>
    <cfRule type="expression" dxfId="9029" priority="20">
      <formula>AND($AJ10=6,$AI10="RI")</formula>
    </cfRule>
    <cfRule type="expression" dxfId="9028" priority="21">
      <formula>AND($AJ10=7,$AI10="S")</formula>
    </cfRule>
    <cfRule type="expression" dxfId="9027" priority="22">
      <formula>AND($AJ10=6,$AI10="S")</formula>
    </cfRule>
    <cfRule type="expression" dxfId="9026" priority="25">
      <formula>AND($AJ10=7,$AI10="S")</formula>
    </cfRule>
    <cfRule type="expression" dxfId="9025" priority="26">
      <formula>AND($AJ10=6,$AI10="S")</formula>
    </cfRule>
  </conditionalFormatting>
  <conditionalFormatting sqref="U10:U14">
    <cfRule type="expression" dxfId="9024" priority="15">
      <formula>OR($AJ10=7,$AJ10=0)</formula>
    </cfRule>
    <cfRule type="expression" dxfId="9023" priority="16">
      <formula>$AJ10=6</formula>
    </cfRule>
  </conditionalFormatting>
  <conditionalFormatting sqref="U10:U14">
    <cfRule type="expression" dxfId="9022" priority="11">
      <formula>AND($AJ10=7,$AI10="RI")</formula>
    </cfRule>
    <cfRule type="expression" dxfId="9021" priority="12">
      <formula>AND($AJ10=6,$AI10="RI")</formula>
    </cfRule>
    <cfRule type="expression" dxfId="9020" priority="13">
      <formula>AND($AJ10=7,$AI10="S")</formula>
    </cfRule>
    <cfRule type="expression" dxfId="9019" priority="14">
      <formula>AND($AJ10=6,$AI10="S")</formula>
    </cfRule>
    <cfRule type="expression" dxfId="9018" priority="17">
      <formula>AND($AJ10=7,$AI10="S")</formula>
    </cfRule>
    <cfRule type="expression" dxfId="9017" priority="18">
      <formula>AND($AJ10=6,$AI10="S")</formula>
    </cfRule>
  </conditionalFormatting>
  <conditionalFormatting sqref="U10:U14">
    <cfRule type="expression" dxfId="9016" priority="6">
      <formula>OR(AND($AJ10=7,$AI10="RI"),AND($AJ10=6,$AI10="RI"))</formula>
    </cfRule>
    <cfRule type="expression" dxfId="9015" priority="7">
      <formula>OR(AND($AJ10=7,$AI10="S"),AND($AJ10=6,$AI10="S"))</formula>
    </cfRule>
    <cfRule type="expression" dxfId="9014" priority="8">
      <formula>OR(AND($AJ10=7,$AI10="PZC"),AND($AJ10=6,$AI10="PZC"))</formula>
    </cfRule>
    <cfRule type="expression" dxfId="9013" priority="9">
      <formula>OR($AJ10=7,$AJ10=0)</formula>
    </cfRule>
    <cfRule type="expression" dxfId="9012" priority="10">
      <formula>$AJ10=6</formula>
    </cfRule>
  </conditionalFormatting>
  <conditionalFormatting sqref="A14:AE15">
    <cfRule type="expression" dxfId="9011" priority="5">
      <formula>OR(AND($AJ14=7,$AI14="R"),AND($AJ14=6,$AI14="R"))</formula>
    </cfRule>
  </conditionalFormatting>
  <conditionalFormatting sqref="AC4 AC6 AC9:AC13 AC16:AC20 AC23:AC27 AC30:AC32">
    <cfRule type="iconSet" priority="4">
      <iconSet iconSet="3Symbols">
        <cfvo type="percent" val="0"/>
        <cfvo type="num" val="4"/>
        <cfvo type="num" val="5"/>
      </iconSet>
    </cfRule>
  </conditionalFormatting>
  <conditionalFormatting sqref="AD4 AD6 AD9:AD13 AD16:AD20 AD23:AD27 AD30:AD32">
    <cfRule type="iconSet" priority="3">
      <iconSet iconSet="3Symbols">
        <cfvo type="percent" val="0"/>
        <cfvo type="num" val="3"/>
        <cfvo type="num" val="4"/>
      </iconSet>
    </cfRule>
  </conditionalFormatting>
  <conditionalFormatting sqref="AD7:AD8 AE3:AE33 AD14:AD15 AD21:AD22 AD28:AD29 AD33 AC3:AD3 AC5:AD5">
    <cfRule type="iconSet" priority="2">
      <iconSet iconSet="3Symbols">
        <cfvo type="percent" val="0"/>
        <cfvo type="num" val="1"/>
        <cfvo type="num" val="2"/>
      </iconSet>
    </cfRule>
  </conditionalFormatting>
  <conditionalFormatting sqref="AC7:AC8 AC14:AC15 AC21:AC22 AC28:AC29 AC33">
    <cfRule type="iconSet" priority="1">
      <iconSet iconSet="3Symbols">
        <cfvo type="percent" val="0"/>
        <cfvo type="num" val="2"/>
        <cfvo type="num" val="3"/>
      </iconSet>
    </cfRule>
  </conditionalFormatting>
  <pageMargins left="0.7" right="0.7" top="0.75" bottom="0.75" header="0.3" footer="0.3"/>
  <pageSetup paperSize="9" scale="32" orientation="landscape" r:id="rId1"/>
  <ignoredErrors>
    <ignoredError sqref="AF3:AH3 AF5:AH5 AF8:AH9 AF15:AH16 AF22:AH23 AF29:AH30 AK4:AL33 AK3:AL3 AM3:AM33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0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A25" sqref="AA25"/>
    </sheetView>
  </sheetViews>
  <sheetFormatPr defaultColWidth="9.140625" defaultRowHeight="15" x14ac:dyDescent="0.25"/>
  <cols>
    <col min="1" max="1" width="9.140625" style="73"/>
    <col min="2" max="33" width="5.7109375" style="73" customWidth="1"/>
    <col min="34" max="34" width="3.7109375" style="73" customWidth="1"/>
    <col min="35" max="35" width="3.28515625" style="73" customWidth="1"/>
    <col min="36" max="36" width="8.140625" style="73" customWidth="1"/>
    <col min="37" max="37" width="8" style="73" customWidth="1"/>
    <col min="38" max="16384" width="9.140625" style="73"/>
  </cols>
  <sheetData>
    <row r="1" spans="1:41" ht="15" customHeight="1" thickBot="1" x14ac:dyDescent="0.3">
      <c r="A1" s="4"/>
      <c r="B1" s="203"/>
      <c r="C1" s="293"/>
      <c r="D1" s="384" t="s">
        <v>134</v>
      </c>
      <c r="E1" s="384"/>
      <c r="F1" s="384"/>
      <c r="G1" s="384"/>
      <c r="H1" s="384"/>
      <c r="I1" s="385"/>
      <c r="J1" s="386" t="s">
        <v>135</v>
      </c>
      <c r="K1" s="384"/>
      <c r="L1" s="384"/>
      <c r="M1" s="384"/>
      <c r="N1" s="384"/>
      <c r="O1" s="385"/>
      <c r="P1" s="386" t="s">
        <v>137</v>
      </c>
      <c r="Q1" s="384"/>
      <c r="R1" s="384"/>
      <c r="S1" s="384"/>
      <c r="T1" s="384"/>
      <c r="U1" s="385"/>
      <c r="V1" s="386" t="s">
        <v>3</v>
      </c>
      <c r="W1" s="384"/>
      <c r="X1" s="384"/>
      <c r="Y1" s="384"/>
      <c r="Z1" s="384"/>
      <c r="AA1" s="385"/>
      <c r="AB1" s="380" t="s">
        <v>144</v>
      </c>
      <c r="AC1" s="381"/>
      <c r="AD1" s="383"/>
      <c r="AE1" s="380" t="s">
        <v>3</v>
      </c>
      <c r="AF1" s="381"/>
      <c r="AG1" s="382"/>
      <c r="AH1" s="79"/>
      <c r="AJ1" s="79"/>
      <c r="AK1" s="79" t="s">
        <v>57</v>
      </c>
      <c r="AL1" s="79"/>
    </row>
    <row r="2" spans="1:41" ht="15" customHeight="1" thickBot="1" x14ac:dyDescent="0.3">
      <c r="A2" s="4"/>
      <c r="B2" s="273" t="s">
        <v>0</v>
      </c>
      <c r="C2" s="301" t="s">
        <v>18</v>
      </c>
      <c r="D2" s="271" t="s">
        <v>1</v>
      </c>
      <c r="E2" s="205" t="s">
        <v>172</v>
      </c>
      <c r="F2" s="206" t="s">
        <v>141</v>
      </c>
      <c r="G2" s="206" t="s">
        <v>29</v>
      </c>
      <c r="H2" s="207" t="s">
        <v>146</v>
      </c>
      <c r="I2" s="216" t="s">
        <v>38</v>
      </c>
      <c r="J2" s="208" t="s">
        <v>37</v>
      </c>
      <c r="K2" s="209" t="s">
        <v>151</v>
      </c>
      <c r="L2" s="209" t="s">
        <v>143</v>
      </c>
      <c r="M2" s="209" t="s">
        <v>204</v>
      </c>
      <c r="N2" s="210" t="s">
        <v>31</v>
      </c>
      <c r="O2" s="211" t="s">
        <v>27</v>
      </c>
      <c r="P2" s="212" t="s">
        <v>33</v>
      </c>
      <c r="Q2" s="213" t="s">
        <v>149</v>
      </c>
      <c r="R2" s="213" t="s">
        <v>150</v>
      </c>
      <c r="S2" s="214" t="s">
        <v>145</v>
      </c>
      <c r="T2" s="213" t="s">
        <v>139</v>
      </c>
      <c r="U2" s="218" t="s">
        <v>25</v>
      </c>
      <c r="V2" s="106" t="s">
        <v>120</v>
      </c>
      <c r="W2" s="107" t="s">
        <v>34</v>
      </c>
      <c r="X2" s="106" t="s">
        <v>148</v>
      </c>
      <c r="Y2" s="108" t="s">
        <v>32</v>
      </c>
      <c r="Z2" s="107" t="s">
        <v>9</v>
      </c>
      <c r="AA2" s="109" t="s">
        <v>159</v>
      </c>
      <c r="AB2" s="5">
        <v>1</v>
      </c>
      <c r="AC2" s="6">
        <v>2</v>
      </c>
      <c r="AD2" s="39">
        <v>3</v>
      </c>
      <c r="AE2" s="150">
        <v>1</v>
      </c>
      <c r="AF2" s="39">
        <v>2</v>
      </c>
      <c r="AG2" s="7">
        <v>3</v>
      </c>
      <c r="AH2" s="79"/>
      <c r="AJ2" s="5">
        <v>1</v>
      </c>
      <c r="AK2" s="6">
        <v>2</v>
      </c>
      <c r="AL2" s="7">
        <v>3</v>
      </c>
    </row>
    <row r="3" spans="1:41" ht="15" customHeight="1" x14ac:dyDescent="0.25">
      <c r="A3" s="26">
        <v>43252</v>
      </c>
      <c r="B3" s="136" t="s">
        <v>155</v>
      </c>
      <c r="C3" s="132" t="s">
        <v>70</v>
      </c>
      <c r="D3" s="125">
        <v>2</v>
      </c>
      <c r="E3" s="167">
        <v>2</v>
      </c>
      <c r="F3" s="167" t="s">
        <v>70</v>
      </c>
      <c r="G3" s="92">
        <v>2</v>
      </c>
      <c r="H3" s="92">
        <v>2</v>
      </c>
      <c r="I3" s="228">
        <v>2</v>
      </c>
      <c r="J3" s="126">
        <v>1</v>
      </c>
      <c r="K3" s="126">
        <v>3</v>
      </c>
      <c r="L3" s="126">
        <v>1</v>
      </c>
      <c r="M3" s="166">
        <v>1</v>
      </c>
      <c r="N3" s="166">
        <v>1</v>
      </c>
      <c r="O3" s="100">
        <v>3</v>
      </c>
      <c r="P3" s="92" t="s">
        <v>70</v>
      </c>
      <c r="Q3" s="92">
        <v>1</v>
      </c>
      <c r="R3" s="92"/>
      <c r="S3" s="166">
        <v>1</v>
      </c>
      <c r="T3" s="166">
        <v>1</v>
      </c>
      <c r="U3" s="100">
        <v>1</v>
      </c>
      <c r="V3" s="171" t="s">
        <v>162</v>
      </c>
      <c r="W3" s="172"/>
      <c r="X3" s="244" t="s">
        <v>165</v>
      </c>
      <c r="Y3" s="244"/>
      <c r="Z3" s="172" t="s">
        <v>70</v>
      </c>
      <c r="AA3" s="173" t="s">
        <v>164</v>
      </c>
      <c r="AB3" s="97">
        <f>COUNTIF(B3:AA3,"1*")+COUNTIF(B3:AA3,"1")</f>
        <v>8</v>
      </c>
      <c r="AC3" s="128">
        <f>COUNTIF(B3:AA3,"2*")+COUNTIF(B3:AA3,"2")</f>
        <v>5</v>
      </c>
      <c r="AD3" s="139">
        <f>COUNTIF(B3:AA3,"3*")+COUNTIF(B3:AA3,"3")</f>
        <v>2</v>
      </c>
      <c r="AE3" s="97">
        <f t="shared" ref="AE3:AE32" si="0">COUNTIF(B3:AA3,"M1*")+COUNTIF(B3:AA3,"KM1")</f>
        <v>1</v>
      </c>
      <c r="AF3" s="128">
        <f t="shared" ref="AF3:AF32" si="1">COUNTIF(B3:AA3,"M2*")+COUNTIF(B3:AA3,"KM2")</f>
        <v>1</v>
      </c>
      <c r="AG3" s="139">
        <f t="shared" ref="AG3:AG32" si="2">COUNTIF(B3:AA3,"M3*")+COUNTIF(B3:AA3,"KM3")</f>
        <v>1</v>
      </c>
      <c r="AH3" s="79"/>
      <c r="AI3" s="79">
        <f>WEEKDAY(A3,2)</f>
        <v>5</v>
      </c>
      <c r="AJ3" s="34">
        <f>COUNTIF(B3:AA3,"*1")+COUNTIF(B3:AA3,"*1~*")+COUNTIF(B3:AA3,"*1#")+COUNTIF(B3:AA3,"1")+COUNTIF(B3:AA3,"S")</f>
        <v>10</v>
      </c>
      <c r="AK3" s="34">
        <f>COUNTIF(B3:AA3,"2")+COUNTIF(B3:AA3,"*2")</f>
        <v>6</v>
      </c>
      <c r="AL3" s="34">
        <f>COUNTIF(B3:AA3,"3")+COUNTIF(B3:AA3,"*3")</f>
        <v>3</v>
      </c>
    </row>
    <row r="4" spans="1:41" ht="15" customHeight="1" x14ac:dyDescent="0.25">
      <c r="A4" s="26">
        <v>43253</v>
      </c>
      <c r="B4" s="135"/>
      <c r="C4" s="132"/>
      <c r="D4" s="233"/>
      <c r="E4" s="167">
        <v>2</v>
      </c>
      <c r="F4" s="98"/>
      <c r="G4" s="125">
        <v>2</v>
      </c>
      <c r="H4" s="92"/>
      <c r="I4" s="133"/>
      <c r="J4" s="126"/>
      <c r="K4" s="126">
        <v>3</v>
      </c>
      <c r="L4" s="126"/>
      <c r="M4" s="166"/>
      <c r="N4" s="166"/>
      <c r="O4" s="100">
        <v>3</v>
      </c>
      <c r="P4" s="92"/>
      <c r="Q4" s="92">
        <v>1</v>
      </c>
      <c r="R4" s="92">
        <v>1</v>
      </c>
      <c r="S4" s="166"/>
      <c r="T4" s="166">
        <v>1</v>
      </c>
      <c r="U4" s="100"/>
      <c r="V4" s="189" t="s">
        <v>162</v>
      </c>
      <c r="W4" s="187" t="s">
        <v>165</v>
      </c>
      <c r="X4" s="187"/>
      <c r="Y4" s="240"/>
      <c r="Z4" s="187"/>
      <c r="AA4" s="188" t="s">
        <v>164</v>
      </c>
      <c r="AB4" s="135">
        <f t="shared" ref="AB4:AB32" si="3">COUNTIF(B4:AA4,"1*")+COUNTIF(B4:AA4,"1")</f>
        <v>3</v>
      </c>
      <c r="AC4" s="167">
        <f t="shared" ref="AC4:AC32" si="4">COUNTIF(B4:AA4,"2*")+COUNTIF(B4:AA4,"2")</f>
        <v>2</v>
      </c>
      <c r="AD4" s="133">
        <f t="shared" ref="AD4:AD32" si="5">COUNTIF(B4:AA4,"3*")+COUNTIF(B4:AA4,"3")</f>
        <v>2</v>
      </c>
      <c r="AE4" s="135">
        <f t="shared" si="0"/>
        <v>1</v>
      </c>
      <c r="AF4" s="131">
        <f t="shared" si="1"/>
        <v>1</v>
      </c>
      <c r="AG4" s="132">
        <f t="shared" si="2"/>
        <v>1</v>
      </c>
      <c r="AH4" s="79"/>
      <c r="AI4" s="79">
        <f>WEEKDAY(A4,2)</f>
        <v>6</v>
      </c>
      <c r="AJ4" s="35">
        <f t="shared" ref="AJ4:AJ32" si="6">COUNTIF(B4:AA4,"*1")+COUNTIF(B4:AA4,"*1~*")+COUNTIF(B4:AA4,"*1#")+COUNTIF(B4:AA4,"1")+COUNTIF(B4:AA4,"S")</f>
        <v>4</v>
      </c>
      <c r="AK4" s="35">
        <f t="shared" ref="AK4:AK33" si="7">COUNTIF(B4:AA4,"2")+COUNTIF(B4:AA4,"*2")</f>
        <v>3</v>
      </c>
      <c r="AL4" s="35">
        <f t="shared" ref="AL4:AL33" si="8">COUNTIF(B4:AA4,"3")+COUNTIF(B4:AA4,"*3")</f>
        <v>3</v>
      </c>
    </row>
    <row r="5" spans="1:41" ht="15" customHeight="1" x14ac:dyDescent="0.25">
      <c r="A5" s="26">
        <v>43254</v>
      </c>
      <c r="B5" s="231"/>
      <c r="C5" s="236"/>
      <c r="D5" s="95"/>
      <c r="E5" s="166">
        <v>2</v>
      </c>
      <c r="F5" s="166"/>
      <c r="G5" s="166">
        <v>2</v>
      </c>
      <c r="H5" s="166"/>
      <c r="I5" s="188"/>
      <c r="J5" s="135"/>
      <c r="K5" s="167">
        <v>3</v>
      </c>
      <c r="L5" s="167"/>
      <c r="M5" s="166"/>
      <c r="N5" s="166"/>
      <c r="O5" s="100">
        <v>3</v>
      </c>
      <c r="P5" s="138"/>
      <c r="Q5" s="168">
        <v>1</v>
      </c>
      <c r="R5" s="168">
        <v>1</v>
      </c>
      <c r="S5" s="166"/>
      <c r="T5" s="95">
        <v>1</v>
      </c>
      <c r="U5" s="133"/>
      <c r="V5" s="189"/>
      <c r="W5" s="187" t="s">
        <v>165</v>
      </c>
      <c r="X5" s="187" t="s">
        <v>162</v>
      </c>
      <c r="Y5" s="187"/>
      <c r="Z5" s="187"/>
      <c r="AA5" s="188" t="s">
        <v>164</v>
      </c>
      <c r="AB5" s="135">
        <f t="shared" si="3"/>
        <v>3</v>
      </c>
      <c r="AC5" s="167">
        <f t="shared" si="4"/>
        <v>2</v>
      </c>
      <c r="AD5" s="133">
        <f t="shared" si="5"/>
        <v>2</v>
      </c>
      <c r="AE5" s="135">
        <f t="shared" si="0"/>
        <v>1</v>
      </c>
      <c r="AF5" s="131">
        <f t="shared" si="1"/>
        <v>1</v>
      </c>
      <c r="AG5" s="132">
        <f t="shared" si="2"/>
        <v>1</v>
      </c>
      <c r="AH5" s="79"/>
      <c r="AI5" s="79">
        <f>WEEKDAY(A5,2)</f>
        <v>7</v>
      </c>
      <c r="AJ5" s="35">
        <f t="shared" si="6"/>
        <v>4</v>
      </c>
      <c r="AK5" s="35">
        <f t="shared" si="7"/>
        <v>3</v>
      </c>
      <c r="AL5" s="35">
        <f t="shared" si="8"/>
        <v>3</v>
      </c>
    </row>
    <row r="6" spans="1:41" ht="15" customHeight="1" thickBot="1" x14ac:dyDescent="0.3">
      <c r="A6" s="26">
        <v>43255</v>
      </c>
      <c r="B6" s="151" t="s">
        <v>155</v>
      </c>
      <c r="C6" s="153" t="s">
        <v>70</v>
      </c>
      <c r="D6" s="154">
        <v>3</v>
      </c>
      <c r="E6" s="170">
        <v>3</v>
      </c>
      <c r="F6" s="170" t="s">
        <v>70</v>
      </c>
      <c r="G6" s="170"/>
      <c r="H6" s="152"/>
      <c r="I6" s="183"/>
      <c r="J6" s="157">
        <v>1</v>
      </c>
      <c r="K6" s="155"/>
      <c r="L6" s="155">
        <v>1</v>
      </c>
      <c r="M6" s="155">
        <v>1</v>
      </c>
      <c r="N6" s="152">
        <v>1</v>
      </c>
      <c r="O6" s="183"/>
      <c r="P6" s="151">
        <v>2</v>
      </c>
      <c r="Q6" s="170">
        <v>1</v>
      </c>
      <c r="R6" s="170">
        <v>2</v>
      </c>
      <c r="S6" s="170">
        <v>1</v>
      </c>
      <c r="T6" s="152">
        <v>2</v>
      </c>
      <c r="U6" s="183">
        <v>2</v>
      </c>
      <c r="V6" s="181"/>
      <c r="W6" s="182" t="s">
        <v>163</v>
      </c>
      <c r="X6" s="182" t="s">
        <v>162</v>
      </c>
      <c r="Y6" s="308" t="s">
        <v>165</v>
      </c>
      <c r="Z6" s="182" t="s">
        <v>70</v>
      </c>
      <c r="AA6" s="183" t="s">
        <v>164</v>
      </c>
      <c r="AB6" s="151">
        <f t="shared" si="3"/>
        <v>6</v>
      </c>
      <c r="AC6" s="170">
        <f t="shared" si="4"/>
        <v>4</v>
      </c>
      <c r="AD6" s="153">
        <f t="shared" si="5"/>
        <v>2</v>
      </c>
      <c r="AE6" s="151">
        <f t="shared" si="0"/>
        <v>2</v>
      </c>
      <c r="AF6" s="170">
        <f t="shared" si="1"/>
        <v>1</v>
      </c>
      <c r="AG6" s="153">
        <f t="shared" si="2"/>
        <v>1</v>
      </c>
      <c r="AH6" s="79"/>
      <c r="AI6" s="79">
        <v>1</v>
      </c>
      <c r="AJ6" s="35">
        <f t="shared" si="6"/>
        <v>9</v>
      </c>
      <c r="AK6" s="35">
        <f t="shared" si="7"/>
        <v>5</v>
      </c>
      <c r="AL6" s="35">
        <f t="shared" si="8"/>
        <v>3</v>
      </c>
    </row>
    <row r="7" spans="1:41" ht="15" customHeight="1" thickTop="1" x14ac:dyDescent="0.25">
      <c r="A7" s="26">
        <v>43256</v>
      </c>
      <c r="B7" s="136" t="s">
        <v>155</v>
      </c>
      <c r="C7" s="132" t="s">
        <v>70</v>
      </c>
      <c r="D7" s="95">
        <v>3</v>
      </c>
      <c r="E7" s="95">
        <v>3</v>
      </c>
      <c r="F7" s="95" t="s">
        <v>70</v>
      </c>
      <c r="G7" s="166">
        <v>2</v>
      </c>
      <c r="H7" s="166">
        <v>2</v>
      </c>
      <c r="I7" s="100">
        <v>2</v>
      </c>
      <c r="J7" s="95">
        <v>1</v>
      </c>
      <c r="K7" s="95"/>
      <c r="L7" s="95"/>
      <c r="M7" s="166">
        <v>1</v>
      </c>
      <c r="N7" s="166">
        <v>1</v>
      </c>
      <c r="O7" s="100"/>
      <c r="P7" s="126">
        <v>2</v>
      </c>
      <c r="Q7" s="166">
        <v>1</v>
      </c>
      <c r="R7" s="169"/>
      <c r="S7" s="95">
        <v>1</v>
      </c>
      <c r="T7" s="95"/>
      <c r="U7" s="278"/>
      <c r="V7" s="178" t="s">
        <v>162</v>
      </c>
      <c r="W7" s="179" t="s">
        <v>163</v>
      </c>
      <c r="X7" s="179"/>
      <c r="Y7" s="239" t="s">
        <v>165</v>
      </c>
      <c r="Z7" s="179" t="s">
        <v>70</v>
      </c>
      <c r="AA7" s="180" t="s">
        <v>164</v>
      </c>
      <c r="AB7" s="136">
        <f t="shared" si="3"/>
        <v>5</v>
      </c>
      <c r="AC7" s="166">
        <f t="shared" si="4"/>
        <v>4</v>
      </c>
      <c r="AD7" s="132">
        <f t="shared" si="5"/>
        <v>2</v>
      </c>
      <c r="AE7" s="270">
        <f t="shared" si="0"/>
        <v>2</v>
      </c>
      <c r="AF7" s="131">
        <f t="shared" si="1"/>
        <v>1</v>
      </c>
      <c r="AG7" s="132">
        <f t="shared" si="2"/>
        <v>1</v>
      </c>
      <c r="AH7" s="79"/>
      <c r="AI7" s="79">
        <f t="shared" ref="AI7:AI32" si="9">WEEKDAY(A7,2)</f>
        <v>2</v>
      </c>
      <c r="AJ7" s="35">
        <f t="shared" si="6"/>
        <v>8</v>
      </c>
      <c r="AK7" s="35">
        <f t="shared" si="7"/>
        <v>5</v>
      </c>
      <c r="AL7" s="35">
        <f t="shared" si="8"/>
        <v>3</v>
      </c>
    </row>
    <row r="8" spans="1:41" ht="15" customHeight="1" x14ac:dyDescent="0.25">
      <c r="A8" s="26">
        <v>43257</v>
      </c>
      <c r="B8" s="135" t="s">
        <v>155</v>
      </c>
      <c r="C8" s="132" t="s">
        <v>70</v>
      </c>
      <c r="D8" s="126">
        <v>3</v>
      </c>
      <c r="E8" s="126"/>
      <c r="F8" s="126" t="s">
        <v>70</v>
      </c>
      <c r="G8" s="166">
        <v>2</v>
      </c>
      <c r="H8" s="166">
        <v>3</v>
      </c>
      <c r="I8" s="100">
        <v>3</v>
      </c>
      <c r="J8" s="92">
        <v>1</v>
      </c>
      <c r="K8" s="92">
        <v>1</v>
      </c>
      <c r="L8" s="92">
        <v>1</v>
      </c>
      <c r="M8" s="166"/>
      <c r="N8" s="166">
        <v>1</v>
      </c>
      <c r="O8" s="100"/>
      <c r="P8" s="125">
        <v>2</v>
      </c>
      <c r="Q8" s="167">
        <v>1</v>
      </c>
      <c r="R8" s="168">
        <v>2</v>
      </c>
      <c r="S8" s="92"/>
      <c r="T8" s="92">
        <v>2</v>
      </c>
      <c r="U8" s="133">
        <v>2</v>
      </c>
      <c r="V8" s="189" t="s">
        <v>162</v>
      </c>
      <c r="W8" s="187" t="s">
        <v>163</v>
      </c>
      <c r="X8" s="187" t="s">
        <v>164</v>
      </c>
      <c r="Y8" s="240" t="s">
        <v>165</v>
      </c>
      <c r="Z8" s="187"/>
      <c r="AA8" s="188"/>
      <c r="AB8" s="135">
        <f t="shared" si="3"/>
        <v>5</v>
      </c>
      <c r="AC8" s="167">
        <f t="shared" si="4"/>
        <v>5</v>
      </c>
      <c r="AD8" s="133">
        <f t="shared" si="5"/>
        <v>3</v>
      </c>
      <c r="AE8" s="136">
        <f t="shared" si="0"/>
        <v>2</v>
      </c>
      <c r="AF8" s="131">
        <f t="shared" si="1"/>
        <v>1</v>
      </c>
      <c r="AG8" s="132">
        <f t="shared" si="2"/>
        <v>1</v>
      </c>
      <c r="AH8" s="79"/>
      <c r="AI8" s="79">
        <f t="shared" si="9"/>
        <v>3</v>
      </c>
      <c r="AJ8" s="35">
        <f t="shared" si="6"/>
        <v>8</v>
      </c>
      <c r="AK8" s="35">
        <f t="shared" si="7"/>
        <v>6</v>
      </c>
      <c r="AL8" s="35">
        <f t="shared" si="8"/>
        <v>4</v>
      </c>
    </row>
    <row r="9" spans="1:41" ht="15" customHeight="1" x14ac:dyDescent="0.25">
      <c r="A9" s="26">
        <v>43258</v>
      </c>
      <c r="B9" s="135" t="s">
        <v>155</v>
      </c>
      <c r="C9" s="133" t="s">
        <v>70</v>
      </c>
      <c r="D9" s="126">
        <v>3</v>
      </c>
      <c r="E9" s="126"/>
      <c r="F9" s="126" t="s">
        <v>70</v>
      </c>
      <c r="G9" s="166"/>
      <c r="H9" s="166">
        <v>3</v>
      </c>
      <c r="I9" s="100">
        <v>3</v>
      </c>
      <c r="J9" s="92">
        <v>1</v>
      </c>
      <c r="K9" s="92">
        <v>1</v>
      </c>
      <c r="L9" s="92">
        <v>1</v>
      </c>
      <c r="M9" s="166">
        <v>1</v>
      </c>
      <c r="N9" s="166"/>
      <c r="O9" s="100">
        <v>1</v>
      </c>
      <c r="P9" s="92">
        <v>2</v>
      </c>
      <c r="Q9" s="167">
        <v>1</v>
      </c>
      <c r="R9" s="168">
        <v>2</v>
      </c>
      <c r="S9" s="92">
        <v>1</v>
      </c>
      <c r="T9" s="92">
        <v>2</v>
      </c>
      <c r="U9" s="228">
        <v>2</v>
      </c>
      <c r="V9" s="189" t="s">
        <v>162</v>
      </c>
      <c r="W9" s="187" t="s">
        <v>163</v>
      </c>
      <c r="X9" s="187" t="s">
        <v>164</v>
      </c>
      <c r="Y9" s="240" t="s">
        <v>165</v>
      </c>
      <c r="Z9" s="187"/>
      <c r="AA9" s="188"/>
      <c r="AB9" s="135">
        <f t="shared" si="3"/>
        <v>7</v>
      </c>
      <c r="AC9" s="167">
        <f t="shared" si="4"/>
        <v>4</v>
      </c>
      <c r="AD9" s="133">
        <f t="shared" si="5"/>
        <v>3</v>
      </c>
      <c r="AE9" s="135">
        <f t="shared" si="0"/>
        <v>2</v>
      </c>
      <c r="AF9" s="134">
        <f t="shared" si="1"/>
        <v>1</v>
      </c>
      <c r="AG9" s="133">
        <f t="shared" si="2"/>
        <v>1</v>
      </c>
      <c r="AH9" s="79"/>
      <c r="AI9" s="79">
        <f t="shared" si="9"/>
        <v>4</v>
      </c>
      <c r="AJ9" s="35">
        <f t="shared" si="6"/>
        <v>10</v>
      </c>
      <c r="AK9" s="35">
        <f t="shared" si="7"/>
        <v>5</v>
      </c>
      <c r="AL9" s="35">
        <f t="shared" si="8"/>
        <v>4</v>
      </c>
    </row>
    <row r="10" spans="1:41" ht="15" customHeight="1" x14ac:dyDescent="0.25">
      <c r="A10" s="26">
        <v>43259</v>
      </c>
      <c r="B10" s="135" t="s">
        <v>155</v>
      </c>
      <c r="C10" s="133" t="s">
        <v>70</v>
      </c>
      <c r="D10" s="126"/>
      <c r="E10" s="126"/>
      <c r="F10" s="126" t="s">
        <v>70</v>
      </c>
      <c r="G10" s="166"/>
      <c r="H10" s="166">
        <v>3</v>
      </c>
      <c r="I10" s="100">
        <v>3</v>
      </c>
      <c r="J10" s="92">
        <v>1</v>
      </c>
      <c r="K10" s="92">
        <v>1</v>
      </c>
      <c r="L10" s="92">
        <v>1</v>
      </c>
      <c r="M10" s="166">
        <v>1</v>
      </c>
      <c r="N10" s="166" t="s">
        <v>70</v>
      </c>
      <c r="O10" s="100">
        <v>1</v>
      </c>
      <c r="P10" s="125">
        <v>2</v>
      </c>
      <c r="Q10" s="167">
        <v>1</v>
      </c>
      <c r="R10" s="168">
        <v>2</v>
      </c>
      <c r="S10" s="92">
        <v>1</v>
      </c>
      <c r="T10" s="92">
        <v>2</v>
      </c>
      <c r="U10" s="133">
        <v>2</v>
      </c>
      <c r="V10" s="189" t="s">
        <v>162</v>
      </c>
      <c r="W10" s="187" t="s">
        <v>163</v>
      </c>
      <c r="X10" s="187" t="s">
        <v>164</v>
      </c>
      <c r="Y10" s="240"/>
      <c r="Z10" s="187" t="s">
        <v>165</v>
      </c>
      <c r="AA10" s="241"/>
      <c r="AB10" s="135">
        <f t="shared" si="3"/>
        <v>7</v>
      </c>
      <c r="AC10" s="167">
        <f t="shared" si="4"/>
        <v>4</v>
      </c>
      <c r="AD10" s="133">
        <f t="shared" si="5"/>
        <v>2</v>
      </c>
      <c r="AE10" s="135">
        <f t="shared" si="0"/>
        <v>2</v>
      </c>
      <c r="AF10" s="131">
        <f t="shared" si="1"/>
        <v>1</v>
      </c>
      <c r="AG10" s="132">
        <f t="shared" si="2"/>
        <v>1</v>
      </c>
      <c r="AH10" s="79"/>
      <c r="AI10" s="79">
        <f t="shared" si="9"/>
        <v>5</v>
      </c>
      <c r="AJ10" s="35">
        <f t="shared" si="6"/>
        <v>10</v>
      </c>
      <c r="AK10" s="35">
        <f t="shared" si="7"/>
        <v>5</v>
      </c>
      <c r="AL10" s="35">
        <f t="shared" si="8"/>
        <v>3</v>
      </c>
    </row>
    <row r="11" spans="1:41" ht="15" customHeight="1" x14ac:dyDescent="0.25">
      <c r="A11" s="26">
        <v>43260</v>
      </c>
      <c r="B11" s="135"/>
      <c r="C11" s="133"/>
      <c r="D11" s="126"/>
      <c r="E11" s="126"/>
      <c r="F11" s="126"/>
      <c r="G11" s="166"/>
      <c r="H11" s="166">
        <v>3</v>
      </c>
      <c r="I11" s="100">
        <v>3</v>
      </c>
      <c r="J11" s="92"/>
      <c r="K11" s="92"/>
      <c r="L11" s="92">
        <v>1</v>
      </c>
      <c r="M11" s="166"/>
      <c r="N11" s="166"/>
      <c r="O11" s="100">
        <v>1</v>
      </c>
      <c r="P11" s="125">
        <v>2</v>
      </c>
      <c r="Q11" s="167"/>
      <c r="R11" s="168"/>
      <c r="S11" s="92">
        <v>1</v>
      </c>
      <c r="T11" s="92"/>
      <c r="U11" s="133">
        <v>2</v>
      </c>
      <c r="V11" s="189" t="s">
        <v>162</v>
      </c>
      <c r="W11" s="187" t="s">
        <v>165</v>
      </c>
      <c r="X11" s="187" t="s">
        <v>164</v>
      </c>
      <c r="Y11" s="240"/>
      <c r="Z11" s="187"/>
      <c r="AA11" s="188"/>
      <c r="AB11" s="135">
        <f t="shared" si="3"/>
        <v>3</v>
      </c>
      <c r="AC11" s="167">
        <f t="shared" si="4"/>
        <v>2</v>
      </c>
      <c r="AD11" s="133">
        <f t="shared" si="5"/>
        <v>2</v>
      </c>
      <c r="AE11" s="135">
        <f t="shared" si="0"/>
        <v>1</v>
      </c>
      <c r="AF11" s="131">
        <f t="shared" si="1"/>
        <v>1</v>
      </c>
      <c r="AG11" s="132">
        <f t="shared" si="2"/>
        <v>1</v>
      </c>
      <c r="AH11" s="46"/>
      <c r="AI11" s="79">
        <f t="shared" si="9"/>
        <v>6</v>
      </c>
      <c r="AJ11" s="35">
        <f t="shared" si="6"/>
        <v>4</v>
      </c>
      <c r="AK11" s="35">
        <f t="shared" si="7"/>
        <v>3</v>
      </c>
      <c r="AL11" s="35">
        <f t="shared" si="8"/>
        <v>3</v>
      </c>
    </row>
    <row r="12" spans="1:41" ht="15" customHeight="1" x14ac:dyDescent="0.25">
      <c r="A12" s="26">
        <v>43261</v>
      </c>
      <c r="B12" s="135"/>
      <c r="C12" s="133"/>
      <c r="D12" s="92"/>
      <c r="E12" s="167"/>
      <c r="F12" s="167"/>
      <c r="G12" s="169"/>
      <c r="H12" s="166">
        <v>3</v>
      </c>
      <c r="I12" s="100">
        <v>3</v>
      </c>
      <c r="J12" s="138"/>
      <c r="K12" s="168"/>
      <c r="L12" s="168">
        <v>1</v>
      </c>
      <c r="M12" s="166"/>
      <c r="N12" s="95"/>
      <c r="O12" s="133">
        <v>1</v>
      </c>
      <c r="P12" s="136">
        <v>2</v>
      </c>
      <c r="Q12" s="166"/>
      <c r="R12" s="166"/>
      <c r="S12" s="166">
        <v>1</v>
      </c>
      <c r="T12" s="166"/>
      <c r="U12" s="188">
        <v>2</v>
      </c>
      <c r="V12" s="189"/>
      <c r="W12" s="187"/>
      <c r="X12" s="187" t="s">
        <v>164</v>
      </c>
      <c r="Y12" s="187"/>
      <c r="Z12" s="187" t="s">
        <v>162</v>
      </c>
      <c r="AA12" s="188" t="s">
        <v>165</v>
      </c>
      <c r="AB12" s="135">
        <f t="shared" si="3"/>
        <v>3</v>
      </c>
      <c r="AC12" s="167">
        <f t="shared" si="4"/>
        <v>2</v>
      </c>
      <c r="AD12" s="133">
        <f t="shared" si="5"/>
        <v>2</v>
      </c>
      <c r="AE12" s="135">
        <f t="shared" si="0"/>
        <v>1</v>
      </c>
      <c r="AF12" s="131">
        <f t="shared" si="1"/>
        <v>1</v>
      </c>
      <c r="AG12" s="132">
        <f t="shared" si="2"/>
        <v>1</v>
      </c>
      <c r="AH12" s="46"/>
      <c r="AI12" s="79">
        <f t="shared" si="9"/>
        <v>7</v>
      </c>
      <c r="AJ12" s="35">
        <f t="shared" si="6"/>
        <v>4</v>
      </c>
      <c r="AK12" s="35">
        <f t="shared" si="7"/>
        <v>3</v>
      </c>
      <c r="AL12" s="35">
        <f t="shared" si="8"/>
        <v>3</v>
      </c>
      <c r="AM12" s="45"/>
      <c r="AN12" s="45"/>
      <c r="AO12" s="45"/>
    </row>
    <row r="13" spans="1:41" ht="15" customHeight="1" thickBot="1" x14ac:dyDescent="0.3">
      <c r="A13" s="26">
        <v>43262</v>
      </c>
      <c r="B13" s="151" t="s">
        <v>155</v>
      </c>
      <c r="C13" s="153" t="s">
        <v>70</v>
      </c>
      <c r="D13" s="158">
        <v>1</v>
      </c>
      <c r="E13" s="155">
        <v>1</v>
      </c>
      <c r="F13" s="155" t="s">
        <v>70</v>
      </c>
      <c r="G13" s="155">
        <v>1</v>
      </c>
      <c r="H13" s="152">
        <v>3</v>
      </c>
      <c r="I13" s="183">
        <v>3</v>
      </c>
      <c r="J13" s="157">
        <v>1</v>
      </c>
      <c r="K13" s="155">
        <v>2</v>
      </c>
      <c r="L13" s="170"/>
      <c r="M13" s="155">
        <v>1</v>
      </c>
      <c r="N13" s="152">
        <v>2</v>
      </c>
      <c r="O13" s="183">
        <v>2</v>
      </c>
      <c r="P13" s="151"/>
      <c r="Q13" s="170">
        <v>3</v>
      </c>
      <c r="R13" s="170" t="s">
        <v>70</v>
      </c>
      <c r="S13" s="170"/>
      <c r="T13" s="152">
        <v>2</v>
      </c>
      <c r="U13" s="183">
        <v>2</v>
      </c>
      <c r="V13" s="181"/>
      <c r="W13" s="308" t="s">
        <v>165</v>
      </c>
      <c r="X13" s="182" t="s">
        <v>164</v>
      </c>
      <c r="Y13" s="182"/>
      <c r="Z13" s="182" t="s">
        <v>162</v>
      </c>
      <c r="AA13" s="183" t="s">
        <v>163</v>
      </c>
      <c r="AB13" s="151">
        <f t="shared" si="3"/>
        <v>5</v>
      </c>
      <c r="AC13" s="170">
        <f t="shared" si="4"/>
        <v>5</v>
      </c>
      <c r="AD13" s="153">
        <f t="shared" si="5"/>
        <v>3</v>
      </c>
      <c r="AE13" s="151">
        <f t="shared" si="0"/>
        <v>2</v>
      </c>
      <c r="AF13" s="170">
        <f t="shared" si="1"/>
        <v>1</v>
      </c>
      <c r="AG13" s="153">
        <f t="shared" si="2"/>
        <v>1</v>
      </c>
      <c r="AH13" s="46"/>
      <c r="AI13" s="79">
        <f t="shared" si="9"/>
        <v>1</v>
      </c>
      <c r="AJ13" s="35">
        <f t="shared" si="6"/>
        <v>8</v>
      </c>
      <c r="AK13" s="35">
        <f t="shared" si="7"/>
        <v>6</v>
      </c>
      <c r="AL13" s="35">
        <f t="shared" si="8"/>
        <v>4</v>
      </c>
      <c r="AM13" s="298"/>
      <c r="AN13" s="45"/>
      <c r="AO13" s="45"/>
    </row>
    <row r="14" spans="1:41" ht="15" customHeight="1" thickTop="1" x14ac:dyDescent="0.25">
      <c r="A14" s="26">
        <v>43263</v>
      </c>
      <c r="B14" s="136" t="s">
        <v>155</v>
      </c>
      <c r="C14" s="132" t="s">
        <v>70</v>
      </c>
      <c r="D14" s="95">
        <v>1</v>
      </c>
      <c r="E14" s="126">
        <v>1</v>
      </c>
      <c r="F14" s="95" t="s">
        <v>156</v>
      </c>
      <c r="G14" s="166"/>
      <c r="H14" s="166">
        <v>3</v>
      </c>
      <c r="I14" s="294"/>
      <c r="J14" s="95">
        <v>1</v>
      </c>
      <c r="K14" s="166">
        <v>2</v>
      </c>
      <c r="L14" s="169">
        <v>1</v>
      </c>
      <c r="M14" s="95">
        <v>1</v>
      </c>
      <c r="N14" s="95">
        <v>2</v>
      </c>
      <c r="O14" s="278"/>
      <c r="P14" s="95"/>
      <c r="Q14" s="95">
        <v>3</v>
      </c>
      <c r="R14" s="95" t="s">
        <v>70</v>
      </c>
      <c r="S14" s="166">
        <v>2</v>
      </c>
      <c r="T14" s="166"/>
      <c r="U14" s="100">
        <v>2</v>
      </c>
      <c r="V14" s="178"/>
      <c r="W14" s="179"/>
      <c r="X14" s="179" t="s">
        <v>164</v>
      </c>
      <c r="Y14" s="239" t="s">
        <v>165</v>
      </c>
      <c r="Z14" s="179" t="s">
        <v>162</v>
      </c>
      <c r="AA14" s="180" t="s">
        <v>163</v>
      </c>
      <c r="AB14" s="136">
        <f t="shared" si="3"/>
        <v>5</v>
      </c>
      <c r="AC14" s="166">
        <f t="shared" si="4"/>
        <v>4</v>
      </c>
      <c r="AD14" s="132">
        <f t="shared" si="5"/>
        <v>2</v>
      </c>
      <c r="AE14" s="136">
        <f t="shared" si="0"/>
        <v>2</v>
      </c>
      <c r="AF14" s="131">
        <f t="shared" si="1"/>
        <v>1</v>
      </c>
      <c r="AG14" s="132">
        <f t="shared" si="2"/>
        <v>1</v>
      </c>
      <c r="AH14" s="46"/>
      <c r="AI14" s="79">
        <f t="shared" si="9"/>
        <v>2</v>
      </c>
      <c r="AJ14" s="35">
        <f t="shared" si="6"/>
        <v>8</v>
      </c>
      <c r="AK14" s="35">
        <f t="shared" si="7"/>
        <v>5</v>
      </c>
      <c r="AL14" s="35">
        <f t="shared" si="8"/>
        <v>3</v>
      </c>
      <c r="AM14" s="298"/>
      <c r="AN14" s="45"/>
      <c r="AO14" s="45"/>
    </row>
    <row r="15" spans="1:41" ht="15" customHeight="1" x14ac:dyDescent="0.25">
      <c r="A15" s="26">
        <v>43264</v>
      </c>
      <c r="B15" s="135" t="s">
        <v>155</v>
      </c>
      <c r="C15" s="133" t="s">
        <v>70</v>
      </c>
      <c r="D15" s="92"/>
      <c r="E15" s="125">
        <v>1</v>
      </c>
      <c r="F15" s="92" t="s">
        <v>156</v>
      </c>
      <c r="G15" s="166">
        <v>2</v>
      </c>
      <c r="H15" s="166"/>
      <c r="I15" s="294"/>
      <c r="J15" s="92">
        <v>1</v>
      </c>
      <c r="K15" s="167">
        <v>2</v>
      </c>
      <c r="L15" s="168">
        <v>1</v>
      </c>
      <c r="M15" s="92">
        <v>1</v>
      </c>
      <c r="N15" s="92">
        <v>2</v>
      </c>
      <c r="O15" s="133">
        <v>1</v>
      </c>
      <c r="P15" s="126">
        <v>3</v>
      </c>
      <c r="Q15" s="126">
        <v>3</v>
      </c>
      <c r="R15" s="126" t="s">
        <v>70</v>
      </c>
      <c r="S15" s="166"/>
      <c r="T15" s="166">
        <v>3</v>
      </c>
      <c r="U15" s="100">
        <v>2</v>
      </c>
      <c r="V15" s="189"/>
      <c r="W15" s="187" t="s">
        <v>164</v>
      </c>
      <c r="X15" s="187"/>
      <c r="Y15" s="240" t="s">
        <v>165</v>
      </c>
      <c r="Z15" s="187" t="s">
        <v>162</v>
      </c>
      <c r="AA15" s="188" t="s">
        <v>163</v>
      </c>
      <c r="AB15" s="135">
        <f t="shared" si="3"/>
        <v>5</v>
      </c>
      <c r="AC15" s="167">
        <f t="shared" si="4"/>
        <v>4</v>
      </c>
      <c r="AD15" s="133">
        <f t="shared" si="5"/>
        <v>3</v>
      </c>
      <c r="AE15" s="135">
        <f t="shared" si="0"/>
        <v>2</v>
      </c>
      <c r="AF15" s="131">
        <f t="shared" si="1"/>
        <v>1</v>
      </c>
      <c r="AG15" s="132">
        <f t="shared" si="2"/>
        <v>1</v>
      </c>
      <c r="AH15" s="46"/>
      <c r="AI15" s="79">
        <f t="shared" si="9"/>
        <v>3</v>
      </c>
      <c r="AJ15" s="35">
        <f t="shared" si="6"/>
        <v>8</v>
      </c>
      <c r="AK15" s="35">
        <f t="shared" si="7"/>
        <v>5</v>
      </c>
      <c r="AL15" s="35">
        <f t="shared" si="8"/>
        <v>4</v>
      </c>
    </row>
    <row r="16" spans="1:41" ht="15" customHeight="1" x14ac:dyDescent="0.25">
      <c r="A16" s="26">
        <v>43265</v>
      </c>
      <c r="B16" s="135" t="s">
        <v>155</v>
      </c>
      <c r="C16" s="228" t="s">
        <v>70</v>
      </c>
      <c r="D16" s="92">
        <v>1</v>
      </c>
      <c r="E16" s="125"/>
      <c r="F16" s="92" t="s">
        <v>156</v>
      </c>
      <c r="G16" s="166">
        <v>2</v>
      </c>
      <c r="H16" s="166"/>
      <c r="I16" s="100">
        <v>1</v>
      </c>
      <c r="J16" s="92">
        <v>1</v>
      </c>
      <c r="K16" s="168">
        <v>2</v>
      </c>
      <c r="L16" s="168">
        <v>1</v>
      </c>
      <c r="M16" s="92">
        <v>1</v>
      </c>
      <c r="N16" s="125"/>
      <c r="O16" s="133">
        <v>2</v>
      </c>
      <c r="P16" s="126">
        <v>3</v>
      </c>
      <c r="Q16" s="126">
        <v>3</v>
      </c>
      <c r="R16" s="126" t="s">
        <v>70</v>
      </c>
      <c r="S16" s="166">
        <v>2</v>
      </c>
      <c r="T16" s="166">
        <v>3</v>
      </c>
      <c r="U16" s="100"/>
      <c r="V16" s="189"/>
      <c r="W16" s="187" t="s">
        <v>164</v>
      </c>
      <c r="X16" s="187"/>
      <c r="Y16" s="240" t="s">
        <v>165</v>
      </c>
      <c r="Z16" s="187" t="s">
        <v>162</v>
      </c>
      <c r="AA16" s="188" t="s">
        <v>163</v>
      </c>
      <c r="AB16" s="135">
        <f t="shared" si="3"/>
        <v>5</v>
      </c>
      <c r="AC16" s="167">
        <f t="shared" si="4"/>
        <v>4</v>
      </c>
      <c r="AD16" s="133">
        <f t="shared" si="5"/>
        <v>3</v>
      </c>
      <c r="AE16" s="135">
        <f t="shared" si="0"/>
        <v>2</v>
      </c>
      <c r="AF16" s="134">
        <f t="shared" si="1"/>
        <v>1</v>
      </c>
      <c r="AG16" s="133">
        <f t="shared" si="2"/>
        <v>1</v>
      </c>
      <c r="AH16" s="79"/>
      <c r="AI16" s="79">
        <f t="shared" si="9"/>
        <v>4</v>
      </c>
      <c r="AJ16" s="35">
        <f t="shared" si="6"/>
        <v>8</v>
      </c>
      <c r="AK16" s="35">
        <f t="shared" si="7"/>
        <v>5</v>
      </c>
      <c r="AL16" s="35">
        <f t="shared" si="8"/>
        <v>4</v>
      </c>
    </row>
    <row r="17" spans="1:38" ht="15" customHeight="1" x14ac:dyDescent="0.25">
      <c r="A17" s="26">
        <v>43266</v>
      </c>
      <c r="B17" s="135" t="s">
        <v>155</v>
      </c>
      <c r="C17" s="133" t="s">
        <v>70</v>
      </c>
      <c r="D17" s="125">
        <v>1</v>
      </c>
      <c r="E17" s="168">
        <v>1</v>
      </c>
      <c r="F17" s="168" t="s">
        <v>156</v>
      </c>
      <c r="G17" s="166">
        <v>2</v>
      </c>
      <c r="H17" s="95">
        <v>2</v>
      </c>
      <c r="I17" s="133">
        <v>1</v>
      </c>
      <c r="J17" s="136"/>
      <c r="K17" s="166" t="s">
        <v>70</v>
      </c>
      <c r="L17" s="166">
        <v>1</v>
      </c>
      <c r="M17" s="166">
        <v>1</v>
      </c>
      <c r="N17" s="166">
        <v>2</v>
      </c>
      <c r="O17" s="188">
        <v>2</v>
      </c>
      <c r="P17" s="138">
        <v>3</v>
      </c>
      <c r="Q17" s="167"/>
      <c r="R17" s="167" t="s">
        <v>70</v>
      </c>
      <c r="S17" s="166" t="s">
        <v>70</v>
      </c>
      <c r="T17" s="166">
        <v>3</v>
      </c>
      <c r="U17" s="100">
        <v>3</v>
      </c>
      <c r="V17" s="243" t="s">
        <v>165</v>
      </c>
      <c r="W17" s="187" t="s">
        <v>164</v>
      </c>
      <c r="X17" s="187"/>
      <c r="Y17" s="240"/>
      <c r="Z17" s="187" t="s">
        <v>162</v>
      </c>
      <c r="AA17" s="188" t="s">
        <v>163</v>
      </c>
      <c r="AB17" s="135">
        <f t="shared" si="3"/>
        <v>5</v>
      </c>
      <c r="AC17" s="167">
        <f t="shared" si="4"/>
        <v>4</v>
      </c>
      <c r="AD17" s="133">
        <f t="shared" si="5"/>
        <v>3</v>
      </c>
      <c r="AE17" s="135">
        <f t="shared" si="0"/>
        <v>2</v>
      </c>
      <c r="AF17" s="131">
        <f t="shared" si="1"/>
        <v>1</v>
      </c>
      <c r="AG17" s="132">
        <f t="shared" si="2"/>
        <v>1</v>
      </c>
      <c r="AH17" s="79"/>
      <c r="AI17" s="79">
        <v>5</v>
      </c>
      <c r="AJ17" s="35">
        <f t="shared" si="6"/>
        <v>8</v>
      </c>
      <c r="AK17" s="35">
        <f t="shared" si="7"/>
        <v>5</v>
      </c>
      <c r="AL17" s="35">
        <f t="shared" si="8"/>
        <v>4</v>
      </c>
    </row>
    <row r="18" spans="1:38" ht="15" customHeight="1" x14ac:dyDescent="0.25">
      <c r="A18" s="26">
        <v>43267</v>
      </c>
      <c r="B18" s="135"/>
      <c r="C18" s="228"/>
      <c r="D18" s="92">
        <v>1</v>
      </c>
      <c r="E18" s="92">
        <v>1</v>
      </c>
      <c r="F18" s="92"/>
      <c r="G18" s="166">
        <v>2</v>
      </c>
      <c r="H18" s="166"/>
      <c r="I18" s="100"/>
      <c r="J18" s="92">
        <v>1</v>
      </c>
      <c r="K18" s="98"/>
      <c r="L18" s="334"/>
      <c r="M18" s="233"/>
      <c r="N18" s="92">
        <v>2</v>
      </c>
      <c r="O18" s="133"/>
      <c r="P18" s="126">
        <v>3</v>
      </c>
      <c r="Q18" s="126"/>
      <c r="R18" s="126"/>
      <c r="S18" s="166"/>
      <c r="T18" s="166">
        <v>3</v>
      </c>
      <c r="U18" s="100">
        <v>3</v>
      </c>
      <c r="V18" s="189" t="s">
        <v>162</v>
      </c>
      <c r="W18" s="187" t="s">
        <v>164</v>
      </c>
      <c r="X18" s="187"/>
      <c r="Y18" s="187" t="s">
        <v>165</v>
      </c>
      <c r="Z18" s="187"/>
      <c r="AA18" s="241"/>
      <c r="AB18" s="135">
        <f t="shared" si="3"/>
        <v>3</v>
      </c>
      <c r="AC18" s="167">
        <f t="shared" si="4"/>
        <v>2</v>
      </c>
      <c r="AD18" s="133">
        <f t="shared" si="5"/>
        <v>3</v>
      </c>
      <c r="AE18" s="135">
        <f t="shared" si="0"/>
        <v>1</v>
      </c>
      <c r="AF18" s="131">
        <f t="shared" si="1"/>
        <v>1</v>
      </c>
      <c r="AG18" s="132">
        <f t="shared" si="2"/>
        <v>1</v>
      </c>
      <c r="AH18" s="79" t="s">
        <v>157</v>
      </c>
      <c r="AI18" s="79">
        <f t="shared" si="9"/>
        <v>6</v>
      </c>
      <c r="AJ18" s="35">
        <f t="shared" si="6"/>
        <v>4</v>
      </c>
      <c r="AK18" s="35">
        <f t="shared" si="7"/>
        <v>3</v>
      </c>
      <c r="AL18" s="35">
        <f t="shared" si="8"/>
        <v>4</v>
      </c>
    </row>
    <row r="19" spans="1:38" ht="15" customHeight="1" x14ac:dyDescent="0.25">
      <c r="A19" s="26">
        <v>43268</v>
      </c>
      <c r="B19" s="138"/>
      <c r="C19" s="228"/>
      <c r="D19" s="125">
        <v>1</v>
      </c>
      <c r="E19" s="168">
        <v>1</v>
      </c>
      <c r="F19" s="168"/>
      <c r="G19" s="166">
        <v>2</v>
      </c>
      <c r="H19" s="95"/>
      <c r="I19" s="133"/>
      <c r="J19" s="136">
        <v>1</v>
      </c>
      <c r="K19" s="166"/>
      <c r="L19" s="166"/>
      <c r="M19" s="166"/>
      <c r="N19" s="166">
        <v>2</v>
      </c>
      <c r="O19" s="188"/>
      <c r="P19" s="138">
        <v>3</v>
      </c>
      <c r="Q19" s="167"/>
      <c r="R19" s="167"/>
      <c r="S19" s="166"/>
      <c r="T19" s="166">
        <v>3</v>
      </c>
      <c r="U19" s="100">
        <v>3</v>
      </c>
      <c r="V19" s="189" t="s">
        <v>162</v>
      </c>
      <c r="W19" s="187" t="s">
        <v>164</v>
      </c>
      <c r="X19" s="187"/>
      <c r="Y19" s="187" t="s">
        <v>165</v>
      </c>
      <c r="Z19" s="187"/>
      <c r="AA19" s="188"/>
      <c r="AB19" s="135">
        <f t="shared" si="3"/>
        <v>3</v>
      </c>
      <c r="AC19" s="167">
        <f t="shared" si="4"/>
        <v>2</v>
      </c>
      <c r="AD19" s="133">
        <f t="shared" si="5"/>
        <v>3</v>
      </c>
      <c r="AE19" s="135">
        <f t="shared" si="0"/>
        <v>1</v>
      </c>
      <c r="AF19" s="131">
        <f t="shared" si="1"/>
        <v>1</v>
      </c>
      <c r="AG19" s="132">
        <f t="shared" si="2"/>
        <v>1</v>
      </c>
      <c r="AH19" s="79" t="s">
        <v>157</v>
      </c>
      <c r="AI19" s="79">
        <f t="shared" si="9"/>
        <v>7</v>
      </c>
      <c r="AJ19" s="35">
        <f t="shared" si="6"/>
        <v>4</v>
      </c>
      <c r="AK19" s="35">
        <f t="shared" si="7"/>
        <v>3</v>
      </c>
      <c r="AL19" s="35">
        <f t="shared" si="8"/>
        <v>4</v>
      </c>
    </row>
    <row r="20" spans="1:38" ht="15" customHeight="1" thickBot="1" x14ac:dyDescent="0.3">
      <c r="A20" s="26">
        <v>43269</v>
      </c>
      <c r="B20" s="157" t="s">
        <v>155</v>
      </c>
      <c r="C20" s="224" t="s">
        <v>155</v>
      </c>
      <c r="D20" s="158">
        <v>2</v>
      </c>
      <c r="E20" s="155">
        <v>1</v>
      </c>
      <c r="F20" s="170" t="s">
        <v>156</v>
      </c>
      <c r="G20" s="155">
        <v>2</v>
      </c>
      <c r="H20" s="152">
        <v>2</v>
      </c>
      <c r="I20" s="183">
        <v>2</v>
      </c>
      <c r="J20" s="157">
        <v>1</v>
      </c>
      <c r="K20" s="155" t="s">
        <v>70</v>
      </c>
      <c r="L20" s="154">
        <v>1</v>
      </c>
      <c r="M20" s="155">
        <v>1</v>
      </c>
      <c r="N20" s="170"/>
      <c r="O20" s="224" t="s">
        <v>70</v>
      </c>
      <c r="P20" s="157">
        <v>3</v>
      </c>
      <c r="Q20" s="155">
        <v>1</v>
      </c>
      <c r="R20" s="155" t="s">
        <v>70</v>
      </c>
      <c r="S20" s="155" t="s">
        <v>70</v>
      </c>
      <c r="T20" s="152">
        <v>3</v>
      </c>
      <c r="U20" s="183"/>
      <c r="V20" s="181" t="s">
        <v>162</v>
      </c>
      <c r="W20" s="182" t="s">
        <v>164</v>
      </c>
      <c r="X20" s="182" t="s">
        <v>70</v>
      </c>
      <c r="Y20" s="308" t="s">
        <v>165</v>
      </c>
      <c r="Z20" s="182"/>
      <c r="AA20" s="183" t="s">
        <v>163</v>
      </c>
      <c r="AB20" s="151">
        <f t="shared" si="3"/>
        <v>5</v>
      </c>
      <c r="AC20" s="170">
        <f t="shared" si="4"/>
        <v>4</v>
      </c>
      <c r="AD20" s="153">
        <f t="shared" si="5"/>
        <v>2</v>
      </c>
      <c r="AE20" s="151">
        <f t="shared" si="0"/>
        <v>2</v>
      </c>
      <c r="AF20" s="170">
        <f t="shared" si="1"/>
        <v>1</v>
      </c>
      <c r="AG20" s="153">
        <f t="shared" si="2"/>
        <v>1</v>
      </c>
      <c r="AH20" s="79"/>
      <c r="AI20" s="79">
        <f t="shared" si="9"/>
        <v>1</v>
      </c>
      <c r="AJ20" s="35">
        <f t="shared" si="6"/>
        <v>9</v>
      </c>
      <c r="AK20" s="35">
        <f t="shared" si="7"/>
        <v>5</v>
      </c>
      <c r="AL20" s="35">
        <f t="shared" si="8"/>
        <v>3</v>
      </c>
    </row>
    <row r="21" spans="1:38" ht="15" customHeight="1" thickTop="1" x14ac:dyDescent="0.25">
      <c r="A21" s="26">
        <v>43270</v>
      </c>
      <c r="B21" s="127" t="s">
        <v>155</v>
      </c>
      <c r="C21" s="225" t="s">
        <v>155</v>
      </c>
      <c r="D21" s="95">
        <v>2</v>
      </c>
      <c r="E21" s="166">
        <v>1</v>
      </c>
      <c r="F21" s="169" t="s">
        <v>156</v>
      </c>
      <c r="G21" s="95">
        <v>2</v>
      </c>
      <c r="H21" s="126">
        <v>2</v>
      </c>
      <c r="I21" s="278">
        <v>2</v>
      </c>
      <c r="J21" s="126">
        <v>1</v>
      </c>
      <c r="K21" s="95">
        <v>3</v>
      </c>
      <c r="L21" s="178">
        <v>1</v>
      </c>
      <c r="M21" s="166">
        <v>1</v>
      </c>
      <c r="N21" s="166"/>
      <c r="O21" s="100" t="s">
        <v>70</v>
      </c>
      <c r="P21" s="95">
        <v>3</v>
      </c>
      <c r="Q21" s="95">
        <v>1</v>
      </c>
      <c r="R21" s="126" t="s">
        <v>70</v>
      </c>
      <c r="S21" s="169" t="s">
        <v>70</v>
      </c>
      <c r="T21" s="166"/>
      <c r="U21" s="100"/>
      <c r="V21" s="178" t="s">
        <v>162</v>
      </c>
      <c r="W21" s="179" t="s">
        <v>164</v>
      </c>
      <c r="X21" s="179" t="s">
        <v>70</v>
      </c>
      <c r="Y21" s="179"/>
      <c r="Z21" s="179" t="s">
        <v>163</v>
      </c>
      <c r="AA21" s="316" t="s">
        <v>165</v>
      </c>
      <c r="AB21" s="136">
        <f t="shared" si="3"/>
        <v>5</v>
      </c>
      <c r="AC21" s="166">
        <f t="shared" si="4"/>
        <v>4</v>
      </c>
      <c r="AD21" s="132">
        <f t="shared" si="5"/>
        <v>2</v>
      </c>
      <c r="AE21" s="136">
        <f t="shared" si="0"/>
        <v>2</v>
      </c>
      <c r="AF21" s="131">
        <f t="shared" si="1"/>
        <v>1</v>
      </c>
      <c r="AG21" s="132">
        <f t="shared" si="2"/>
        <v>1</v>
      </c>
      <c r="AH21" s="79"/>
      <c r="AI21" s="79">
        <f t="shared" si="9"/>
        <v>2</v>
      </c>
      <c r="AJ21" s="35">
        <f t="shared" si="6"/>
        <v>9</v>
      </c>
      <c r="AK21" s="35">
        <f t="shared" si="7"/>
        <v>5</v>
      </c>
      <c r="AL21" s="35">
        <f t="shared" si="8"/>
        <v>3</v>
      </c>
    </row>
    <row r="22" spans="1:38" ht="15" customHeight="1" x14ac:dyDescent="0.25">
      <c r="A22" s="26">
        <v>43271</v>
      </c>
      <c r="B22" s="138" t="s">
        <v>155</v>
      </c>
      <c r="C22" s="225" t="s">
        <v>155</v>
      </c>
      <c r="D22" s="92"/>
      <c r="E22" s="167">
        <v>1</v>
      </c>
      <c r="F22" s="168" t="s">
        <v>156</v>
      </c>
      <c r="G22" s="125">
        <v>2</v>
      </c>
      <c r="H22" s="92">
        <v>2</v>
      </c>
      <c r="I22" s="133">
        <v>2</v>
      </c>
      <c r="J22" s="126"/>
      <c r="K22" s="126">
        <v>3</v>
      </c>
      <c r="L22" s="126">
        <v>1</v>
      </c>
      <c r="M22" s="166">
        <v>1</v>
      </c>
      <c r="N22" s="166">
        <v>3</v>
      </c>
      <c r="O22" s="100" t="s">
        <v>70</v>
      </c>
      <c r="P22" s="92"/>
      <c r="Q22" s="92">
        <v>1</v>
      </c>
      <c r="R22" s="125" t="s">
        <v>70</v>
      </c>
      <c r="S22" s="169"/>
      <c r="T22" s="166"/>
      <c r="U22" s="100" t="s">
        <v>161</v>
      </c>
      <c r="V22" s="189" t="s">
        <v>162</v>
      </c>
      <c r="W22" s="187"/>
      <c r="X22" s="187" t="s">
        <v>70</v>
      </c>
      <c r="Y22" s="187" t="s">
        <v>164</v>
      </c>
      <c r="Z22" s="187" t="s">
        <v>163</v>
      </c>
      <c r="AA22" s="241" t="s">
        <v>165</v>
      </c>
      <c r="AB22" s="135">
        <f t="shared" si="3"/>
        <v>5</v>
      </c>
      <c r="AC22" s="167">
        <f t="shared" si="4"/>
        <v>3</v>
      </c>
      <c r="AD22" s="133">
        <f t="shared" si="5"/>
        <v>2</v>
      </c>
      <c r="AE22" s="135">
        <f t="shared" si="0"/>
        <v>2</v>
      </c>
      <c r="AF22" s="131">
        <f t="shared" si="1"/>
        <v>1</v>
      </c>
      <c r="AG22" s="132">
        <f t="shared" si="2"/>
        <v>1</v>
      </c>
      <c r="AH22" s="79"/>
      <c r="AI22" s="79">
        <f t="shared" si="9"/>
        <v>3</v>
      </c>
      <c r="AJ22" s="35">
        <f t="shared" si="6"/>
        <v>9</v>
      </c>
      <c r="AK22" s="35">
        <f t="shared" si="7"/>
        <v>4</v>
      </c>
      <c r="AL22" s="35">
        <f t="shared" si="8"/>
        <v>3</v>
      </c>
    </row>
    <row r="23" spans="1:38" ht="15" customHeight="1" x14ac:dyDescent="0.25">
      <c r="A23" s="26">
        <v>43272</v>
      </c>
      <c r="B23" s="138" t="s">
        <v>155</v>
      </c>
      <c r="C23" s="225" t="s">
        <v>155</v>
      </c>
      <c r="D23" s="92">
        <v>2</v>
      </c>
      <c r="E23" s="167">
        <v>1</v>
      </c>
      <c r="F23" s="168" t="s">
        <v>156</v>
      </c>
      <c r="G23" s="125">
        <v>2</v>
      </c>
      <c r="H23" s="92" t="s">
        <v>70</v>
      </c>
      <c r="I23" s="228">
        <v>2</v>
      </c>
      <c r="J23" s="126">
        <v>1</v>
      </c>
      <c r="K23" s="126">
        <v>3</v>
      </c>
      <c r="L23" s="126">
        <v>1</v>
      </c>
      <c r="M23" s="166">
        <v>1</v>
      </c>
      <c r="N23" s="166">
        <v>3</v>
      </c>
      <c r="O23" s="100" t="s">
        <v>70</v>
      </c>
      <c r="P23" s="92"/>
      <c r="Q23" s="92"/>
      <c r="R23" s="125">
        <v>1</v>
      </c>
      <c r="S23" s="166">
        <v>1</v>
      </c>
      <c r="T23" s="166">
        <v>2</v>
      </c>
      <c r="U23" s="100" t="s">
        <v>70</v>
      </c>
      <c r="V23" s="189" t="s">
        <v>162</v>
      </c>
      <c r="W23" s="187"/>
      <c r="X23" s="187" t="s">
        <v>70</v>
      </c>
      <c r="Y23" s="187" t="s">
        <v>164</v>
      </c>
      <c r="Z23" s="187" t="s">
        <v>163</v>
      </c>
      <c r="AA23" s="241" t="s">
        <v>165</v>
      </c>
      <c r="AB23" s="135">
        <f t="shared" si="3"/>
        <v>6</v>
      </c>
      <c r="AC23" s="167">
        <f t="shared" si="4"/>
        <v>4</v>
      </c>
      <c r="AD23" s="133">
        <f t="shared" si="5"/>
        <v>2</v>
      </c>
      <c r="AE23" s="135">
        <f t="shared" si="0"/>
        <v>2</v>
      </c>
      <c r="AF23" s="134">
        <f t="shared" si="1"/>
        <v>1</v>
      </c>
      <c r="AG23" s="133">
        <f t="shared" si="2"/>
        <v>1</v>
      </c>
      <c r="AH23" s="79"/>
      <c r="AI23" s="79">
        <f t="shared" si="9"/>
        <v>4</v>
      </c>
      <c r="AJ23" s="35">
        <f t="shared" si="6"/>
        <v>10</v>
      </c>
      <c r="AK23" s="35">
        <f t="shared" si="7"/>
        <v>5</v>
      </c>
      <c r="AL23" s="35">
        <f t="shared" si="8"/>
        <v>3</v>
      </c>
    </row>
    <row r="24" spans="1:38" ht="15" customHeight="1" x14ac:dyDescent="0.25">
      <c r="A24" s="26">
        <v>43273</v>
      </c>
      <c r="B24" s="135" t="s">
        <v>155</v>
      </c>
      <c r="C24" s="132" t="s">
        <v>155</v>
      </c>
      <c r="D24" s="92">
        <v>2</v>
      </c>
      <c r="E24" s="167"/>
      <c r="F24" s="168" t="s">
        <v>156</v>
      </c>
      <c r="G24" s="125">
        <v>2</v>
      </c>
      <c r="H24" s="92" t="s">
        <v>70</v>
      </c>
      <c r="I24" s="228">
        <v>2</v>
      </c>
      <c r="J24" s="126">
        <v>1</v>
      </c>
      <c r="K24" s="126">
        <v>3</v>
      </c>
      <c r="L24" s="126">
        <v>1</v>
      </c>
      <c r="M24" s="166">
        <v>1</v>
      </c>
      <c r="N24" s="166">
        <v>3</v>
      </c>
      <c r="O24" s="100" t="s">
        <v>70</v>
      </c>
      <c r="P24" s="92">
        <v>1</v>
      </c>
      <c r="Q24" s="92">
        <v>1</v>
      </c>
      <c r="R24" s="125">
        <v>1</v>
      </c>
      <c r="S24" s="166">
        <v>1</v>
      </c>
      <c r="T24" s="166">
        <v>2</v>
      </c>
      <c r="U24" s="100" t="s">
        <v>70</v>
      </c>
      <c r="V24" s="189" t="s">
        <v>162</v>
      </c>
      <c r="W24" s="187"/>
      <c r="X24" s="187" t="s">
        <v>70</v>
      </c>
      <c r="Y24" s="187" t="s">
        <v>164</v>
      </c>
      <c r="Z24" s="187"/>
      <c r="AA24" s="241" t="s">
        <v>165</v>
      </c>
      <c r="AB24" s="135">
        <f t="shared" si="3"/>
        <v>7</v>
      </c>
      <c r="AC24" s="167">
        <f t="shared" si="4"/>
        <v>4</v>
      </c>
      <c r="AD24" s="133">
        <f t="shared" si="5"/>
        <v>2</v>
      </c>
      <c r="AE24" s="135">
        <f t="shared" si="0"/>
        <v>1</v>
      </c>
      <c r="AF24" s="131">
        <f t="shared" si="1"/>
        <v>1</v>
      </c>
      <c r="AG24" s="132">
        <f t="shared" si="2"/>
        <v>1</v>
      </c>
      <c r="AH24" s="79"/>
      <c r="AI24" s="79">
        <f t="shared" si="9"/>
        <v>5</v>
      </c>
      <c r="AJ24" s="35">
        <f t="shared" si="6"/>
        <v>10</v>
      </c>
      <c r="AK24" s="35">
        <f t="shared" si="7"/>
        <v>5</v>
      </c>
      <c r="AL24" s="35">
        <f t="shared" si="8"/>
        <v>3</v>
      </c>
    </row>
    <row r="25" spans="1:38" ht="15" customHeight="1" x14ac:dyDescent="0.25">
      <c r="A25" s="26">
        <v>43274</v>
      </c>
      <c r="B25" s="135"/>
      <c r="C25" s="132"/>
      <c r="D25" s="92">
        <v>2</v>
      </c>
      <c r="E25" s="167"/>
      <c r="F25" s="96"/>
      <c r="G25" s="92"/>
      <c r="H25" s="233"/>
      <c r="I25" s="228">
        <v>2</v>
      </c>
      <c r="J25" s="126">
        <v>1</v>
      </c>
      <c r="K25" s="126">
        <v>3</v>
      </c>
      <c r="L25" s="126"/>
      <c r="M25" s="166"/>
      <c r="N25" s="166">
        <v>3</v>
      </c>
      <c r="O25" s="100"/>
      <c r="P25" s="92"/>
      <c r="Q25" s="92"/>
      <c r="R25" s="125">
        <v>1</v>
      </c>
      <c r="S25" s="169">
        <v>1</v>
      </c>
      <c r="T25" s="166"/>
      <c r="U25" s="100"/>
      <c r="V25" s="189"/>
      <c r="W25" s="187"/>
      <c r="X25" s="187"/>
      <c r="Y25" s="187" t="s">
        <v>164</v>
      </c>
      <c r="Z25" s="187" t="s">
        <v>162</v>
      </c>
      <c r="AA25" s="188" t="s">
        <v>165</v>
      </c>
      <c r="AB25" s="135">
        <f t="shared" si="3"/>
        <v>3</v>
      </c>
      <c r="AC25" s="167">
        <f t="shared" si="4"/>
        <v>2</v>
      </c>
      <c r="AD25" s="133">
        <f t="shared" si="5"/>
        <v>2</v>
      </c>
      <c r="AE25" s="135">
        <f t="shared" si="0"/>
        <v>1</v>
      </c>
      <c r="AF25" s="131">
        <f t="shared" si="1"/>
        <v>1</v>
      </c>
      <c r="AG25" s="132">
        <f t="shared" si="2"/>
        <v>1</v>
      </c>
      <c r="AH25" s="79"/>
      <c r="AI25" s="79">
        <f t="shared" si="9"/>
        <v>6</v>
      </c>
      <c r="AJ25" s="35">
        <f t="shared" si="6"/>
        <v>4</v>
      </c>
      <c r="AK25" s="35">
        <f t="shared" si="7"/>
        <v>3</v>
      </c>
      <c r="AL25" s="35">
        <f t="shared" si="8"/>
        <v>3</v>
      </c>
    </row>
    <row r="26" spans="1:38" ht="15" customHeight="1" x14ac:dyDescent="0.25">
      <c r="A26" s="26">
        <v>43275</v>
      </c>
      <c r="B26" s="138"/>
      <c r="C26" s="225"/>
      <c r="D26" s="95">
        <v>2</v>
      </c>
      <c r="E26" s="166"/>
      <c r="F26" s="166"/>
      <c r="G26" s="166"/>
      <c r="H26" s="166"/>
      <c r="I26" s="188">
        <v>2</v>
      </c>
      <c r="J26" s="135">
        <v>1</v>
      </c>
      <c r="K26" s="167">
        <v>3</v>
      </c>
      <c r="L26" s="168"/>
      <c r="M26" s="166"/>
      <c r="N26" s="166">
        <v>3</v>
      </c>
      <c r="O26" s="100"/>
      <c r="P26" s="138"/>
      <c r="Q26" s="168"/>
      <c r="R26" s="168">
        <v>1</v>
      </c>
      <c r="S26" s="166">
        <v>1</v>
      </c>
      <c r="T26" s="95"/>
      <c r="U26" s="133"/>
      <c r="V26" s="189" t="s">
        <v>165</v>
      </c>
      <c r="W26" s="240"/>
      <c r="X26" s="187"/>
      <c r="Y26" s="187" t="s">
        <v>164</v>
      </c>
      <c r="Z26" s="187" t="s">
        <v>162</v>
      </c>
      <c r="AA26" s="188"/>
      <c r="AB26" s="135">
        <f t="shared" si="3"/>
        <v>3</v>
      </c>
      <c r="AC26" s="167">
        <f t="shared" si="4"/>
        <v>2</v>
      </c>
      <c r="AD26" s="133">
        <f t="shared" si="5"/>
        <v>2</v>
      </c>
      <c r="AE26" s="135">
        <f t="shared" si="0"/>
        <v>1</v>
      </c>
      <c r="AF26" s="131">
        <f t="shared" si="1"/>
        <v>1</v>
      </c>
      <c r="AG26" s="132">
        <f t="shared" si="2"/>
        <v>1</v>
      </c>
      <c r="AH26" s="79"/>
      <c r="AI26" s="79">
        <f t="shared" si="9"/>
        <v>7</v>
      </c>
      <c r="AJ26" s="35">
        <f t="shared" si="6"/>
        <v>4</v>
      </c>
      <c r="AK26" s="35">
        <f t="shared" si="7"/>
        <v>3</v>
      </c>
      <c r="AL26" s="35">
        <f t="shared" si="8"/>
        <v>3</v>
      </c>
    </row>
    <row r="27" spans="1:38" ht="15" customHeight="1" thickBot="1" x14ac:dyDescent="0.3">
      <c r="A27" s="26">
        <v>43276</v>
      </c>
      <c r="B27" s="157" t="s">
        <v>155</v>
      </c>
      <c r="C27" s="224" t="s">
        <v>155</v>
      </c>
      <c r="D27" s="158"/>
      <c r="E27" s="155">
        <v>3</v>
      </c>
      <c r="F27" s="154" t="s">
        <v>156</v>
      </c>
      <c r="G27" s="155" t="s">
        <v>70</v>
      </c>
      <c r="H27" s="170">
        <v>3</v>
      </c>
      <c r="I27" s="224"/>
      <c r="J27" s="157">
        <v>1</v>
      </c>
      <c r="K27" s="155"/>
      <c r="L27" s="154" t="s">
        <v>70</v>
      </c>
      <c r="M27" s="155">
        <v>1</v>
      </c>
      <c r="N27" s="170">
        <v>1</v>
      </c>
      <c r="O27" s="224" t="s">
        <v>70</v>
      </c>
      <c r="P27" s="157">
        <v>2</v>
      </c>
      <c r="Q27" s="155">
        <v>1</v>
      </c>
      <c r="R27" s="170">
        <v>2</v>
      </c>
      <c r="S27" s="155">
        <v>2</v>
      </c>
      <c r="T27" s="152">
        <v>2</v>
      </c>
      <c r="U27" s="183">
        <v>1</v>
      </c>
      <c r="V27" s="393" t="s">
        <v>165</v>
      </c>
      <c r="W27" s="182" t="s">
        <v>70</v>
      </c>
      <c r="X27" s="182" t="s">
        <v>70</v>
      </c>
      <c r="Y27" s="182" t="s">
        <v>164</v>
      </c>
      <c r="Z27" s="182" t="s">
        <v>162</v>
      </c>
      <c r="AA27" s="183" t="s">
        <v>163</v>
      </c>
      <c r="AB27" s="151">
        <f t="shared" si="3"/>
        <v>5</v>
      </c>
      <c r="AC27" s="170">
        <f t="shared" si="4"/>
        <v>4</v>
      </c>
      <c r="AD27" s="153">
        <f t="shared" si="5"/>
        <v>2</v>
      </c>
      <c r="AE27" s="151">
        <f t="shared" si="0"/>
        <v>2</v>
      </c>
      <c r="AF27" s="170">
        <f t="shared" si="1"/>
        <v>1</v>
      </c>
      <c r="AG27" s="153">
        <f t="shared" si="2"/>
        <v>1</v>
      </c>
      <c r="AH27" s="79"/>
      <c r="AI27" s="79">
        <f t="shared" si="9"/>
        <v>1</v>
      </c>
      <c r="AJ27" s="35">
        <f t="shared" si="6"/>
        <v>9</v>
      </c>
      <c r="AK27" s="35">
        <f t="shared" si="7"/>
        <v>5</v>
      </c>
      <c r="AL27" s="35">
        <f t="shared" si="8"/>
        <v>3</v>
      </c>
    </row>
    <row r="28" spans="1:38" ht="15" customHeight="1" thickTop="1" x14ac:dyDescent="0.25">
      <c r="A28" s="26">
        <v>43277</v>
      </c>
      <c r="B28" s="127" t="s">
        <v>155</v>
      </c>
      <c r="C28" s="225" t="s">
        <v>155</v>
      </c>
      <c r="D28" s="95">
        <v>1</v>
      </c>
      <c r="E28" s="95">
        <v>3</v>
      </c>
      <c r="F28" s="95" t="s">
        <v>156</v>
      </c>
      <c r="G28" s="166" t="s">
        <v>70</v>
      </c>
      <c r="H28" s="166">
        <v>3</v>
      </c>
      <c r="I28" s="100">
        <v>1</v>
      </c>
      <c r="J28" s="95"/>
      <c r="K28" s="126"/>
      <c r="L28" s="126" t="s">
        <v>70</v>
      </c>
      <c r="M28" s="166">
        <v>1</v>
      </c>
      <c r="N28" s="166">
        <v>1</v>
      </c>
      <c r="O28" s="100" t="s">
        <v>70</v>
      </c>
      <c r="P28" s="126">
        <v>2</v>
      </c>
      <c r="Q28" s="166">
        <v>1</v>
      </c>
      <c r="R28" s="166">
        <v>2</v>
      </c>
      <c r="S28" s="95">
        <v>2</v>
      </c>
      <c r="T28" s="95">
        <v>2</v>
      </c>
      <c r="U28" s="278">
        <v>2</v>
      </c>
      <c r="V28" s="251" t="s">
        <v>165</v>
      </c>
      <c r="W28" s="179" t="s">
        <v>70</v>
      </c>
      <c r="X28" s="179" t="s">
        <v>70</v>
      </c>
      <c r="Y28" s="179" t="s">
        <v>164</v>
      </c>
      <c r="Z28" s="179" t="s">
        <v>162</v>
      </c>
      <c r="AA28" s="180" t="s">
        <v>163</v>
      </c>
      <c r="AB28" s="136">
        <f t="shared" si="3"/>
        <v>5</v>
      </c>
      <c r="AC28" s="166">
        <f t="shared" si="4"/>
        <v>5</v>
      </c>
      <c r="AD28" s="132">
        <f t="shared" si="5"/>
        <v>2</v>
      </c>
      <c r="AE28" s="136">
        <f t="shared" si="0"/>
        <v>2</v>
      </c>
      <c r="AF28" s="131">
        <f t="shared" si="1"/>
        <v>1</v>
      </c>
      <c r="AG28" s="132">
        <f t="shared" si="2"/>
        <v>1</v>
      </c>
      <c r="AH28" s="79"/>
      <c r="AI28" s="79">
        <f t="shared" si="9"/>
        <v>2</v>
      </c>
      <c r="AJ28" s="35">
        <f t="shared" si="6"/>
        <v>9</v>
      </c>
      <c r="AK28" s="35">
        <f t="shared" si="7"/>
        <v>6</v>
      </c>
      <c r="AL28" s="35">
        <f t="shared" si="8"/>
        <v>3</v>
      </c>
    </row>
    <row r="29" spans="1:38" ht="15" customHeight="1" x14ac:dyDescent="0.25">
      <c r="A29" s="26">
        <v>43278</v>
      </c>
      <c r="B29" s="138" t="s">
        <v>155</v>
      </c>
      <c r="C29" s="228" t="s">
        <v>155</v>
      </c>
      <c r="D29" s="126">
        <v>3</v>
      </c>
      <c r="E29" s="126">
        <v>3</v>
      </c>
      <c r="F29" s="126" t="s">
        <v>156</v>
      </c>
      <c r="G29" s="166" t="s">
        <v>70</v>
      </c>
      <c r="H29" s="166">
        <v>3</v>
      </c>
      <c r="I29" s="100">
        <v>1</v>
      </c>
      <c r="J29" s="92"/>
      <c r="K29" s="125">
        <v>1</v>
      </c>
      <c r="L29" s="125" t="s">
        <v>70</v>
      </c>
      <c r="M29" s="166">
        <v>1</v>
      </c>
      <c r="N29" s="166">
        <v>1</v>
      </c>
      <c r="O29" s="100" t="s">
        <v>70</v>
      </c>
      <c r="P29" s="125">
        <v>2</v>
      </c>
      <c r="Q29" s="167">
        <v>1</v>
      </c>
      <c r="R29" s="167"/>
      <c r="S29" s="92">
        <v>2</v>
      </c>
      <c r="T29" s="92">
        <v>2</v>
      </c>
      <c r="U29" s="133">
        <v>2</v>
      </c>
      <c r="V29" s="243" t="s">
        <v>165</v>
      </c>
      <c r="W29" s="187" t="s">
        <v>70</v>
      </c>
      <c r="X29" s="187" t="s">
        <v>70</v>
      </c>
      <c r="Y29" s="187"/>
      <c r="Z29" s="187" t="s">
        <v>162</v>
      </c>
      <c r="AA29" s="188" t="s">
        <v>164</v>
      </c>
      <c r="AB29" s="135">
        <f t="shared" si="3"/>
        <v>5</v>
      </c>
      <c r="AC29" s="167">
        <f t="shared" si="4"/>
        <v>4</v>
      </c>
      <c r="AD29" s="133">
        <f t="shared" si="5"/>
        <v>3</v>
      </c>
      <c r="AE29" s="135">
        <f t="shared" si="0"/>
        <v>1</v>
      </c>
      <c r="AF29" s="131">
        <f t="shared" si="1"/>
        <v>1</v>
      </c>
      <c r="AG29" s="132">
        <f t="shared" si="2"/>
        <v>1</v>
      </c>
      <c r="AH29" s="79"/>
      <c r="AI29" s="79">
        <f t="shared" si="9"/>
        <v>3</v>
      </c>
      <c r="AJ29" s="35">
        <f t="shared" si="6"/>
        <v>8</v>
      </c>
      <c r="AK29" s="35">
        <f t="shared" si="7"/>
        <v>5</v>
      </c>
      <c r="AL29" s="35">
        <f t="shared" si="8"/>
        <v>4</v>
      </c>
    </row>
    <row r="30" spans="1:38" ht="15" customHeight="1" x14ac:dyDescent="0.25">
      <c r="A30" s="26">
        <v>43279</v>
      </c>
      <c r="B30" s="138" t="s">
        <v>155</v>
      </c>
      <c r="C30" s="228" t="s">
        <v>155</v>
      </c>
      <c r="D30" s="126">
        <v>3</v>
      </c>
      <c r="E30" s="126">
        <v>3</v>
      </c>
      <c r="F30" s="126" t="s">
        <v>156</v>
      </c>
      <c r="G30" s="166" t="s">
        <v>70</v>
      </c>
      <c r="H30" s="166">
        <v>3</v>
      </c>
      <c r="I30" s="100">
        <v>1</v>
      </c>
      <c r="J30" s="92">
        <v>1</v>
      </c>
      <c r="K30" s="125">
        <v>1</v>
      </c>
      <c r="L30" s="125" t="s">
        <v>70</v>
      </c>
      <c r="M30" s="166">
        <v>1</v>
      </c>
      <c r="N30" s="166"/>
      <c r="O30" s="100" t="s">
        <v>70</v>
      </c>
      <c r="P30" s="92">
        <v>2</v>
      </c>
      <c r="Q30" s="167"/>
      <c r="R30" s="168"/>
      <c r="S30" s="92">
        <v>2</v>
      </c>
      <c r="T30" s="92">
        <v>2</v>
      </c>
      <c r="U30" s="133">
        <v>2</v>
      </c>
      <c r="V30" s="189" t="s">
        <v>162</v>
      </c>
      <c r="W30" s="187" t="s">
        <v>70</v>
      </c>
      <c r="X30" s="187" t="s">
        <v>70</v>
      </c>
      <c r="Y30" s="240" t="s">
        <v>165</v>
      </c>
      <c r="Z30" s="187"/>
      <c r="AA30" s="188" t="s">
        <v>164</v>
      </c>
      <c r="AB30" s="135">
        <f t="shared" si="3"/>
        <v>4</v>
      </c>
      <c r="AC30" s="167">
        <f t="shared" si="4"/>
        <v>4</v>
      </c>
      <c r="AD30" s="133">
        <f t="shared" si="5"/>
        <v>3</v>
      </c>
      <c r="AE30" s="135">
        <f t="shared" si="0"/>
        <v>1</v>
      </c>
      <c r="AF30" s="134">
        <f t="shared" si="1"/>
        <v>1</v>
      </c>
      <c r="AG30" s="133">
        <f t="shared" si="2"/>
        <v>1</v>
      </c>
      <c r="AH30" s="79"/>
      <c r="AI30" s="79">
        <f t="shared" si="9"/>
        <v>4</v>
      </c>
      <c r="AJ30" s="35">
        <f t="shared" si="6"/>
        <v>7</v>
      </c>
      <c r="AK30" s="35">
        <f t="shared" si="7"/>
        <v>5</v>
      </c>
      <c r="AL30" s="35">
        <f t="shared" si="8"/>
        <v>4</v>
      </c>
    </row>
    <row r="31" spans="1:38" ht="15" customHeight="1" x14ac:dyDescent="0.25">
      <c r="A31" s="26">
        <v>43280</v>
      </c>
      <c r="B31" s="138" t="s">
        <v>155</v>
      </c>
      <c r="C31" s="228" t="s">
        <v>155</v>
      </c>
      <c r="D31" s="126">
        <v>3</v>
      </c>
      <c r="E31" s="126">
        <v>3</v>
      </c>
      <c r="F31" s="126" t="s">
        <v>156</v>
      </c>
      <c r="G31" s="166" t="s">
        <v>70</v>
      </c>
      <c r="H31" s="166">
        <v>3</v>
      </c>
      <c r="I31" s="100">
        <v>1</v>
      </c>
      <c r="J31" s="92"/>
      <c r="K31" s="125">
        <v>1</v>
      </c>
      <c r="L31" s="125" t="s">
        <v>70</v>
      </c>
      <c r="M31" s="166">
        <v>1</v>
      </c>
      <c r="N31" s="166">
        <v>1</v>
      </c>
      <c r="O31" s="100" t="s">
        <v>70</v>
      </c>
      <c r="P31" s="125">
        <v>2</v>
      </c>
      <c r="Q31" s="167">
        <v>1</v>
      </c>
      <c r="R31" s="168">
        <v>2</v>
      </c>
      <c r="S31" s="92">
        <v>2</v>
      </c>
      <c r="T31" s="92" t="s">
        <v>70</v>
      </c>
      <c r="U31" s="133">
        <v>2</v>
      </c>
      <c r="V31" s="189"/>
      <c r="W31" s="187" t="s">
        <v>70</v>
      </c>
      <c r="X31" s="187" t="s">
        <v>70</v>
      </c>
      <c r="Y31" s="240" t="s">
        <v>165</v>
      </c>
      <c r="Z31" s="187" t="s">
        <v>162</v>
      </c>
      <c r="AA31" s="188" t="s">
        <v>164</v>
      </c>
      <c r="AB31" s="135">
        <f t="shared" si="3"/>
        <v>5</v>
      </c>
      <c r="AC31" s="167">
        <f t="shared" si="4"/>
        <v>4</v>
      </c>
      <c r="AD31" s="133">
        <f t="shared" si="5"/>
        <v>3</v>
      </c>
      <c r="AE31" s="135">
        <f t="shared" si="0"/>
        <v>1</v>
      </c>
      <c r="AF31" s="131">
        <f t="shared" si="1"/>
        <v>1</v>
      </c>
      <c r="AG31" s="132">
        <f t="shared" si="2"/>
        <v>1</v>
      </c>
      <c r="AH31" s="79"/>
      <c r="AI31" s="79">
        <f t="shared" si="9"/>
        <v>5</v>
      </c>
      <c r="AJ31" s="35">
        <f t="shared" si="6"/>
        <v>8</v>
      </c>
      <c r="AK31" s="35">
        <f t="shared" si="7"/>
        <v>5</v>
      </c>
      <c r="AL31" s="35">
        <f t="shared" si="8"/>
        <v>4</v>
      </c>
    </row>
    <row r="32" spans="1:38" ht="15" customHeight="1" thickBot="1" x14ac:dyDescent="0.3">
      <c r="A32" s="26">
        <v>43281</v>
      </c>
      <c r="B32" s="137"/>
      <c r="C32" s="130"/>
      <c r="D32" s="276"/>
      <c r="E32" s="276">
        <v>3</v>
      </c>
      <c r="F32" s="276"/>
      <c r="G32" s="129"/>
      <c r="H32" s="129">
        <v>3</v>
      </c>
      <c r="I32" s="222"/>
      <c r="J32" s="93">
        <v>1</v>
      </c>
      <c r="K32" s="330"/>
      <c r="L32" s="93"/>
      <c r="M32" s="129">
        <v>1</v>
      </c>
      <c r="N32" s="129">
        <v>1</v>
      </c>
      <c r="O32" s="222"/>
      <c r="P32" s="333"/>
      <c r="Q32" s="129">
        <v>2</v>
      </c>
      <c r="R32" s="78">
        <v>2</v>
      </c>
      <c r="S32" s="93"/>
      <c r="T32" s="93"/>
      <c r="U32" s="130"/>
      <c r="V32" s="226"/>
      <c r="W32" s="174"/>
      <c r="X32" s="174"/>
      <c r="Y32" s="174" t="s">
        <v>165</v>
      </c>
      <c r="Z32" s="174" t="s">
        <v>162</v>
      </c>
      <c r="AA32" s="185" t="s">
        <v>164</v>
      </c>
      <c r="AB32" s="137">
        <f t="shared" si="3"/>
        <v>3</v>
      </c>
      <c r="AC32" s="129">
        <f t="shared" si="4"/>
        <v>2</v>
      </c>
      <c r="AD32" s="130">
        <f t="shared" si="5"/>
        <v>2</v>
      </c>
      <c r="AE32" s="137">
        <f t="shared" si="0"/>
        <v>1</v>
      </c>
      <c r="AF32" s="22">
        <f t="shared" si="1"/>
        <v>1</v>
      </c>
      <c r="AG32" s="24">
        <f t="shared" si="2"/>
        <v>1</v>
      </c>
      <c r="AH32" s="79"/>
      <c r="AI32" s="79">
        <f t="shared" si="9"/>
        <v>6</v>
      </c>
      <c r="AJ32" s="291">
        <f t="shared" si="6"/>
        <v>4</v>
      </c>
      <c r="AK32" s="291">
        <f t="shared" si="7"/>
        <v>3</v>
      </c>
      <c r="AL32" s="291">
        <f t="shared" si="8"/>
        <v>3</v>
      </c>
    </row>
    <row r="33" spans="1:38" ht="15" hidden="1" customHeight="1" thickBot="1" x14ac:dyDescent="0.3">
      <c r="A33" s="8">
        <v>31</v>
      </c>
      <c r="B33" s="27"/>
      <c r="C33" s="47"/>
      <c r="D33" s="22"/>
      <c r="E33" s="22"/>
      <c r="F33" s="27"/>
      <c r="G33" s="47"/>
      <c r="H33" s="22"/>
      <c r="I33" s="24"/>
      <c r="J33" s="22"/>
      <c r="K33" s="22"/>
      <c r="L33" s="22"/>
      <c r="M33" s="22"/>
      <c r="N33" s="22"/>
      <c r="O33" s="22"/>
      <c r="P33" s="22"/>
      <c r="Q33" s="24"/>
      <c r="R33" s="27"/>
      <c r="S33" s="22"/>
      <c r="T33" s="22"/>
      <c r="U33" s="22"/>
      <c r="V33" s="24"/>
      <c r="W33" s="22"/>
      <c r="X33" s="30"/>
      <c r="Y33" s="29"/>
      <c r="Z33" s="22"/>
      <c r="AA33" s="30"/>
      <c r="AB33" s="27"/>
      <c r="AC33" s="22">
        <f>COUNTIF(B33:AA33,$AH$4)+COUNTIF(B33:AA33,"O2R")</f>
        <v>0</v>
      </c>
      <c r="AD33" s="24">
        <f>COUNTIF(B33:AA33,$AH$5)+COUNTIF(B33:AA33,"O3R")</f>
        <v>0</v>
      </c>
      <c r="AE33" s="27">
        <f>COUNTIF(B33:AA33,$AH$9)</f>
        <v>0</v>
      </c>
      <c r="AF33" s="22">
        <f>COUNTIF(B33:AA33,$AH$10)</f>
        <v>0</v>
      </c>
      <c r="AG33" s="24">
        <f>COUNTIF(B33:AA33,$AH$11)</f>
        <v>0</v>
      </c>
      <c r="AH33" s="79"/>
      <c r="AJ33" s="37">
        <f t="shared" ref="AJ33" si="10">COUNTIF(B33:AA33,"*1")+COUNTIF(B33:AA33,"*1~*")+COUNTIF(B33:AA33,"*1#")</f>
        <v>0</v>
      </c>
      <c r="AK33" s="36">
        <f t="shared" si="7"/>
        <v>0</v>
      </c>
      <c r="AL33" s="34">
        <f t="shared" si="8"/>
        <v>0</v>
      </c>
    </row>
    <row r="34" spans="1:38" ht="15" customHeight="1" x14ac:dyDescent="0.25">
      <c r="A34" s="79"/>
      <c r="B34" s="79">
        <f t="shared" ref="B34:AA34" si="11">30-(COUNTBLANK(B3:B32)+COUNTIF(B3:B32,"X")+COUNTIFS(B3:B32,"C",$AI$3:$AI$32,"&gt;5"))</f>
        <v>21</v>
      </c>
      <c r="C34" s="79">
        <f t="shared" si="11"/>
        <v>21</v>
      </c>
      <c r="D34" s="79">
        <f t="shared" si="11"/>
        <v>21</v>
      </c>
      <c r="E34" s="79">
        <f t="shared" si="11"/>
        <v>21</v>
      </c>
      <c r="F34" s="79">
        <f t="shared" si="11"/>
        <v>21</v>
      </c>
      <c r="G34" s="79">
        <f t="shared" si="11"/>
        <v>21</v>
      </c>
      <c r="H34" s="79">
        <f t="shared" si="11"/>
        <v>21</v>
      </c>
      <c r="I34" s="79">
        <f t="shared" si="11"/>
        <v>21</v>
      </c>
      <c r="J34" s="79">
        <f t="shared" si="11"/>
        <v>21</v>
      </c>
      <c r="K34" s="79">
        <f t="shared" si="11"/>
        <v>21</v>
      </c>
      <c r="L34" s="79">
        <f t="shared" si="11"/>
        <v>21</v>
      </c>
      <c r="M34" s="79">
        <f t="shared" si="11"/>
        <v>21</v>
      </c>
      <c r="N34" s="79">
        <f t="shared" si="11"/>
        <v>21</v>
      </c>
      <c r="O34" s="79">
        <f t="shared" si="11"/>
        <v>21</v>
      </c>
      <c r="P34" s="79">
        <f t="shared" si="11"/>
        <v>21</v>
      </c>
      <c r="Q34" s="79">
        <f t="shared" si="11"/>
        <v>21</v>
      </c>
      <c r="R34" s="79">
        <f t="shared" si="11"/>
        <v>22</v>
      </c>
      <c r="S34" s="79">
        <f t="shared" si="11"/>
        <v>21</v>
      </c>
      <c r="T34" s="79">
        <f t="shared" si="11"/>
        <v>21</v>
      </c>
      <c r="U34" s="79">
        <f t="shared" si="11"/>
        <v>21</v>
      </c>
      <c r="V34" s="79">
        <f t="shared" si="11"/>
        <v>20</v>
      </c>
      <c r="W34" s="79">
        <f t="shared" si="11"/>
        <v>21</v>
      </c>
      <c r="X34" s="79">
        <f t="shared" si="11"/>
        <v>20</v>
      </c>
      <c r="Y34" s="79">
        <f t="shared" si="11"/>
        <v>20</v>
      </c>
      <c r="Z34" s="79">
        <f t="shared" si="11"/>
        <v>20</v>
      </c>
      <c r="AA34" s="79">
        <f t="shared" si="11"/>
        <v>23</v>
      </c>
      <c r="AB34" s="79"/>
      <c r="AC34" s="79"/>
      <c r="AD34" s="79"/>
      <c r="AE34" s="79"/>
      <c r="AF34" s="79"/>
      <c r="AG34" s="79"/>
      <c r="AH34" s="79"/>
    </row>
    <row r="35" spans="1:38" ht="15" customHeight="1" x14ac:dyDescent="0.25">
      <c r="A35" s="79"/>
      <c r="B35" s="79">
        <f>SUM(63-(B34+Maj!B34+Lipiec!B34))</f>
        <v>0</v>
      </c>
      <c r="C35" s="79">
        <f>SUM(63-(C34+Maj!C34+Lipiec!C34))</f>
        <v>0</v>
      </c>
      <c r="D35" s="79">
        <f>SUM(63-(D34+Maj!D34+Lipiec!D34))</f>
        <v>0</v>
      </c>
      <c r="E35" s="79">
        <f>SUM(63-(E34+Maj!E34+Lipiec!E34))</f>
        <v>0</v>
      </c>
      <c r="F35" s="79">
        <f>SUM(63-(F34+Maj!F34+Lipiec!F34))</f>
        <v>0</v>
      </c>
      <c r="G35" s="79">
        <f>SUM(63-(G34+Maj!G34+Lipiec!G34))</f>
        <v>0</v>
      </c>
      <c r="H35" s="79">
        <f>SUM(63-(H34+Maj!H34+Lipiec!H34))</f>
        <v>0</v>
      </c>
      <c r="I35" s="79">
        <f>SUM(63-(I34+Maj!I34+Lipiec!I34))</f>
        <v>0</v>
      </c>
      <c r="J35" s="79">
        <f>SUM(63-(J34+Maj!J34+Lipiec!J34))</f>
        <v>0</v>
      </c>
      <c r="K35" s="79">
        <f>SUM(63-(K34+Maj!K34+Lipiec!K34))</f>
        <v>0</v>
      </c>
      <c r="L35" s="79">
        <f>SUM(63-(L34+Maj!L34+Lipiec!L34))</f>
        <v>0</v>
      </c>
      <c r="M35" s="79">
        <f>SUM(63-(M34+Maj!M34+Lipiec!M34))</f>
        <v>0</v>
      </c>
      <c r="N35" s="79">
        <f>SUM(63-(N34+Maj!O34+Lipiec!N34))</f>
        <v>0</v>
      </c>
      <c r="O35" s="79">
        <f>SUM(63-(O34+Maj!P34+Lipiec!O34))</f>
        <v>0</v>
      </c>
      <c r="P35" s="79">
        <f>SUM(63-(P34+Maj!Q34+Lipiec!P34))</f>
        <v>0</v>
      </c>
      <c r="Q35" s="79">
        <f>SUM(63-(Q34+Maj!R34+Lipiec!Q34))</f>
        <v>0</v>
      </c>
      <c r="R35" s="79">
        <f>SUM(63-(R34+Maj!S34+Lipiec!R34))</f>
        <v>0</v>
      </c>
      <c r="S35" s="79">
        <f>SUM(63-(S34+Maj!T34+Lipiec!S34))</f>
        <v>0</v>
      </c>
      <c r="T35" s="79">
        <f>SUM(63-(T34+Maj!U34+Lipiec!T34))</f>
        <v>0</v>
      </c>
      <c r="U35" s="79">
        <f>SUM(63-(U34+Maj!V34+Lipiec!U34))</f>
        <v>0</v>
      </c>
      <c r="V35" s="79">
        <f>SUM(63-(V34+Maj!W34+Lipiec!V34))</f>
        <v>0</v>
      </c>
      <c r="W35" s="79">
        <f>SUM(63-(W34+Maj!X34+Lipiec!W34))</f>
        <v>0</v>
      </c>
      <c r="X35" s="79">
        <f>SUM(63-(X34+Maj!Y34+Lipiec!X34))</f>
        <v>0</v>
      </c>
      <c r="Y35" s="79">
        <f>SUM(63-(Y34+Maj!Z34+Lipiec!Y34))</f>
        <v>0</v>
      </c>
      <c r="Z35" s="79">
        <f>SUM(63-(Z34+Maj!AA34+Lipiec!Z34))</f>
        <v>0</v>
      </c>
      <c r="AA35" s="79">
        <f>SUM(63-(AA34+Maj!AB34+Lipiec!AA34))</f>
        <v>0</v>
      </c>
      <c r="AB35" s="79"/>
      <c r="AC35" s="79"/>
      <c r="AD35" s="79"/>
      <c r="AE35" s="79"/>
      <c r="AF35" s="79"/>
      <c r="AG35" s="79"/>
      <c r="AH35" s="79"/>
    </row>
    <row r="36" spans="1:38" ht="15" customHeight="1" x14ac:dyDescent="0.25">
      <c r="A36" s="46"/>
      <c r="B36" s="46"/>
      <c r="C36" s="46"/>
      <c r="D36" s="46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48"/>
      <c r="R36" s="79"/>
      <c r="S36" s="79"/>
      <c r="T36" s="79"/>
      <c r="U36" s="79"/>
      <c r="V36" s="79"/>
      <c r="W36" s="79"/>
      <c r="X36" s="79"/>
      <c r="Y36" s="79"/>
      <c r="Z36" s="79"/>
      <c r="AA36" s="79"/>
    </row>
    <row r="37" spans="1:38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248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</row>
    <row r="38" spans="1:38" ht="15" customHeight="1" x14ac:dyDescent="0.25">
      <c r="A38" s="21" t="s">
        <v>40</v>
      </c>
      <c r="B38" s="21">
        <f t="shared" ref="B38:AA38" si="12">COUNTIF(B3:B32,"Uw")+COUNTIF(B3:B32,"Uz")</f>
        <v>0</v>
      </c>
      <c r="C38" s="21">
        <f t="shared" ref="C38" si="13">COUNTIF(C3:C32,"Uw")+COUNTIF(C3:C32,"Uz")</f>
        <v>11</v>
      </c>
      <c r="D38" s="21">
        <f t="shared" si="12"/>
        <v>0</v>
      </c>
      <c r="E38" s="21">
        <f t="shared" si="12"/>
        <v>0</v>
      </c>
      <c r="F38" s="21">
        <f t="shared" si="12"/>
        <v>7</v>
      </c>
      <c r="G38" s="21">
        <f t="shared" si="12"/>
        <v>5</v>
      </c>
      <c r="H38" s="21">
        <f t="shared" si="12"/>
        <v>2</v>
      </c>
      <c r="I38" s="21">
        <f t="shared" si="12"/>
        <v>0</v>
      </c>
      <c r="J38" s="21">
        <f t="shared" si="12"/>
        <v>0</v>
      </c>
      <c r="K38" s="21">
        <f t="shared" si="12"/>
        <v>2</v>
      </c>
      <c r="L38" s="21">
        <f t="shared" si="12"/>
        <v>5</v>
      </c>
      <c r="M38" s="21">
        <f t="shared" si="12"/>
        <v>0</v>
      </c>
      <c r="N38" s="21">
        <f t="shared" si="12"/>
        <v>1</v>
      </c>
      <c r="O38" s="21">
        <f t="shared" si="12"/>
        <v>10</v>
      </c>
      <c r="P38" s="21">
        <f t="shared" si="12"/>
        <v>1</v>
      </c>
      <c r="Q38" s="21">
        <f t="shared" si="12"/>
        <v>0</v>
      </c>
      <c r="R38" s="21">
        <f t="shared" si="12"/>
        <v>8</v>
      </c>
      <c r="S38" s="21">
        <f t="shared" si="12"/>
        <v>3</v>
      </c>
      <c r="T38" s="21">
        <f t="shared" si="12"/>
        <v>1</v>
      </c>
      <c r="U38" s="21">
        <f t="shared" si="12"/>
        <v>2</v>
      </c>
      <c r="V38" s="21">
        <f t="shared" si="12"/>
        <v>0</v>
      </c>
      <c r="W38" s="21">
        <f t="shared" si="12"/>
        <v>5</v>
      </c>
      <c r="X38" s="21">
        <f t="shared" si="12"/>
        <v>10</v>
      </c>
      <c r="Y38" s="21">
        <f t="shared" si="12"/>
        <v>0</v>
      </c>
      <c r="Z38" s="21">
        <f t="shared" si="12"/>
        <v>3</v>
      </c>
      <c r="AA38" s="21">
        <f t="shared" si="12"/>
        <v>0</v>
      </c>
      <c r="AB38" s="79"/>
      <c r="AC38" s="79"/>
      <c r="AD38" s="32" t="s">
        <v>54</v>
      </c>
      <c r="AH38" s="79"/>
    </row>
    <row r="39" spans="1:38" ht="15" customHeight="1" x14ac:dyDescent="0.25">
      <c r="A39" s="21" t="s">
        <v>41</v>
      </c>
      <c r="B39" s="21">
        <f t="shared" ref="B39:AA39" si="14">COUNTIF(B3:B32,"C")</f>
        <v>0</v>
      </c>
      <c r="C39" s="21">
        <f t="shared" ref="C39" si="15">COUNTIF(C3:C32,"C")</f>
        <v>0</v>
      </c>
      <c r="D39" s="21">
        <f t="shared" si="14"/>
        <v>0</v>
      </c>
      <c r="E39" s="21">
        <f t="shared" si="14"/>
        <v>0</v>
      </c>
      <c r="F39" s="21">
        <f t="shared" si="14"/>
        <v>0</v>
      </c>
      <c r="G39" s="21">
        <f t="shared" si="14"/>
        <v>0</v>
      </c>
      <c r="H39" s="21">
        <f t="shared" si="14"/>
        <v>0</v>
      </c>
      <c r="I39" s="21">
        <f t="shared" si="14"/>
        <v>0</v>
      </c>
      <c r="J39" s="21">
        <f t="shared" si="14"/>
        <v>0</v>
      </c>
      <c r="K39" s="21">
        <f t="shared" si="14"/>
        <v>0</v>
      </c>
      <c r="L39" s="21">
        <f t="shared" si="14"/>
        <v>0</v>
      </c>
      <c r="M39" s="21">
        <f t="shared" si="14"/>
        <v>0</v>
      </c>
      <c r="N39" s="21">
        <f t="shared" si="14"/>
        <v>0</v>
      </c>
      <c r="O39" s="21">
        <f t="shared" si="14"/>
        <v>0</v>
      </c>
      <c r="P39" s="21">
        <f t="shared" si="14"/>
        <v>0</v>
      </c>
      <c r="Q39" s="21">
        <f t="shared" si="14"/>
        <v>0</v>
      </c>
      <c r="R39" s="21">
        <f t="shared" si="14"/>
        <v>0</v>
      </c>
      <c r="S39" s="21">
        <f t="shared" si="14"/>
        <v>0</v>
      </c>
      <c r="T39" s="21">
        <f t="shared" si="14"/>
        <v>0</v>
      </c>
      <c r="U39" s="21">
        <f t="shared" si="14"/>
        <v>0</v>
      </c>
      <c r="V39" s="21">
        <f t="shared" si="14"/>
        <v>0</v>
      </c>
      <c r="W39" s="21">
        <f t="shared" si="14"/>
        <v>0</v>
      </c>
      <c r="X39" s="21">
        <f t="shared" si="14"/>
        <v>0</v>
      </c>
      <c r="Y39" s="21">
        <f t="shared" si="14"/>
        <v>0</v>
      </c>
      <c r="Z39" s="21">
        <f t="shared" si="14"/>
        <v>0</v>
      </c>
      <c r="AA39" s="21">
        <f t="shared" si="14"/>
        <v>0</v>
      </c>
      <c r="AB39" s="79"/>
      <c r="AC39" s="79"/>
      <c r="AD39" s="45"/>
      <c r="AH39" s="79"/>
    </row>
    <row r="40" spans="1:38" ht="15" customHeight="1" x14ac:dyDescent="0.25">
      <c r="A40" s="21" t="s">
        <v>42</v>
      </c>
      <c r="B40" s="21">
        <f t="shared" ref="B40:AA40" si="16">COUNTIF(B3:B32,"O")</f>
        <v>0</v>
      </c>
      <c r="C40" s="21">
        <f t="shared" ref="C40" si="17">COUNTIF(C3:C32,"O")</f>
        <v>0</v>
      </c>
      <c r="D40" s="21">
        <f t="shared" si="16"/>
        <v>0</v>
      </c>
      <c r="E40" s="21">
        <f t="shared" si="16"/>
        <v>0</v>
      </c>
      <c r="F40" s="21">
        <f t="shared" si="16"/>
        <v>0</v>
      </c>
      <c r="G40" s="21">
        <f t="shared" si="16"/>
        <v>0</v>
      </c>
      <c r="H40" s="21">
        <f t="shared" si="16"/>
        <v>0</v>
      </c>
      <c r="I40" s="21">
        <f t="shared" si="16"/>
        <v>0</v>
      </c>
      <c r="J40" s="21">
        <f t="shared" si="16"/>
        <v>0</v>
      </c>
      <c r="K40" s="21">
        <f t="shared" si="16"/>
        <v>0</v>
      </c>
      <c r="L40" s="21">
        <f t="shared" si="16"/>
        <v>0</v>
      </c>
      <c r="M40" s="21">
        <f t="shared" si="16"/>
        <v>0</v>
      </c>
      <c r="N40" s="21">
        <f t="shared" si="16"/>
        <v>0</v>
      </c>
      <c r="O40" s="21">
        <f t="shared" si="16"/>
        <v>0</v>
      </c>
      <c r="P40" s="21">
        <f t="shared" si="16"/>
        <v>0</v>
      </c>
      <c r="Q40" s="21">
        <f t="shared" si="16"/>
        <v>0</v>
      </c>
      <c r="R40" s="21">
        <f t="shared" si="16"/>
        <v>0</v>
      </c>
      <c r="S40" s="21">
        <f t="shared" si="16"/>
        <v>0</v>
      </c>
      <c r="T40" s="21">
        <f t="shared" si="16"/>
        <v>0</v>
      </c>
      <c r="U40" s="21">
        <f t="shared" si="16"/>
        <v>0</v>
      </c>
      <c r="V40" s="21">
        <f t="shared" si="16"/>
        <v>0</v>
      </c>
      <c r="W40" s="21">
        <f t="shared" si="16"/>
        <v>0</v>
      </c>
      <c r="X40" s="21">
        <f t="shared" si="16"/>
        <v>0</v>
      </c>
      <c r="Y40" s="21">
        <f t="shared" si="16"/>
        <v>0</v>
      </c>
      <c r="Z40" s="21">
        <f t="shared" si="16"/>
        <v>0</v>
      </c>
      <c r="AA40" s="21">
        <f t="shared" si="16"/>
        <v>0</v>
      </c>
      <c r="AB40" s="79"/>
      <c r="AC40" s="79"/>
      <c r="AD40" s="73" t="s">
        <v>50</v>
      </c>
      <c r="AE40" s="73" t="s">
        <v>51</v>
      </c>
      <c r="AI40" s="79"/>
    </row>
    <row r="41" spans="1:38" ht="15" customHeight="1" x14ac:dyDescent="0.25">
      <c r="A41" s="21" t="s">
        <v>43</v>
      </c>
      <c r="B41" s="21">
        <f t="shared" ref="B41:AA41" si="18">COUNTIF(B3:B32,"Uo")</f>
        <v>0</v>
      </c>
      <c r="C41" s="21">
        <f t="shared" ref="C41" si="19">COUNTIF(C3:C32,"Uo")</f>
        <v>0</v>
      </c>
      <c r="D41" s="21">
        <f t="shared" si="18"/>
        <v>0</v>
      </c>
      <c r="E41" s="21">
        <f t="shared" si="18"/>
        <v>0</v>
      </c>
      <c r="F41" s="21">
        <f t="shared" si="18"/>
        <v>0</v>
      </c>
      <c r="G41" s="21">
        <f t="shared" si="18"/>
        <v>0</v>
      </c>
      <c r="H41" s="21">
        <f t="shared" si="18"/>
        <v>0</v>
      </c>
      <c r="I41" s="21">
        <f t="shared" si="18"/>
        <v>0</v>
      </c>
      <c r="J41" s="21">
        <f t="shared" si="18"/>
        <v>0</v>
      </c>
      <c r="K41" s="21">
        <f t="shared" si="18"/>
        <v>0</v>
      </c>
      <c r="L41" s="21">
        <f t="shared" si="18"/>
        <v>0</v>
      </c>
      <c r="M41" s="21">
        <f t="shared" si="18"/>
        <v>0</v>
      </c>
      <c r="N41" s="21">
        <f t="shared" si="18"/>
        <v>0</v>
      </c>
      <c r="O41" s="21">
        <f t="shared" si="18"/>
        <v>0</v>
      </c>
      <c r="P41" s="21">
        <f t="shared" si="18"/>
        <v>0</v>
      </c>
      <c r="Q41" s="21">
        <f t="shared" si="18"/>
        <v>0</v>
      </c>
      <c r="R41" s="21">
        <f t="shared" si="18"/>
        <v>0</v>
      </c>
      <c r="S41" s="21">
        <f t="shared" si="18"/>
        <v>0</v>
      </c>
      <c r="T41" s="21">
        <f t="shared" si="18"/>
        <v>0</v>
      </c>
      <c r="U41" s="21">
        <f t="shared" si="18"/>
        <v>0</v>
      </c>
      <c r="V41" s="21">
        <f t="shared" si="18"/>
        <v>0</v>
      </c>
      <c r="W41" s="21">
        <f t="shared" si="18"/>
        <v>0</v>
      </c>
      <c r="X41" s="21">
        <f t="shared" si="18"/>
        <v>0</v>
      </c>
      <c r="Y41" s="21">
        <f t="shared" si="18"/>
        <v>0</v>
      </c>
      <c r="Z41" s="21">
        <f t="shared" si="18"/>
        <v>0</v>
      </c>
      <c r="AA41" s="21">
        <f t="shared" si="18"/>
        <v>0</v>
      </c>
      <c r="AB41" s="79"/>
      <c r="AC41" s="79"/>
      <c r="AD41" s="33" t="s">
        <v>55</v>
      </c>
      <c r="AE41" s="73" t="s">
        <v>56</v>
      </c>
    </row>
    <row r="42" spans="1:38" ht="15" customHeight="1" x14ac:dyDescent="0.25">
      <c r="A42" s="21" t="s">
        <v>76</v>
      </c>
      <c r="B42" s="21">
        <f>COUNTIF(B3:B32,"Uj")</f>
        <v>0</v>
      </c>
      <c r="C42" s="21">
        <f>COUNTIF(C3:C32,"Uj")</f>
        <v>0</v>
      </c>
      <c r="D42" s="21">
        <f t="shared" ref="D42:AA42" si="20">COUNTIF(D3:D32,"Uj")</f>
        <v>0</v>
      </c>
      <c r="E42" s="21">
        <f t="shared" si="20"/>
        <v>0</v>
      </c>
      <c r="F42" s="21">
        <f t="shared" si="20"/>
        <v>0</v>
      </c>
      <c r="G42" s="21">
        <f t="shared" si="20"/>
        <v>0</v>
      </c>
      <c r="H42" s="21">
        <f t="shared" si="20"/>
        <v>0</v>
      </c>
      <c r="I42" s="21">
        <f t="shared" si="20"/>
        <v>0</v>
      </c>
      <c r="J42" s="21">
        <f t="shared" si="20"/>
        <v>0</v>
      </c>
      <c r="K42" s="21">
        <f t="shared" si="20"/>
        <v>0</v>
      </c>
      <c r="L42" s="21">
        <f t="shared" si="20"/>
        <v>0</v>
      </c>
      <c r="M42" s="21">
        <f t="shared" si="20"/>
        <v>0</v>
      </c>
      <c r="N42" s="21">
        <f t="shared" si="20"/>
        <v>0</v>
      </c>
      <c r="O42" s="21">
        <f t="shared" si="20"/>
        <v>0</v>
      </c>
      <c r="P42" s="21">
        <f t="shared" si="20"/>
        <v>0</v>
      </c>
      <c r="Q42" s="21">
        <f t="shared" si="20"/>
        <v>0</v>
      </c>
      <c r="R42" s="21">
        <f t="shared" si="20"/>
        <v>0</v>
      </c>
      <c r="S42" s="21">
        <f t="shared" si="20"/>
        <v>0</v>
      </c>
      <c r="T42" s="21">
        <f t="shared" si="20"/>
        <v>0</v>
      </c>
      <c r="U42" s="21">
        <f t="shared" si="20"/>
        <v>0</v>
      </c>
      <c r="V42" s="21">
        <f t="shared" si="20"/>
        <v>0</v>
      </c>
      <c r="W42" s="21">
        <f t="shared" si="20"/>
        <v>0</v>
      </c>
      <c r="X42" s="21">
        <f t="shared" si="20"/>
        <v>0</v>
      </c>
      <c r="Y42" s="21">
        <f t="shared" si="20"/>
        <v>0</v>
      </c>
      <c r="Z42" s="21">
        <f t="shared" si="20"/>
        <v>0</v>
      </c>
      <c r="AA42" s="21">
        <f t="shared" si="20"/>
        <v>0</v>
      </c>
      <c r="AB42" s="79"/>
      <c r="AC42" s="79"/>
      <c r="AD42" s="31"/>
      <c r="AE42" s="73" t="s">
        <v>52</v>
      </c>
    </row>
    <row r="43" spans="1:38" ht="15" customHeight="1" x14ac:dyDescent="0.25">
      <c r="A43" s="14" t="s">
        <v>45</v>
      </c>
      <c r="B43" s="378" t="s">
        <v>48</v>
      </c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379"/>
      <c r="Z43" s="379"/>
      <c r="AA43" s="379"/>
      <c r="AD43" s="45" t="s">
        <v>70</v>
      </c>
      <c r="AE43" s="45" t="s">
        <v>71</v>
      </c>
      <c r="AF43" s="45"/>
      <c r="AG43" s="45"/>
      <c r="AH43" s="45"/>
    </row>
    <row r="44" spans="1:38" x14ac:dyDescent="0.25">
      <c r="A44" s="21" t="s">
        <v>125</v>
      </c>
      <c r="B44" s="21">
        <f>Maj!B87</f>
        <v>345</v>
      </c>
      <c r="C44" s="21">
        <f>Maj!C87</f>
        <v>0</v>
      </c>
      <c r="D44" s="21">
        <f>Maj!D87</f>
        <v>595</v>
      </c>
      <c r="E44" s="21">
        <f>Maj!E87</f>
        <v>250</v>
      </c>
      <c r="F44" s="21">
        <f>Maj!F87</f>
        <v>780</v>
      </c>
      <c r="G44" s="21">
        <f>Maj!G87</f>
        <v>285</v>
      </c>
      <c r="H44" s="21">
        <f>Maj!H87</f>
        <v>1425</v>
      </c>
      <c r="I44" s="21">
        <f>Maj!I87</f>
        <v>355</v>
      </c>
      <c r="J44" s="21">
        <f>Maj!J87</f>
        <v>155</v>
      </c>
      <c r="K44" s="21">
        <f>Maj!K87</f>
        <v>120</v>
      </c>
      <c r="L44" s="21">
        <f>Maj!L87</f>
        <v>1340</v>
      </c>
      <c r="M44" s="21">
        <f>Maj!M87</f>
        <v>1630</v>
      </c>
      <c r="N44" s="21">
        <f>Maj!O87</f>
        <v>90</v>
      </c>
      <c r="O44" s="21">
        <f>Maj!P87</f>
        <v>305</v>
      </c>
      <c r="P44" s="21">
        <f>Maj!Q87</f>
        <v>120</v>
      </c>
      <c r="Q44" s="21">
        <f>Maj!R87</f>
        <v>1380</v>
      </c>
      <c r="R44" s="21">
        <f>Maj!S87</f>
        <v>1470</v>
      </c>
      <c r="S44" s="21">
        <f>Maj!T87</f>
        <v>1020</v>
      </c>
      <c r="T44" s="21">
        <f>Maj!U87</f>
        <v>90</v>
      </c>
      <c r="U44" s="21">
        <f>Maj!V87</f>
        <v>220</v>
      </c>
      <c r="V44" s="21">
        <f>Maj!W87</f>
        <v>180</v>
      </c>
      <c r="W44" s="21">
        <f>Maj!X87</f>
        <v>85</v>
      </c>
      <c r="X44" s="21">
        <f>Maj!Y87</f>
        <v>420</v>
      </c>
      <c r="Y44" s="21">
        <f>Maj!Z87</f>
        <v>180</v>
      </c>
      <c r="Z44" s="21">
        <f>Maj!AA87</f>
        <v>710</v>
      </c>
      <c r="AA44" s="21">
        <f>Maj!AB87</f>
        <v>0</v>
      </c>
      <c r="AD44" s="45" t="s">
        <v>72</v>
      </c>
      <c r="AE44" s="45" t="s">
        <v>53</v>
      </c>
      <c r="AF44" s="45"/>
      <c r="AG44" s="45"/>
      <c r="AH44" s="45"/>
    </row>
    <row r="45" spans="1:38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D45" s="45" t="s">
        <v>74</v>
      </c>
      <c r="AE45" s="45" t="s">
        <v>68</v>
      </c>
      <c r="AF45" s="45"/>
      <c r="AG45" s="45"/>
      <c r="AH45" s="45"/>
    </row>
    <row r="46" spans="1:38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D46" s="45" t="s">
        <v>75</v>
      </c>
      <c r="AE46" s="45" t="s">
        <v>67</v>
      </c>
      <c r="AF46" s="45"/>
      <c r="AG46" s="45"/>
      <c r="AH46" s="45"/>
    </row>
    <row r="47" spans="1:38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D47" s="45" t="s">
        <v>44</v>
      </c>
      <c r="AE47" s="45" t="s">
        <v>73</v>
      </c>
      <c r="AF47" s="45"/>
      <c r="AG47" s="45"/>
      <c r="AH47" s="45"/>
    </row>
    <row r="48" spans="1:38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D48" s="140"/>
      <c r="AE48" s="45" t="s">
        <v>87</v>
      </c>
    </row>
    <row r="49" spans="1:34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D49" s="58"/>
      <c r="AE49" s="45" t="s">
        <v>88</v>
      </c>
    </row>
    <row r="50" spans="1:34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D50" s="59"/>
      <c r="AE50" s="45" t="s">
        <v>89</v>
      </c>
    </row>
    <row r="51" spans="1:34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D51" s="54" t="s">
        <v>100</v>
      </c>
      <c r="AE51" s="45" t="s">
        <v>101</v>
      </c>
      <c r="AF51" s="45"/>
      <c r="AG51" s="45"/>
      <c r="AH51" s="45"/>
    </row>
    <row r="52" spans="1:34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E52" s="45"/>
      <c r="AF52" s="45"/>
      <c r="AG52" s="45"/>
    </row>
    <row r="53" spans="1:34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E53" s="45"/>
      <c r="AF53" s="45"/>
      <c r="AG53" s="45"/>
    </row>
    <row r="54" spans="1:34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E54" s="45"/>
      <c r="AF54" s="45"/>
      <c r="AG54" s="45"/>
    </row>
    <row r="55" spans="1:34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E55" s="46"/>
      <c r="AF55" s="46"/>
      <c r="AG55" s="46"/>
    </row>
    <row r="56" spans="1:34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E56" s="45"/>
      <c r="AF56" s="45"/>
      <c r="AG56" s="45"/>
    </row>
    <row r="57" spans="1:34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E57" s="45"/>
      <c r="AF57" s="45"/>
      <c r="AG57" s="45"/>
    </row>
    <row r="58" spans="1:34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34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34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34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E61" s="45"/>
      <c r="AF61" s="45"/>
      <c r="AG61" s="45"/>
    </row>
    <row r="62" spans="1:34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34" ht="15.75" thickBot="1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34" ht="15.75" thickBot="1" x14ac:dyDescent="0.3">
      <c r="A64" s="16" t="s">
        <v>46</v>
      </c>
      <c r="B64" s="13">
        <f t="shared" ref="B64:AA64" si="21">SUM(B44:B63)</f>
        <v>345</v>
      </c>
      <c r="C64" s="13">
        <f t="shared" si="21"/>
        <v>0</v>
      </c>
      <c r="D64" s="13">
        <f t="shared" si="21"/>
        <v>595</v>
      </c>
      <c r="E64" s="13">
        <f t="shared" si="21"/>
        <v>250</v>
      </c>
      <c r="F64" s="13">
        <f t="shared" si="21"/>
        <v>780</v>
      </c>
      <c r="G64" s="13">
        <f t="shared" si="21"/>
        <v>285</v>
      </c>
      <c r="H64" s="13">
        <f t="shared" si="21"/>
        <v>1425</v>
      </c>
      <c r="I64" s="13">
        <f t="shared" si="21"/>
        <v>355</v>
      </c>
      <c r="J64" s="13">
        <f t="shared" si="21"/>
        <v>155</v>
      </c>
      <c r="K64" s="13">
        <f t="shared" si="21"/>
        <v>120</v>
      </c>
      <c r="L64" s="13">
        <f t="shared" si="21"/>
        <v>1340</v>
      </c>
      <c r="M64" s="13">
        <f t="shared" si="21"/>
        <v>1630</v>
      </c>
      <c r="N64" s="13">
        <f t="shared" si="21"/>
        <v>90</v>
      </c>
      <c r="O64" s="13">
        <f t="shared" si="21"/>
        <v>305</v>
      </c>
      <c r="P64" s="13">
        <f t="shared" si="21"/>
        <v>120</v>
      </c>
      <c r="Q64" s="13">
        <f t="shared" si="21"/>
        <v>1380</v>
      </c>
      <c r="R64" s="13">
        <f t="shared" si="21"/>
        <v>1470</v>
      </c>
      <c r="S64" s="13">
        <f t="shared" si="21"/>
        <v>1020</v>
      </c>
      <c r="T64" s="13">
        <f t="shared" si="21"/>
        <v>90</v>
      </c>
      <c r="U64" s="13">
        <f t="shared" si="21"/>
        <v>220</v>
      </c>
      <c r="V64" s="13">
        <f t="shared" si="21"/>
        <v>180</v>
      </c>
      <c r="W64" s="13">
        <f t="shared" si="21"/>
        <v>85</v>
      </c>
      <c r="X64" s="13">
        <f t="shared" si="21"/>
        <v>420</v>
      </c>
      <c r="Y64" s="13">
        <f t="shared" si="21"/>
        <v>180</v>
      </c>
      <c r="Z64" s="13">
        <f t="shared" si="21"/>
        <v>710</v>
      </c>
      <c r="AA64" s="13">
        <f t="shared" si="21"/>
        <v>0</v>
      </c>
    </row>
    <row r="65" spans="1:27" x14ac:dyDescent="0.25">
      <c r="A65" s="14" t="s">
        <v>45</v>
      </c>
      <c r="B65" s="378" t="s">
        <v>49</v>
      </c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  <c r="Y65" s="379"/>
      <c r="Z65" s="379"/>
      <c r="AA65" s="379"/>
    </row>
    <row r="66" spans="1:27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5.75" thickBot="1" x14ac:dyDescent="0.3">
      <c r="A85" s="1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5.75" thickBot="1" x14ac:dyDescent="0.3">
      <c r="A86" s="17" t="s">
        <v>46</v>
      </c>
      <c r="B86" s="18">
        <f t="shared" ref="B86:AA86" si="22">SUM(B66:B85)</f>
        <v>0</v>
      </c>
      <c r="C86" s="18">
        <f t="shared" ref="C86" si="23">SUM(C66:C85)</f>
        <v>0</v>
      </c>
      <c r="D86" s="18">
        <f t="shared" si="22"/>
        <v>0</v>
      </c>
      <c r="E86" s="18">
        <f t="shared" si="22"/>
        <v>0</v>
      </c>
      <c r="F86" s="18">
        <f t="shared" si="22"/>
        <v>0</v>
      </c>
      <c r="G86" s="18">
        <f t="shared" si="22"/>
        <v>0</v>
      </c>
      <c r="H86" s="18">
        <f t="shared" si="22"/>
        <v>0</v>
      </c>
      <c r="I86" s="18">
        <f t="shared" si="22"/>
        <v>0</v>
      </c>
      <c r="J86" s="18">
        <f t="shared" si="22"/>
        <v>0</v>
      </c>
      <c r="K86" s="18">
        <f t="shared" si="22"/>
        <v>0</v>
      </c>
      <c r="L86" s="18">
        <f t="shared" si="22"/>
        <v>0</v>
      </c>
      <c r="M86" s="18">
        <f t="shared" si="22"/>
        <v>0</v>
      </c>
      <c r="N86" s="18">
        <f t="shared" si="22"/>
        <v>0</v>
      </c>
      <c r="O86" s="18">
        <f t="shared" si="22"/>
        <v>0</v>
      </c>
      <c r="P86" s="18">
        <f t="shared" si="22"/>
        <v>0</v>
      </c>
      <c r="Q86" s="18">
        <f t="shared" si="22"/>
        <v>0</v>
      </c>
      <c r="R86" s="18">
        <f t="shared" si="22"/>
        <v>0</v>
      </c>
      <c r="S86" s="18">
        <f t="shared" si="22"/>
        <v>0</v>
      </c>
      <c r="T86" s="18">
        <f t="shared" si="22"/>
        <v>0</v>
      </c>
      <c r="U86" s="18">
        <f t="shared" si="22"/>
        <v>0</v>
      </c>
      <c r="V86" s="18">
        <f t="shared" si="22"/>
        <v>0</v>
      </c>
      <c r="W86" s="18">
        <f t="shared" si="22"/>
        <v>0</v>
      </c>
      <c r="X86" s="18">
        <f t="shared" si="22"/>
        <v>0</v>
      </c>
      <c r="Y86" s="18">
        <f t="shared" si="22"/>
        <v>0</v>
      </c>
      <c r="Z86" s="18">
        <f t="shared" si="22"/>
        <v>0</v>
      </c>
      <c r="AA86" s="18">
        <f t="shared" si="22"/>
        <v>0</v>
      </c>
    </row>
    <row r="87" spans="1:27" ht="15.75" thickBot="1" x14ac:dyDescent="0.3">
      <c r="A87" s="5" t="s">
        <v>47</v>
      </c>
      <c r="B87" s="6">
        <f t="shared" ref="B87:AA87" si="24">SUM(B64-B86)</f>
        <v>345</v>
      </c>
      <c r="C87" s="6">
        <f t="shared" ref="C87" si="25">SUM(C64-C86)</f>
        <v>0</v>
      </c>
      <c r="D87" s="6">
        <f t="shared" si="24"/>
        <v>595</v>
      </c>
      <c r="E87" s="6">
        <f t="shared" si="24"/>
        <v>250</v>
      </c>
      <c r="F87" s="6">
        <f t="shared" si="24"/>
        <v>780</v>
      </c>
      <c r="G87" s="6">
        <f t="shared" si="24"/>
        <v>285</v>
      </c>
      <c r="H87" s="6">
        <f t="shared" si="24"/>
        <v>1425</v>
      </c>
      <c r="I87" s="6">
        <f t="shared" si="24"/>
        <v>355</v>
      </c>
      <c r="J87" s="6">
        <f t="shared" si="24"/>
        <v>155</v>
      </c>
      <c r="K87" s="6">
        <f t="shared" si="24"/>
        <v>120</v>
      </c>
      <c r="L87" s="6">
        <f t="shared" si="24"/>
        <v>1340</v>
      </c>
      <c r="M87" s="6">
        <f t="shared" si="24"/>
        <v>1630</v>
      </c>
      <c r="N87" s="6">
        <f t="shared" si="24"/>
        <v>90</v>
      </c>
      <c r="O87" s="6">
        <f t="shared" si="24"/>
        <v>305</v>
      </c>
      <c r="P87" s="6">
        <f t="shared" si="24"/>
        <v>120</v>
      </c>
      <c r="Q87" s="6">
        <v>0</v>
      </c>
      <c r="R87" s="6">
        <f t="shared" si="24"/>
        <v>1470</v>
      </c>
      <c r="S87" s="6">
        <f t="shared" si="24"/>
        <v>1020</v>
      </c>
      <c r="T87" s="6">
        <f t="shared" si="24"/>
        <v>90</v>
      </c>
      <c r="U87" s="6">
        <f t="shared" si="24"/>
        <v>220</v>
      </c>
      <c r="V87" s="6">
        <f t="shared" si="24"/>
        <v>180</v>
      </c>
      <c r="W87" s="6">
        <f t="shared" si="24"/>
        <v>85</v>
      </c>
      <c r="X87" s="6">
        <f t="shared" si="24"/>
        <v>420</v>
      </c>
      <c r="Y87" s="6">
        <f t="shared" si="24"/>
        <v>180</v>
      </c>
      <c r="Z87" s="6">
        <f t="shared" si="24"/>
        <v>710</v>
      </c>
      <c r="AA87" s="6">
        <f t="shared" si="24"/>
        <v>0</v>
      </c>
    </row>
    <row r="89" spans="1:27" ht="15.75" thickBot="1" x14ac:dyDescent="0.3"/>
    <row r="90" spans="1:27" x14ac:dyDescent="0.25">
      <c r="A90" s="82" t="s">
        <v>65</v>
      </c>
      <c r="B90" s="83">
        <f t="shared" ref="B90:AA90" si="26">COUNTIF(B3:B32,"*1")+COUNTIF(B3:B32,"*1~*")+COUNTIF(B3:B32,"*1#")+COUNTIF(B3:B32,"1")</f>
        <v>0</v>
      </c>
      <c r="C90" s="83">
        <f t="shared" ref="C90" si="27">COUNTIF(C3:C32,"*1")+COUNTIF(C3:C32,"*1~*")+COUNTIF(C3:C32,"*1#")+COUNTIF(C3:C32,"1")</f>
        <v>0</v>
      </c>
      <c r="D90" s="83">
        <f t="shared" si="26"/>
        <v>7</v>
      </c>
      <c r="E90" s="83">
        <f t="shared" si="26"/>
        <v>10</v>
      </c>
      <c r="F90" s="83">
        <f t="shared" si="26"/>
        <v>0</v>
      </c>
      <c r="G90" s="83">
        <f t="shared" si="26"/>
        <v>1</v>
      </c>
      <c r="H90" s="83">
        <f t="shared" si="26"/>
        <v>0</v>
      </c>
      <c r="I90" s="83">
        <f t="shared" si="26"/>
        <v>6</v>
      </c>
      <c r="J90" s="83">
        <f t="shared" si="26"/>
        <v>21</v>
      </c>
      <c r="K90" s="83">
        <f t="shared" si="26"/>
        <v>6</v>
      </c>
      <c r="L90" s="83">
        <f t="shared" si="26"/>
        <v>16</v>
      </c>
      <c r="M90" s="83">
        <f t="shared" si="26"/>
        <v>21</v>
      </c>
      <c r="N90" s="83">
        <f t="shared" si="26"/>
        <v>9</v>
      </c>
      <c r="O90" s="83">
        <f t="shared" si="26"/>
        <v>5</v>
      </c>
      <c r="P90" s="83">
        <f t="shared" si="26"/>
        <v>1</v>
      </c>
      <c r="Q90" s="83">
        <f t="shared" si="26"/>
        <v>16</v>
      </c>
      <c r="R90" s="83">
        <f t="shared" si="26"/>
        <v>6</v>
      </c>
      <c r="S90" s="83">
        <f t="shared" si="26"/>
        <v>11</v>
      </c>
      <c r="T90" s="83">
        <f t="shared" si="26"/>
        <v>3</v>
      </c>
      <c r="U90" s="83">
        <f t="shared" si="26"/>
        <v>3</v>
      </c>
      <c r="V90" s="83">
        <f t="shared" si="26"/>
        <v>5</v>
      </c>
      <c r="W90" s="83">
        <f t="shared" si="26"/>
        <v>9</v>
      </c>
      <c r="X90" s="83">
        <f t="shared" si="26"/>
        <v>1</v>
      </c>
      <c r="Y90" s="83">
        <f t="shared" si="26"/>
        <v>13</v>
      </c>
      <c r="Z90" s="83">
        <f t="shared" si="26"/>
        <v>4</v>
      </c>
      <c r="AA90" s="83">
        <f t="shared" si="26"/>
        <v>14</v>
      </c>
    </row>
    <row r="91" spans="1:27" ht="15.75" thickBot="1" x14ac:dyDescent="0.3">
      <c r="A91" s="40" t="s">
        <v>62</v>
      </c>
      <c r="B91" s="88">
        <f t="shared" ref="B91:AA91" si="28">COUNTIF(B2:B29,"O1R")</f>
        <v>0</v>
      </c>
      <c r="C91" s="88">
        <f t="shared" ref="C91" si="29">COUNTIF(C2:C29,"O1R")</f>
        <v>0</v>
      </c>
      <c r="D91" s="88">
        <f t="shared" si="28"/>
        <v>0</v>
      </c>
      <c r="E91" s="88">
        <f t="shared" si="28"/>
        <v>0</v>
      </c>
      <c r="F91" s="88">
        <f t="shared" si="28"/>
        <v>0</v>
      </c>
      <c r="G91" s="88">
        <f t="shared" si="28"/>
        <v>0</v>
      </c>
      <c r="H91" s="88">
        <f t="shared" si="28"/>
        <v>0</v>
      </c>
      <c r="I91" s="88">
        <f t="shared" si="28"/>
        <v>0</v>
      </c>
      <c r="J91" s="88">
        <f t="shared" si="28"/>
        <v>0</v>
      </c>
      <c r="K91" s="88">
        <f t="shared" si="28"/>
        <v>0</v>
      </c>
      <c r="L91" s="88">
        <f t="shared" si="28"/>
        <v>0</v>
      </c>
      <c r="M91" s="88">
        <f t="shared" si="28"/>
        <v>0</v>
      </c>
      <c r="N91" s="88">
        <f t="shared" si="28"/>
        <v>0</v>
      </c>
      <c r="O91" s="88">
        <f t="shared" si="28"/>
        <v>0</v>
      </c>
      <c r="P91" s="88">
        <f t="shared" si="28"/>
        <v>0</v>
      </c>
      <c r="Q91" s="88">
        <f t="shared" si="28"/>
        <v>0</v>
      </c>
      <c r="R91" s="88">
        <f t="shared" si="28"/>
        <v>0</v>
      </c>
      <c r="S91" s="88">
        <f t="shared" si="28"/>
        <v>0</v>
      </c>
      <c r="T91" s="88">
        <f t="shared" si="28"/>
        <v>0</v>
      </c>
      <c r="U91" s="88">
        <f t="shared" si="28"/>
        <v>0</v>
      </c>
      <c r="V91" s="88">
        <f t="shared" si="28"/>
        <v>0</v>
      </c>
      <c r="W91" s="88">
        <f t="shared" si="28"/>
        <v>0</v>
      </c>
      <c r="X91" s="88">
        <f t="shared" si="28"/>
        <v>0</v>
      </c>
      <c r="Y91" s="88">
        <f t="shared" si="28"/>
        <v>0</v>
      </c>
      <c r="Z91" s="88">
        <f t="shared" si="28"/>
        <v>0</v>
      </c>
      <c r="AA91" s="88">
        <f t="shared" si="28"/>
        <v>0</v>
      </c>
    </row>
    <row r="92" spans="1:27" ht="15.75" thickBot="1" x14ac:dyDescent="0.3">
      <c r="A92" s="50" t="s">
        <v>64</v>
      </c>
      <c r="B92" s="63">
        <f t="shared" ref="B92:AA92" si="30">SUM(B90:B91)</f>
        <v>0</v>
      </c>
      <c r="C92" s="63">
        <f t="shared" ref="C92" si="31">SUM(C90:C91)</f>
        <v>0</v>
      </c>
      <c r="D92" s="63">
        <f t="shared" si="30"/>
        <v>7</v>
      </c>
      <c r="E92" s="63">
        <f t="shared" si="30"/>
        <v>10</v>
      </c>
      <c r="F92" s="63">
        <f t="shared" si="30"/>
        <v>0</v>
      </c>
      <c r="G92" s="63">
        <f t="shared" si="30"/>
        <v>1</v>
      </c>
      <c r="H92" s="63">
        <f t="shared" si="30"/>
        <v>0</v>
      </c>
      <c r="I92" s="63">
        <f t="shared" si="30"/>
        <v>6</v>
      </c>
      <c r="J92" s="63">
        <f t="shared" si="30"/>
        <v>21</v>
      </c>
      <c r="K92" s="63">
        <f t="shared" si="30"/>
        <v>6</v>
      </c>
      <c r="L92" s="63">
        <f t="shared" si="30"/>
        <v>16</v>
      </c>
      <c r="M92" s="63">
        <f t="shared" si="30"/>
        <v>21</v>
      </c>
      <c r="N92" s="63">
        <f t="shared" si="30"/>
        <v>9</v>
      </c>
      <c r="O92" s="63">
        <f t="shared" si="30"/>
        <v>5</v>
      </c>
      <c r="P92" s="63">
        <f t="shared" si="30"/>
        <v>1</v>
      </c>
      <c r="Q92" s="63">
        <f t="shared" si="30"/>
        <v>16</v>
      </c>
      <c r="R92" s="63">
        <f t="shared" si="30"/>
        <v>6</v>
      </c>
      <c r="S92" s="63">
        <f t="shared" si="30"/>
        <v>11</v>
      </c>
      <c r="T92" s="63">
        <f t="shared" si="30"/>
        <v>3</v>
      </c>
      <c r="U92" s="63">
        <f t="shared" si="30"/>
        <v>3</v>
      </c>
      <c r="V92" s="63">
        <f t="shared" si="30"/>
        <v>5</v>
      </c>
      <c r="W92" s="63">
        <f t="shared" si="30"/>
        <v>9</v>
      </c>
      <c r="X92" s="63">
        <f t="shared" si="30"/>
        <v>1</v>
      </c>
      <c r="Y92" s="63">
        <f t="shared" si="30"/>
        <v>13</v>
      </c>
      <c r="Z92" s="63">
        <f t="shared" si="30"/>
        <v>4</v>
      </c>
      <c r="AA92" s="63">
        <f t="shared" si="30"/>
        <v>14</v>
      </c>
    </row>
    <row r="93" spans="1:27" x14ac:dyDescent="0.25">
      <c r="A93" s="43" t="s">
        <v>63</v>
      </c>
      <c r="B93" s="28">
        <f>COUNTIF(B3:B32,"*2")+COUNTIF(B3:B33,"2")</f>
        <v>0</v>
      </c>
      <c r="C93" s="28">
        <f t="shared" ref="C93:AA93" si="32">COUNTIF(C3:C32,"*2")+COUNTIF(C3:C33,"2")</f>
        <v>0</v>
      </c>
      <c r="D93" s="28">
        <f t="shared" si="32"/>
        <v>7</v>
      </c>
      <c r="E93" s="28">
        <f t="shared" si="32"/>
        <v>3</v>
      </c>
      <c r="F93" s="28">
        <f t="shared" si="32"/>
        <v>0</v>
      </c>
      <c r="G93" s="28">
        <f t="shared" si="32"/>
        <v>15</v>
      </c>
      <c r="H93" s="28">
        <f t="shared" si="32"/>
        <v>6</v>
      </c>
      <c r="I93" s="28">
        <f t="shared" si="32"/>
        <v>9</v>
      </c>
      <c r="J93" s="28">
        <f t="shared" si="32"/>
        <v>0</v>
      </c>
      <c r="K93" s="28">
        <f t="shared" si="32"/>
        <v>4</v>
      </c>
      <c r="L93" s="28">
        <f t="shared" si="32"/>
        <v>0</v>
      </c>
      <c r="M93" s="28">
        <f t="shared" si="32"/>
        <v>0</v>
      </c>
      <c r="N93" s="28">
        <f t="shared" si="32"/>
        <v>6</v>
      </c>
      <c r="O93" s="28">
        <f t="shared" si="32"/>
        <v>3</v>
      </c>
      <c r="P93" s="28">
        <f t="shared" si="32"/>
        <v>12</v>
      </c>
      <c r="Q93" s="28">
        <f t="shared" si="32"/>
        <v>1</v>
      </c>
      <c r="R93" s="28">
        <f t="shared" si="32"/>
        <v>8</v>
      </c>
      <c r="S93" s="28">
        <f t="shared" si="32"/>
        <v>7</v>
      </c>
      <c r="T93" s="28">
        <f t="shared" si="32"/>
        <v>11</v>
      </c>
      <c r="U93" s="28">
        <f t="shared" si="32"/>
        <v>13</v>
      </c>
      <c r="V93" s="28">
        <f t="shared" si="32"/>
        <v>15</v>
      </c>
      <c r="W93" s="28">
        <f t="shared" si="32"/>
        <v>0</v>
      </c>
      <c r="X93" s="28">
        <f t="shared" si="32"/>
        <v>2</v>
      </c>
      <c r="Y93" s="28">
        <f t="shared" si="32"/>
        <v>0</v>
      </c>
      <c r="Z93" s="28">
        <f t="shared" si="32"/>
        <v>13</v>
      </c>
      <c r="AA93" s="28">
        <f t="shared" si="32"/>
        <v>0</v>
      </c>
    </row>
    <row r="94" spans="1:27" ht="15.75" thickBot="1" x14ac:dyDescent="0.3">
      <c r="A94" s="40" t="s">
        <v>62</v>
      </c>
      <c r="B94" s="88">
        <f t="shared" ref="B94:AA94" si="33">COUNTIF(B2:B29,"*2R")</f>
        <v>0</v>
      </c>
      <c r="C94" s="88">
        <f t="shared" ref="C94" si="34">COUNTIF(C2:C29,"*2R")</f>
        <v>0</v>
      </c>
      <c r="D94" s="88">
        <f t="shared" si="33"/>
        <v>0</v>
      </c>
      <c r="E94" s="88">
        <f t="shared" si="33"/>
        <v>0</v>
      </c>
      <c r="F94" s="88">
        <f t="shared" si="33"/>
        <v>0</v>
      </c>
      <c r="G94" s="88">
        <f t="shared" si="33"/>
        <v>0</v>
      </c>
      <c r="H94" s="88">
        <f t="shared" si="33"/>
        <v>0</v>
      </c>
      <c r="I94" s="88">
        <f t="shared" si="33"/>
        <v>0</v>
      </c>
      <c r="J94" s="88">
        <f t="shared" si="33"/>
        <v>0</v>
      </c>
      <c r="K94" s="88">
        <f t="shared" si="33"/>
        <v>0</v>
      </c>
      <c r="L94" s="88">
        <f t="shared" si="33"/>
        <v>0</v>
      </c>
      <c r="M94" s="88">
        <f t="shared" si="33"/>
        <v>0</v>
      </c>
      <c r="N94" s="88">
        <f t="shared" si="33"/>
        <v>0</v>
      </c>
      <c r="O94" s="88">
        <f t="shared" si="33"/>
        <v>0</v>
      </c>
      <c r="P94" s="88">
        <f t="shared" si="33"/>
        <v>0</v>
      </c>
      <c r="Q94" s="88">
        <f t="shared" si="33"/>
        <v>0</v>
      </c>
      <c r="R94" s="88">
        <f t="shared" si="33"/>
        <v>0</v>
      </c>
      <c r="S94" s="88">
        <f t="shared" si="33"/>
        <v>0</v>
      </c>
      <c r="T94" s="88">
        <f t="shared" si="33"/>
        <v>0</v>
      </c>
      <c r="U94" s="88">
        <f t="shared" si="33"/>
        <v>0</v>
      </c>
      <c r="V94" s="88">
        <f t="shared" si="33"/>
        <v>0</v>
      </c>
      <c r="W94" s="88">
        <f t="shared" si="33"/>
        <v>0</v>
      </c>
      <c r="X94" s="88">
        <f t="shared" si="33"/>
        <v>0</v>
      </c>
      <c r="Y94" s="88">
        <f t="shared" si="33"/>
        <v>0</v>
      </c>
      <c r="Z94" s="88">
        <f t="shared" si="33"/>
        <v>0</v>
      </c>
      <c r="AA94" s="88">
        <f t="shared" si="33"/>
        <v>0</v>
      </c>
    </row>
    <row r="95" spans="1:27" ht="15.75" thickBot="1" x14ac:dyDescent="0.3">
      <c r="A95" s="50" t="s">
        <v>64</v>
      </c>
      <c r="B95" s="63">
        <f t="shared" ref="B95:AA95" si="35">SUM(B93:B94)</f>
        <v>0</v>
      </c>
      <c r="C95" s="63">
        <f t="shared" ref="C95" si="36">SUM(C93:C94)</f>
        <v>0</v>
      </c>
      <c r="D95" s="63">
        <f t="shared" si="35"/>
        <v>7</v>
      </c>
      <c r="E95" s="63">
        <f t="shared" si="35"/>
        <v>3</v>
      </c>
      <c r="F95" s="63">
        <f t="shared" si="35"/>
        <v>0</v>
      </c>
      <c r="G95" s="63">
        <f t="shared" si="35"/>
        <v>15</v>
      </c>
      <c r="H95" s="63">
        <f t="shared" si="35"/>
        <v>6</v>
      </c>
      <c r="I95" s="63">
        <f t="shared" si="35"/>
        <v>9</v>
      </c>
      <c r="J95" s="63">
        <f t="shared" si="35"/>
        <v>0</v>
      </c>
      <c r="K95" s="63">
        <f t="shared" si="35"/>
        <v>4</v>
      </c>
      <c r="L95" s="63">
        <f t="shared" si="35"/>
        <v>0</v>
      </c>
      <c r="M95" s="63">
        <f t="shared" si="35"/>
        <v>0</v>
      </c>
      <c r="N95" s="63">
        <f t="shared" si="35"/>
        <v>6</v>
      </c>
      <c r="O95" s="63">
        <f t="shared" si="35"/>
        <v>3</v>
      </c>
      <c r="P95" s="63">
        <f t="shared" si="35"/>
        <v>12</v>
      </c>
      <c r="Q95" s="63">
        <f t="shared" si="35"/>
        <v>1</v>
      </c>
      <c r="R95" s="63">
        <f t="shared" si="35"/>
        <v>8</v>
      </c>
      <c r="S95" s="63">
        <f t="shared" si="35"/>
        <v>7</v>
      </c>
      <c r="T95" s="63">
        <f t="shared" si="35"/>
        <v>11</v>
      </c>
      <c r="U95" s="63">
        <f t="shared" si="35"/>
        <v>13</v>
      </c>
      <c r="V95" s="63">
        <f t="shared" si="35"/>
        <v>15</v>
      </c>
      <c r="W95" s="63">
        <f t="shared" si="35"/>
        <v>0</v>
      </c>
      <c r="X95" s="63">
        <f t="shared" si="35"/>
        <v>2</v>
      </c>
      <c r="Y95" s="63">
        <f t="shared" si="35"/>
        <v>0</v>
      </c>
      <c r="Z95" s="63">
        <f t="shared" si="35"/>
        <v>13</v>
      </c>
      <c r="AA95" s="63">
        <f t="shared" si="35"/>
        <v>0</v>
      </c>
    </row>
    <row r="96" spans="1:27" x14ac:dyDescent="0.25">
      <c r="A96" s="43" t="s">
        <v>66</v>
      </c>
      <c r="B96" s="28">
        <f>COUNTIF(B3:B29,"*3")+COUNTIF(B3:B33,"3")</f>
        <v>0</v>
      </c>
      <c r="C96" s="28">
        <f t="shared" ref="C96:AA96" si="37">COUNTIF(C3:C29,"*3")+COUNTIF(C3:C33,"3")</f>
        <v>0</v>
      </c>
      <c r="D96" s="28">
        <f t="shared" si="37"/>
        <v>7</v>
      </c>
      <c r="E96" s="28">
        <f t="shared" si="37"/>
        <v>8</v>
      </c>
      <c r="F96" s="28">
        <f t="shared" si="37"/>
        <v>0</v>
      </c>
      <c r="G96" s="28">
        <f t="shared" si="37"/>
        <v>0</v>
      </c>
      <c r="H96" s="28">
        <f t="shared" si="37"/>
        <v>13</v>
      </c>
      <c r="I96" s="28">
        <f t="shared" si="37"/>
        <v>6</v>
      </c>
      <c r="J96" s="28">
        <f t="shared" si="37"/>
        <v>0</v>
      </c>
      <c r="K96" s="28">
        <f t="shared" si="37"/>
        <v>9</v>
      </c>
      <c r="L96" s="28">
        <f t="shared" si="37"/>
        <v>0</v>
      </c>
      <c r="M96" s="28">
        <f t="shared" si="37"/>
        <v>0</v>
      </c>
      <c r="N96" s="28">
        <f t="shared" si="37"/>
        <v>5</v>
      </c>
      <c r="O96" s="28">
        <f t="shared" si="37"/>
        <v>3</v>
      </c>
      <c r="P96" s="28">
        <f t="shared" si="37"/>
        <v>7</v>
      </c>
      <c r="Q96" s="28">
        <f t="shared" si="37"/>
        <v>4</v>
      </c>
      <c r="R96" s="28">
        <f t="shared" si="37"/>
        <v>0</v>
      </c>
      <c r="S96" s="28">
        <f t="shared" si="37"/>
        <v>0</v>
      </c>
      <c r="T96" s="28">
        <f t="shared" si="37"/>
        <v>6</v>
      </c>
      <c r="U96" s="28">
        <f t="shared" si="37"/>
        <v>3</v>
      </c>
      <c r="V96" s="28">
        <f t="shared" si="37"/>
        <v>0</v>
      </c>
      <c r="W96" s="28">
        <f t="shared" si="37"/>
        <v>7</v>
      </c>
      <c r="X96" s="28">
        <f t="shared" si="37"/>
        <v>7</v>
      </c>
      <c r="Y96" s="28">
        <f t="shared" si="37"/>
        <v>7</v>
      </c>
      <c r="Z96" s="28">
        <f t="shared" si="37"/>
        <v>0</v>
      </c>
      <c r="AA96" s="28">
        <f t="shared" si="37"/>
        <v>6</v>
      </c>
    </row>
    <row r="97" spans="1:27" ht="15.75" thickBot="1" x14ac:dyDescent="0.3">
      <c r="A97" s="44" t="s">
        <v>62</v>
      </c>
      <c r="B97" s="42">
        <f t="shared" ref="B97:AA97" si="38">COUNTIF(B2:B29,"*3R")</f>
        <v>0</v>
      </c>
      <c r="C97" s="42">
        <f t="shared" ref="C97" si="39">COUNTIF(C2:C29,"*3R")</f>
        <v>0</v>
      </c>
      <c r="D97" s="42">
        <f t="shared" si="38"/>
        <v>0</v>
      </c>
      <c r="E97" s="42">
        <f t="shared" si="38"/>
        <v>0</v>
      </c>
      <c r="F97" s="42">
        <f t="shared" si="38"/>
        <v>0</v>
      </c>
      <c r="G97" s="42">
        <f t="shared" si="38"/>
        <v>0</v>
      </c>
      <c r="H97" s="42">
        <f t="shared" si="38"/>
        <v>0</v>
      </c>
      <c r="I97" s="42">
        <f t="shared" si="38"/>
        <v>0</v>
      </c>
      <c r="J97" s="42">
        <f t="shared" si="38"/>
        <v>0</v>
      </c>
      <c r="K97" s="42">
        <f t="shared" si="38"/>
        <v>0</v>
      </c>
      <c r="L97" s="42">
        <f t="shared" si="38"/>
        <v>0</v>
      </c>
      <c r="M97" s="42">
        <f t="shared" si="38"/>
        <v>0</v>
      </c>
      <c r="N97" s="42">
        <f t="shared" si="38"/>
        <v>0</v>
      </c>
      <c r="O97" s="42">
        <f t="shared" si="38"/>
        <v>0</v>
      </c>
      <c r="P97" s="42">
        <f t="shared" si="38"/>
        <v>0</v>
      </c>
      <c r="Q97" s="42">
        <f t="shared" si="38"/>
        <v>0</v>
      </c>
      <c r="R97" s="42">
        <f t="shared" si="38"/>
        <v>0</v>
      </c>
      <c r="S97" s="42">
        <f t="shared" si="38"/>
        <v>0</v>
      </c>
      <c r="T97" s="42">
        <f t="shared" si="38"/>
        <v>0</v>
      </c>
      <c r="U97" s="42">
        <f t="shared" si="38"/>
        <v>0</v>
      </c>
      <c r="V97" s="42">
        <f t="shared" si="38"/>
        <v>0</v>
      </c>
      <c r="W97" s="42">
        <f t="shared" si="38"/>
        <v>0</v>
      </c>
      <c r="X97" s="42">
        <f t="shared" si="38"/>
        <v>0</v>
      </c>
      <c r="Y97" s="42">
        <f t="shared" si="38"/>
        <v>0</v>
      </c>
      <c r="Z97" s="42">
        <f t="shared" si="38"/>
        <v>0</v>
      </c>
      <c r="AA97" s="42">
        <f t="shared" si="38"/>
        <v>0</v>
      </c>
    </row>
    <row r="98" spans="1:27" ht="15.75" thickBot="1" x14ac:dyDescent="0.3">
      <c r="A98" s="50" t="s">
        <v>64</v>
      </c>
      <c r="B98" s="63">
        <f t="shared" ref="B98:AA98" si="40">SUM(B96:B97)</f>
        <v>0</v>
      </c>
      <c r="C98" s="63">
        <f t="shared" ref="C98" si="41">SUM(C96:C97)</f>
        <v>0</v>
      </c>
      <c r="D98" s="63">
        <f t="shared" si="40"/>
        <v>7</v>
      </c>
      <c r="E98" s="63">
        <f t="shared" si="40"/>
        <v>8</v>
      </c>
      <c r="F98" s="63">
        <f t="shared" si="40"/>
        <v>0</v>
      </c>
      <c r="G98" s="63">
        <f t="shared" si="40"/>
        <v>0</v>
      </c>
      <c r="H98" s="63">
        <f t="shared" si="40"/>
        <v>13</v>
      </c>
      <c r="I98" s="63">
        <f t="shared" si="40"/>
        <v>6</v>
      </c>
      <c r="J98" s="63">
        <f t="shared" si="40"/>
        <v>0</v>
      </c>
      <c r="K98" s="63">
        <f t="shared" si="40"/>
        <v>9</v>
      </c>
      <c r="L98" s="63">
        <f t="shared" si="40"/>
        <v>0</v>
      </c>
      <c r="M98" s="63">
        <f t="shared" si="40"/>
        <v>0</v>
      </c>
      <c r="N98" s="63">
        <f t="shared" si="40"/>
        <v>5</v>
      </c>
      <c r="O98" s="63">
        <f t="shared" si="40"/>
        <v>3</v>
      </c>
      <c r="P98" s="63">
        <f t="shared" si="40"/>
        <v>7</v>
      </c>
      <c r="Q98" s="63">
        <f t="shared" si="40"/>
        <v>4</v>
      </c>
      <c r="R98" s="63">
        <f t="shared" si="40"/>
        <v>0</v>
      </c>
      <c r="S98" s="63">
        <f t="shared" si="40"/>
        <v>0</v>
      </c>
      <c r="T98" s="63">
        <f t="shared" si="40"/>
        <v>6</v>
      </c>
      <c r="U98" s="63">
        <f t="shared" si="40"/>
        <v>3</v>
      </c>
      <c r="V98" s="63">
        <f t="shared" si="40"/>
        <v>0</v>
      </c>
      <c r="W98" s="63">
        <f t="shared" si="40"/>
        <v>7</v>
      </c>
      <c r="X98" s="63">
        <f t="shared" si="40"/>
        <v>7</v>
      </c>
      <c r="Y98" s="63">
        <f t="shared" si="40"/>
        <v>7</v>
      </c>
      <c r="Z98" s="63">
        <f t="shared" si="40"/>
        <v>0</v>
      </c>
      <c r="AA98" s="63">
        <f t="shared" si="40"/>
        <v>6</v>
      </c>
    </row>
    <row r="99" spans="1:27" ht="15.75" thickBot="1" x14ac:dyDescent="0.3">
      <c r="A99" s="52" t="s">
        <v>69</v>
      </c>
      <c r="B99" s="53">
        <f t="shared" ref="B99:AA99" si="42">SUM(B92,B95,B98)</f>
        <v>0</v>
      </c>
      <c r="C99" s="53">
        <f t="shared" ref="C99" si="43">SUM(C92,C95,C98)</f>
        <v>0</v>
      </c>
      <c r="D99" s="53">
        <f t="shared" si="42"/>
        <v>21</v>
      </c>
      <c r="E99" s="53">
        <f t="shared" si="42"/>
        <v>21</v>
      </c>
      <c r="F99" s="53">
        <f t="shared" si="42"/>
        <v>0</v>
      </c>
      <c r="G99" s="53">
        <f t="shared" si="42"/>
        <v>16</v>
      </c>
      <c r="H99" s="53">
        <f t="shared" si="42"/>
        <v>19</v>
      </c>
      <c r="I99" s="53">
        <f t="shared" si="42"/>
        <v>21</v>
      </c>
      <c r="J99" s="53">
        <f t="shared" si="42"/>
        <v>21</v>
      </c>
      <c r="K99" s="53">
        <f t="shared" si="42"/>
        <v>19</v>
      </c>
      <c r="L99" s="53">
        <f t="shared" si="42"/>
        <v>16</v>
      </c>
      <c r="M99" s="53">
        <f t="shared" si="42"/>
        <v>21</v>
      </c>
      <c r="N99" s="53">
        <f t="shared" si="42"/>
        <v>20</v>
      </c>
      <c r="O99" s="53">
        <f t="shared" si="42"/>
        <v>11</v>
      </c>
      <c r="P99" s="53">
        <f t="shared" si="42"/>
        <v>20</v>
      </c>
      <c r="Q99" s="53">
        <f t="shared" si="42"/>
        <v>21</v>
      </c>
      <c r="R99" s="53">
        <f t="shared" si="42"/>
        <v>14</v>
      </c>
      <c r="S99" s="53">
        <f t="shared" si="42"/>
        <v>18</v>
      </c>
      <c r="T99" s="53">
        <f t="shared" si="42"/>
        <v>20</v>
      </c>
      <c r="U99" s="53">
        <f t="shared" si="42"/>
        <v>19</v>
      </c>
      <c r="V99" s="53">
        <f t="shared" si="42"/>
        <v>20</v>
      </c>
      <c r="W99" s="53">
        <f t="shared" si="42"/>
        <v>16</v>
      </c>
      <c r="X99" s="53">
        <f t="shared" si="42"/>
        <v>10</v>
      </c>
      <c r="Y99" s="53">
        <f t="shared" si="42"/>
        <v>20</v>
      </c>
      <c r="Z99" s="53">
        <f t="shared" si="42"/>
        <v>17</v>
      </c>
      <c r="AA99" s="53">
        <f t="shared" si="42"/>
        <v>20</v>
      </c>
    </row>
    <row r="100" spans="1:27" x14ac:dyDescent="0.25">
      <c r="A100" s="82" t="s">
        <v>58</v>
      </c>
      <c r="B100" s="83">
        <f t="shared" ref="B100:AA100" si="44">COUNTIFS(B3:B32,"&lt;&gt;",B3:B32,"&lt;&gt;C",B3:B32,"&lt;&gt;X",$AI$3:$AI$32,"=6")</f>
        <v>0</v>
      </c>
      <c r="C100" s="83">
        <f t="shared" ref="C100" si="45">COUNTIFS(C3:C32,"&lt;&gt;",C3:C32,"&lt;&gt;C",C3:C32,"&lt;&gt;X",$AI$3:$AI$32,"=6")</f>
        <v>0</v>
      </c>
      <c r="D100" s="83">
        <f t="shared" si="44"/>
        <v>2</v>
      </c>
      <c r="E100" s="83">
        <f t="shared" si="44"/>
        <v>3</v>
      </c>
      <c r="F100" s="83">
        <f t="shared" si="44"/>
        <v>0</v>
      </c>
      <c r="G100" s="83">
        <f t="shared" si="44"/>
        <v>2</v>
      </c>
      <c r="H100" s="83">
        <f t="shared" si="44"/>
        <v>2</v>
      </c>
      <c r="I100" s="83">
        <f t="shared" si="44"/>
        <v>2</v>
      </c>
      <c r="J100" s="83">
        <f t="shared" si="44"/>
        <v>3</v>
      </c>
      <c r="K100" s="83">
        <f t="shared" si="44"/>
        <v>2</v>
      </c>
      <c r="L100" s="83">
        <f t="shared" si="44"/>
        <v>1</v>
      </c>
      <c r="M100" s="83">
        <f t="shared" si="44"/>
        <v>1</v>
      </c>
      <c r="N100" s="83">
        <f t="shared" si="44"/>
        <v>3</v>
      </c>
      <c r="O100" s="83">
        <f t="shared" si="44"/>
        <v>2</v>
      </c>
      <c r="P100" s="83">
        <f t="shared" si="44"/>
        <v>2</v>
      </c>
      <c r="Q100" s="83">
        <f t="shared" si="44"/>
        <v>2</v>
      </c>
      <c r="R100" s="83">
        <f t="shared" si="44"/>
        <v>3</v>
      </c>
      <c r="S100" s="83">
        <f t="shared" si="44"/>
        <v>2</v>
      </c>
      <c r="T100" s="83">
        <f t="shared" si="44"/>
        <v>2</v>
      </c>
      <c r="U100" s="83">
        <f t="shared" si="44"/>
        <v>2</v>
      </c>
      <c r="V100" s="83">
        <f t="shared" si="44"/>
        <v>3</v>
      </c>
      <c r="W100" s="83">
        <f t="shared" si="44"/>
        <v>3</v>
      </c>
      <c r="X100" s="83">
        <f t="shared" si="44"/>
        <v>1</v>
      </c>
      <c r="Y100" s="83">
        <f t="shared" si="44"/>
        <v>3</v>
      </c>
      <c r="Z100" s="83">
        <f t="shared" si="44"/>
        <v>2</v>
      </c>
      <c r="AA100" s="83">
        <f t="shared" si="44"/>
        <v>3</v>
      </c>
    </row>
    <row r="101" spans="1:27" x14ac:dyDescent="0.25">
      <c r="A101" s="85" t="s">
        <v>59</v>
      </c>
      <c r="B101" s="28">
        <f t="shared" ref="B101:AA101" si="46">COUNTIFS(B3:B32,"&lt;&gt;",B3:B32,"&lt;&gt;C",B3:B32,"&lt;&gt;X",$AI$3:$AI$32,"=7")</f>
        <v>0</v>
      </c>
      <c r="C101" s="28">
        <f t="shared" ref="C101" si="47">COUNTIFS(C3:C32,"&lt;&gt;",C3:C32,"&lt;&gt;C",C3:C32,"&lt;&gt;X",$AI$3:$AI$32,"=7")</f>
        <v>0</v>
      </c>
      <c r="D101" s="28">
        <f t="shared" si="46"/>
        <v>2</v>
      </c>
      <c r="E101" s="28">
        <f t="shared" si="46"/>
        <v>2</v>
      </c>
      <c r="F101" s="28">
        <f t="shared" si="46"/>
        <v>0</v>
      </c>
      <c r="G101" s="28">
        <f t="shared" si="46"/>
        <v>2</v>
      </c>
      <c r="H101" s="28">
        <f t="shared" si="46"/>
        <v>1</v>
      </c>
      <c r="I101" s="28">
        <f t="shared" si="46"/>
        <v>2</v>
      </c>
      <c r="J101" s="28">
        <f t="shared" si="46"/>
        <v>2</v>
      </c>
      <c r="K101" s="28">
        <f t="shared" si="46"/>
        <v>2</v>
      </c>
      <c r="L101" s="28">
        <f t="shared" si="46"/>
        <v>1</v>
      </c>
      <c r="M101" s="28">
        <f t="shared" si="46"/>
        <v>0</v>
      </c>
      <c r="N101" s="28">
        <f t="shared" si="46"/>
        <v>2</v>
      </c>
      <c r="O101" s="28">
        <f t="shared" si="46"/>
        <v>2</v>
      </c>
      <c r="P101" s="28">
        <f t="shared" si="46"/>
        <v>2</v>
      </c>
      <c r="Q101" s="28">
        <f t="shared" si="46"/>
        <v>1</v>
      </c>
      <c r="R101" s="28">
        <f t="shared" si="46"/>
        <v>2</v>
      </c>
      <c r="S101" s="28">
        <f t="shared" si="46"/>
        <v>2</v>
      </c>
      <c r="T101" s="28">
        <f t="shared" si="46"/>
        <v>2</v>
      </c>
      <c r="U101" s="28">
        <f t="shared" si="46"/>
        <v>2</v>
      </c>
      <c r="V101" s="28">
        <f t="shared" si="46"/>
        <v>2</v>
      </c>
      <c r="W101" s="28">
        <f t="shared" si="46"/>
        <v>2</v>
      </c>
      <c r="X101" s="28">
        <f t="shared" si="46"/>
        <v>2</v>
      </c>
      <c r="Y101" s="28">
        <f t="shared" si="46"/>
        <v>2</v>
      </c>
      <c r="Z101" s="28">
        <f t="shared" si="46"/>
        <v>2</v>
      </c>
      <c r="AA101" s="28">
        <f t="shared" si="46"/>
        <v>2</v>
      </c>
    </row>
    <row r="102" spans="1:27" ht="15.75" thickBot="1" x14ac:dyDescent="0.3">
      <c r="A102" s="87" t="s">
        <v>60</v>
      </c>
      <c r="B102" s="28">
        <f t="shared" ref="B102:AA102" si="48">COUNTIFS(B3:B32,"&lt;&gt;",B3:B32,"&lt;&gt;C",B3:B32,"&lt;&gt;X",$AI$3:$AI$32,"=0")</f>
        <v>0</v>
      </c>
      <c r="C102" s="28">
        <f t="shared" ref="C102" si="49">COUNTIFS(C3:C32,"&lt;&gt;",C3:C32,"&lt;&gt;C",C3:C32,"&lt;&gt;X",$AI$3:$AI$32,"=0")</f>
        <v>0</v>
      </c>
      <c r="D102" s="28">
        <f t="shared" si="48"/>
        <v>0</v>
      </c>
      <c r="E102" s="28">
        <f t="shared" si="48"/>
        <v>0</v>
      </c>
      <c r="F102" s="28">
        <f t="shared" si="48"/>
        <v>0</v>
      </c>
      <c r="G102" s="28">
        <f t="shared" si="48"/>
        <v>0</v>
      </c>
      <c r="H102" s="28">
        <f t="shared" si="48"/>
        <v>0</v>
      </c>
      <c r="I102" s="28">
        <f t="shared" si="48"/>
        <v>0</v>
      </c>
      <c r="J102" s="28">
        <f t="shared" si="48"/>
        <v>0</v>
      </c>
      <c r="K102" s="28">
        <f t="shared" si="48"/>
        <v>0</v>
      </c>
      <c r="L102" s="28">
        <f t="shared" si="48"/>
        <v>0</v>
      </c>
      <c r="M102" s="28">
        <f t="shared" si="48"/>
        <v>0</v>
      </c>
      <c r="N102" s="28">
        <f t="shared" si="48"/>
        <v>0</v>
      </c>
      <c r="O102" s="28">
        <f t="shared" si="48"/>
        <v>0</v>
      </c>
      <c r="P102" s="28">
        <f t="shared" si="48"/>
        <v>0</v>
      </c>
      <c r="Q102" s="28">
        <f t="shared" si="48"/>
        <v>0</v>
      </c>
      <c r="R102" s="28">
        <f t="shared" si="48"/>
        <v>0</v>
      </c>
      <c r="S102" s="28">
        <f t="shared" si="48"/>
        <v>0</v>
      </c>
      <c r="T102" s="28">
        <f t="shared" si="48"/>
        <v>0</v>
      </c>
      <c r="U102" s="28">
        <f t="shared" si="48"/>
        <v>0</v>
      </c>
      <c r="V102" s="28">
        <f t="shared" si="48"/>
        <v>0</v>
      </c>
      <c r="W102" s="28">
        <f t="shared" si="48"/>
        <v>0</v>
      </c>
      <c r="X102" s="28">
        <f t="shared" si="48"/>
        <v>0</v>
      </c>
      <c r="Y102" s="28">
        <f t="shared" si="48"/>
        <v>0</v>
      </c>
      <c r="Z102" s="28">
        <f t="shared" si="48"/>
        <v>0</v>
      </c>
      <c r="AA102" s="28">
        <f t="shared" si="48"/>
        <v>0</v>
      </c>
    </row>
    <row r="103" spans="1:27" ht="15.75" thickBot="1" x14ac:dyDescent="0.3">
      <c r="A103" s="48" t="s">
        <v>61</v>
      </c>
      <c r="B103" s="62">
        <f t="shared" ref="B103:AA103" si="50">SUM(B100:B102)</f>
        <v>0</v>
      </c>
      <c r="C103" s="62">
        <f t="shared" ref="C103" si="51">SUM(C100:C102)</f>
        <v>0</v>
      </c>
      <c r="D103" s="62">
        <f t="shared" si="50"/>
        <v>4</v>
      </c>
      <c r="E103" s="62">
        <f t="shared" si="50"/>
        <v>5</v>
      </c>
      <c r="F103" s="62">
        <f t="shared" si="50"/>
        <v>0</v>
      </c>
      <c r="G103" s="62">
        <f t="shared" si="50"/>
        <v>4</v>
      </c>
      <c r="H103" s="62">
        <f t="shared" si="50"/>
        <v>3</v>
      </c>
      <c r="I103" s="62">
        <f t="shared" si="50"/>
        <v>4</v>
      </c>
      <c r="J103" s="62">
        <f t="shared" si="50"/>
        <v>5</v>
      </c>
      <c r="K103" s="62">
        <f t="shared" si="50"/>
        <v>4</v>
      </c>
      <c r="L103" s="62">
        <f t="shared" si="50"/>
        <v>2</v>
      </c>
      <c r="M103" s="62">
        <f t="shared" si="50"/>
        <v>1</v>
      </c>
      <c r="N103" s="62">
        <f t="shared" si="50"/>
        <v>5</v>
      </c>
      <c r="O103" s="62">
        <f t="shared" si="50"/>
        <v>4</v>
      </c>
      <c r="P103" s="62">
        <f t="shared" si="50"/>
        <v>4</v>
      </c>
      <c r="Q103" s="62">
        <f t="shared" si="50"/>
        <v>3</v>
      </c>
      <c r="R103" s="62">
        <f t="shared" si="50"/>
        <v>5</v>
      </c>
      <c r="S103" s="62">
        <f t="shared" si="50"/>
        <v>4</v>
      </c>
      <c r="T103" s="62">
        <f t="shared" si="50"/>
        <v>4</v>
      </c>
      <c r="U103" s="62">
        <f t="shared" si="50"/>
        <v>4</v>
      </c>
      <c r="V103" s="62">
        <f t="shared" si="50"/>
        <v>5</v>
      </c>
      <c r="W103" s="62">
        <f t="shared" si="50"/>
        <v>5</v>
      </c>
      <c r="X103" s="62">
        <f t="shared" si="50"/>
        <v>3</v>
      </c>
      <c r="Y103" s="62">
        <f t="shared" si="50"/>
        <v>5</v>
      </c>
      <c r="Z103" s="62">
        <f t="shared" si="50"/>
        <v>4</v>
      </c>
      <c r="AA103" s="62">
        <f t="shared" si="50"/>
        <v>5</v>
      </c>
    </row>
  </sheetData>
  <mergeCells count="8">
    <mergeCell ref="B43:AA43"/>
    <mergeCell ref="B65:AA65"/>
    <mergeCell ref="AE1:AG1"/>
    <mergeCell ref="AB1:AD1"/>
    <mergeCell ref="D1:I1"/>
    <mergeCell ref="J1:O1"/>
    <mergeCell ref="P1:U1"/>
    <mergeCell ref="V1:AA1"/>
  </mergeCells>
  <conditionalFormatting sqref="AB33:AD33">
    <cfRule type="iconSet" priority="1833">
      <iconSet iconSet="3Symbols">
        <cfvo type="percent" val="0"/>
        <cfvo type="num" val="2"/>
        <cfvo type="num" val="3"/>
      </iconSet>
    </cfRule>
  </conditionalFormatting>
  <conditionalFormatting sqref="AE33">
    <cfRule type="iconSet" priority="1829">
      <iconSet iconSet="3Symbols">
        <cfvo type="percent" val="0"/>
        <cfvo type="num" val="1"/>
        <cfvo type="num" val="2"/>
      </iconSet>
    </cfRule>
  </conditionalFormatting>
  <conditionalFormatting sqref="AF33">
    <cfRule type="iconSet" priority="1828">
      <iconSet iconSet="3Symbols">
        <cfvo type="percent" val="0"/>
        <cfvo type="num" val="0"/>
        <cfvo type="num" val="1"/>
      </iconSet>
    </cfRule>
  </conditionalFormatting>
  <conditionalFormatting sqref="AG33">
    <cfRule type="iconSet" priority="1827">
      <iconSet iconSet="3Symbols">
        <cfvo type="percent" val="0"/>
        <cfvo type="num" val="0"/>
        <cfvo type="num" val="1"/>
      </iconSet>
    </cfRule>
  </conditionalFormatting>
  <conditionalFormatting sqref="AJ3:AL33">
    <cfRule type="cellIs" dxfId="9010" priority="1826" operator="greaterThan">
      <formula>10</formula>
    </cfRule>
  </conditionalFormatting>
  <conditionalFormatting sqref="AG3:AG32">
    <cfRule type="iconSet" priority="1818">
      <iconSet iconSet="3Symbols">
        <cfvo type="percent" val="0"/>
        <cfvo type="num" val="1"/>
        <cfvo type="num" val="1"/>
      </iconSet>
    </cfRule>
  </conditionalFormatting>
  <conditionalFormatting sqref="AF3:AF32">
    <cfRule type="iconSet" priority="1811">
      <iconSet iconSet="3Symbols">
        <cfvo type="percent" val="0"/>
        <cfvo type="num" val="1"/>
        <cfvo type="num" val="1"/>
      </iconSet>
    </cfRule>
  </conditionalFormatting>
  <conditionalFormatting sqref="AE3:AE32">
    <cfRule type="iconSet" priority="1752">
      <iconSet iconSet="3Symbols">
        <cfvo type="percent" val="0"/>
        <cfvo type="num" val="0"/>
        <cfvo type="num" val="1"/>
      </iconSet>
    </cfRule>
  </conditionalFormatting>
  <conditionalFormatting sqref="B35:AA35">
    <cfRule type="cellIs" dxfId="9009" priority="1746" operator="greaterThan">
      <formula>0</formula>
    </cfRule>
  </conditionalFormatting>
  <conditionalFormatting sqref="B35:AA35">
    <cfRule type="cellIs" dxfId="9008" priority="1745" operator="equal">
      <formula>0</formula>
    </cfRule>
  </conditionalFormatting>
  <conditionalFormatting sqref="B35:AA35">
    <cfRule type="cellIs" dxfId="9007" priority="1744" operator="lessThan">
      <formula>0</formula>
    </cfRule>
  </conditionalFormatting>
  <conditionalFormatting sqref="B34:AA34">
    <cfRule type="iconSet" priority="3252">
      <iconSet>
        <cfvo type="percent" val="0"/>
        <cfvo type="num" val="20"/>
        <cfvo type="num" val="21"/>
      </iconSet>
    </cfRule>
  </conditionalFormatting>
  <conditionalFormatting sqref="AE3:AG32">
    <cfRule type="expression" dxfId="9006" priority="1822">
      <formula>OR($AI3=7,$AI3=0)</formula>
    </cfRule>
    <cfRule type="expression" dxfId="9005" priority="2476">
      <formula>$AI3=6</formula>
    </cfRule>
  </conditionalFormatting>
  <conditionalFormatting sqref="AE3:AG32">
    <cfRule type="expression" dxfId="9004" priority="795">
      <formula>OR(AND($AI3=7,$AH3="RI"),AND($AI3=6,$AH3="RI"))</formula>
    </cfRule>
    <cfRule type="expression" dxfId="9003" priority="4056">
      <formula>AND($AI3=7,$AH3="RI")</formula>
    </cfRule>
    <cfRule type="expression" dxfId="9002" priority="4057">
      <formula>AND($AI3=6,$AH3="RI")</formula>
    </cfRule>
  </conditionalFormatting>
  <conditionalFormatting sqref="I2">
    <cfRule type="expression" dxfId="9001" priority="758">
      <formula>$AH2=7</formula>
    </cfRule>
    <cfRule type="expression" dxfId="9000" priority="759">
      <formula>$AH2=6</formula>
    </cfRule>
  </conditionalFormatting>
  <conditionalFormatting sqref="J2">
    <cfRule type="expression" dxfId="8999" priority="756">
      <formula>$AH2=7</formula>
    </cfRule>
    <cfRule type="expression" dxfId="8998" priority="757">
      <formula>$AH2=6</formula>
    </cfRule>
  </conditionalFormatting>
  <conditionalFormatting sqref="P27 K27 S19 M10 S24 M31">
    <cfRule type="expression" dxfId="8997" priority="750">
      <formula>$AI10=7</formula>
    </cfRule>
    <cfRule type="expression" dxfId="8996" priority="751">
      <formula>$AI10=6</formula>
    </cfRule>
  </conditionalFormatting>
  <conditionalFormatting sqref="N20">
    <cfRule type="expression" dxfId="8995" priority="748">
      <formula>$AI20=7</formula>
    </cfRule>
    <cfRule type="expression" dxfId="8994" priority="749">
      <formula>$AI20=6</formula>
    </cfRule>
  </conditionalFormatting>
  <conditionalFormatting sqref="T27">
    <cfRule type="expression" dxfId="8993" priority="746">
      <formula>$AI27=7</formula>
    </cfRule>
    <cfRule type="expression" dxfId="8992" priority="747">
      <formula>$AI27=6</formula>
    </cfRule>
  </conditionalFormatting>
  <conditionalFormatting sqref="J13">
    <cfRule type="expression" dxfId="8991" priority="682">
      <formula>$AI13=7</formula>
    </cfRule>
    <cfRule type="expression" dxfId="8990" priority="683">
      <formula>$AI13=6</formula>
    </cfRule>
  </conditionalFormatting>
  <conditionalFormatting sqref="N13">
    <cfRule type="expression" dxfId="8989" priority="680">
      <formula>$AI13=7</formula>
    </cfRule>
    <cfRule type="expression" dxfId="8988" priority="681">
      <formula>$AI13=6</formula>
    </cfRule>
  </conditionalFormatting>
  <conditionalFormatting sqref="S6">
    <cfRule type="expression" dxfId="8987" priority="740">
      <formula>AND($AI6=7,$AH6="RI")</formula>
    </cfRule>
    <cfRule type="expression" dxfId="8986" priority="741">
      <formula>AND($AI6=6,$AH6="RI")</formula>
    </cfRule>
    <cfRule type="expression" dxfId="8985" priority="742">
      <formula>AND($AI6=7,$AH6="S")</formula>
    </cfRule>
    <cfRule type="expression" dxfId="8984" priority="743">
      <formula>AND($AI6=6,$AH6="S")</formula>
    </cfRule>
    <cfRule type="expression" dxfId="8983" priority="744">
      <formula>OR($AI6=7,$AI6=8)</formula>
    </cfRule>
    <cfRule type="expression" dxfId="8982" priority="745">
      <formula>$AI6=6</formula>
    </cfRule>
  </conditionalFormatting>
  <conditionalFormatting sqref="O20">
    <cfRule type="expression" dxfId="8981" priority="734">
      <formula>AND($AI20=7,$AH20="RI")</formula>
    </cfRule>
    <cfRule type="expression" dxfId="8980" priority="735">
      <formula>AND($AI20=6,$AH20="RI")</formula>
    </cfRule>
    <cfRule type="expression" dxfId="8979" priority="736">
      <formula>AND($AI20=7,$AH20="S")</formula>
    </cfRule>
    <cfRule type="expression" dxfId="8978" priority="737">
      <formula>AND($AI20=6,$AH20="S")</formula>
    </cfRule>
    <cfRule type="expression" dxfId="8977" priority="738">
      <formula>OR($AI20=7,$AI20=8)</formula>
    </cfRule>
    <cfRule type="expression" dxfId="8976" priority="739">
      <formula>$AI20=6</formula>
    </cfRule>
  </conditionalFormatting>
  <conditionalFormatting sqref="S19">
    <cfRule type="expression" dxfId="8975" priority="732">
      <formula>$AI19=7</formula>
    </cfRule>
    <cfRule type="expression" dxfId="8974" priority="733">
      <formula>$AI19=6</formula>
    </cfRule>
  </conditionalFormatting>
  <conditionalFormatting sqref="U5">
    <cfRule type="expression" dxfId="8973" priority="728">
      <formula>$AI5=7</formula>
    </cfRule>
    <cfRule type="expression" dxfId="8972" priority="729">
      <formula>$AI5=6</formula>
    </cfRule>
  </conditionalFormatting>
  <conditionalFormatting sqref="P5:R5 U5 U26 O12 I17 I19">
    <cfRule type="expression" dxfId="8971" priority="724">
      <formula>AND($AI5=7,$AH5="RI")</formula>
    </cfRule>
    <cfRule type="expression" dxfId="8970" priority="725">
      <formula>AND($AI5=6,$AH5="RI")</formula>
    </cfRule>
    <cfRule type="expression" dxfId="8969" priority="726">
      <formula>AND($AI5=7,$AH5="R")</formula>
    </cfRule>
    <cfRule type="expression" dxfId="8968" priority="727">
      <formula>AND($AI5=6,$AH5="R")</formula>
    </cfRule>
    <cfRule type="expression" dxfId="8967" priority="730">
      <formula>$AI5=6</formula>
    </cfRule>
    <cfRule type="expression" dxfId="8966" priority="731">
      <formula>OR($AI5=7,$AI5=0)</formula>
    </cfRule>
  </conditionalFormatting>
  <conditionalFormatting sqref="S5:T5 P19:U19">
    <cfRule type="expression" dxfId="8965" priority="720">
      <formula>AND($AI5=6,$AH5="RI")</formula>
    </cfRule>
    <cfRule type="expression" dxfId="8964" priority="721">
      <formula>AND($AI5=7,$AH5="RI")</formula>
    </cfRule>
    <cfRule type="expression" dxfId="8963" priority="722">
      <formula>OR($AI5=7,$AI5=8)</formula>
    </cfRule>
    <cfRule type="expression" dxfId="8962" priority="723">
      <formula>$AI5=6</formula>
    </cfRule>
  </conditionalFormatting>
  <conditionalFormatting sqref="U12">
    <cfRule type="expression" dxfId="8961" priority="714">
      <formula>AND($AI12=7,$AH12="RI")</formula>
    </cfRule>
    <cfRule type="expression" dxfId="8960" priority="715">
      <formula>AND($AI12=6,$AH12="RI")</formula>
    </cfRule>
    <cfRule type="expression" dxfId="8959" priority="716">
      <formula>AND($AI12=7,$AH12="R")</formula>
    </cfRule>
    <cfRule type="expression" dxfId="8958" priority="717">
      <formula>AND($AI12=6,$AH12="R")</formula>
    </cfRule>
    <cfRule type="expression" dxfId="8957" priority="718">
      <formula>$AI12=6</formula>
    </cfRule>
    <cfRule type="expression" dxfId="8956" priority="719">
      <formula>OR($AI12=7,$AI12=0)</formula>
    </cfRule>
  </conditionalFormatting>
  <conditionalFormatting sqref="P12:T12">
    <cfRule type="expression" dxfId="8955" priority="710">
      <formula>AND($AI12=6,$AH12="RI")</formula>
    </cfRule>
    <cfRule type="expression" dxfId="8954" priority="711">
      <formula>AND($AI12=7,$AH12="RI")</formula>
    </cfRule>
    <cfRule type="expression" dxfId="8953" priority="712">
      <formula>OR($AI12=7,$AI12=8)</formula>
    </cfRule>
    <cfRule type="expression" dxfId="8952" priority="713">
      <formula>$AI12=6</formula>
    </cfRule>
  </conditionalFormatting>
  <conditionalFormatting sqref="P12">
    <cfRule type="expression" dxfId="8951" priority="708">
      <formula>$AI12=7</formula>
    </cfRule>
    <cfRule type="expression" dxfId="8950" priority="709">
      <formula>$AI12=6</formula>
    </cfRule>
  </conditionalFormatting>
  <conditionalFormatting sqref="S17">
    <cfRule type="expression" dxfId="8949" priority="702">
      <formula>$AI17=7</formula>
    </cfRule>
    <cfRule type="expression" dxfId="8948" priority="703">
      <formula>$AI17=6</formula>
    </cfRule>
  </conditionalFormatting>
  <conditionalFormatting sqref="S17">
    <cfRule type="expression" dxfId="8947" priority="700">
      <formula>$AI17=7</formula>
    </cfRule>
    <cfRule type="expression" dxfId="8946" priority="701">
      <formula>$AI17=6</formula>
    </cfRule>
  </conditionalFormatting>
  <conditionalFormatting sqref="S17">
    <cfRule type="expression" dxfId="8945" priority="698">
      <formula>$AI17=7</formula>
    </cfRule>
    <cfRule type="expression" dxfId="8944" priority="699">
      <formula>$AI17=6</formula>
    </cfRule>
  </conditionalFormatting>
  <conditionalFormatting sqref="P17:U17">
    <cfRule type="expression" dxfId="8943" priority="704">
      <formula>AND($AI17=6,$AH17="RI")</formula>
    </cfRule>
    <cfRule type="expression" dxfId="8942" priority="705">
      <formula>AND($AI17=7,$AH17="RI")</formula>
    </cfRule>
    <cfRule type="expression" dxfId="8941" priority="706">
      <formula>OR($AI17=7,$AI17=8)</formula>
    </cfRule>
    <cfRule type="expression" dxfId="8940" priority="707">
      <formula>$AI17=6</formula>
    </cfRule>
  </conditionalFormatting>
  <conditionalFormatting sqref="U26">
    <cfRule type="expression" dxfId="8939" priority="694">
      <formula>$AI26=7</formula>
    </cfRule>
    <cfRule type="expression" dxfId="8938" priority="695">
      <formula>$AI26=6</formula>
    </cfRule>
  </conditionalFormatting>
  <conditionalFormatting sqref="P26:R26">
    <cfRule type="expression" dxfId="8937" priority="690">
      <formula>AND($AI26=7,$AH26="RI")</formula>
    </cfRule>
    <cfRule type="expression" dxfId="8936" priority="691">
      <formula>AND($AI26=6,$AH26="RI")</formula>
    </cfRule>
    <cfRule type="expression" dxfId="8935" priority="692">
      <formula>AND($AI26=7,$AH26="R")</formula>
    </cfRule>
    <cfRule type="expression" dxfId="8934" priority="693">
      <formula>AND($AI26=6,$AH26="R")</formula>
    </cfRule>
    <cfRule type="expression" dxfId="8933" priority="696">
      <formula>$AI26=6</formula>
    </cfRule>
    <cfRule type="expression" dxfId="8932" priority="697">
      <formula>OR($AI26=7,$AI26=0)</formula>
    </cfRule>
  </conditionalFormatting>
  <conditionalFormatting sqref="S26:T26">
    <cfRule type="expression" dxfId="8931" priority="686">
      <formula>AND($AI26=6,$AH26="RI")</formula>
    </cfRule>
    <cfRule type="expression" dxfId="8930" priority="687">
      <formula>AND($AI26=7,$AH26="RI")</formula>
    </cfRule>
    <cfRule type="expression" dxfId="8929" priority="688">
      <formula>OR($AI26=7,$AI26=8)</formula>
    </cfRule>
    <cfRule type="expression" dxfId="8928" priority="689">
      <formula>$AI26=6</formula>
    </cfRule>
  </conditionalFormatting>
  <conditionalFormatting sqref="J6:L6">
    <cfRule type="expression" dxfId="8927" priority="676">
      <formula>AND($AI6=7,$AH6="RI")</formula>
    </cfRule>
    <cfRule type="expression" dxfId="8926" priority="677">
      <formula>AND($AI6=6,$AH6="RI")</formula>
    </cfRule>
    <cfRule type="expression" dxfId="8925" priority="678">
      <formula>AND($AI6=7,$AH6="S")</formula>
    </cfRule>
    <cfRule type="expression" dxfId="8924" priority="679">
      <formula>AND($AI6=6,$AH6="S")</formula>
    </cfRule>
    <cfRule type="expression" dxfId="8923" priority="684">
      <formula>OR($AI6=7,$AI6=8)</formula>
    </cfRule>
    <cfRule type="expression" dxfId="8922" priority="685">
      <formula>$AI6=6</formula>
    </cfRule>
  </conditionalFormatting>
  <conditionalFormatting sqref="M6">
    <cfRule type="expression" dxfId="8921" priority="670">
      <formula>AND($AI6=7,$AH6="RI")</formula>
    </cfRule>
    <cfRule type="expression" dxfId="8920" priority="671">
      <formula>AND($AI6=6,$AH6="RI")</formula>
    </cfRule>
    <cfRule type="expression" dxfId="8919" priority="672">
      <formula>AND($AI6=7,$AH6="S")</formula>
    </cfRule>
    <cfRule type="expression" dxfId="8918" priority="673">
      <formula>AND($AI6=6,$AH6="S")</formula>
    </cfRule>
    <cfRule type="expression" dxfId="8917" priority="674">
      <formula>OR($AI6=7,$AI6=8)</formula>
    </cfRule>
    <cfRule type="expression" dxfId="8916" priority="675">
      <formula>$AI6=6</formula>
    </cfRule>
  </conditionalFormatting>
  <conditionalFormatting sqref="M5">
    <cfRule type="expression" dxfId="8915" priority="664">
      <formula>$AI5=7</formula>
    </cfRule>
    <cfRule type="expression" dxfId="8914" priority="665">
      <formula>$AI5=6</formula>
    </cfRule>
  </conditionalFormatting>
  <conditionalFormatting sqref="M5">
    <cfRule type="expression" dxfId="8913" priority="662">
      <formula>$AI5=7</formula>
    </cfRule>
    <cfRule type="expression" dxfId="8912" priority="663">
      <formula>$AI5=6</formula>
    </cfRule>
  </conditionalFormatting>
  <conditionalFormatting sqref="M5">
    <cfRule type="expression" dxfId="8911" priority="660">
      <formula>$AI5=7</formula>
    </cfRule>
    <cfRule type="expression" dxfId="8910" priority="661">
      <formula>$AI5=6</formula>
    </cfRule>
  </conditionalFormatting>
  <conditionalFormatting sqref="J5:O5">
    <cfRule type="expression" dxfId="8909" priority="666">
      <formula>AND($AI5=6,$AH5="RI")</formula>
    </cfRule>
    <cfRule type="expression" dxfId="8908" priority="667">
      <formula>AND($AI5=7,$AH5="RI")</formula>
    </cfRule>
    <cfRule type="expression" dxfId="8907" priority="668">
      <formula>OR($AI5=7,$AI5=8)</formula>
    </cfRule>
    <cfRule type="expression" dxfId="8906" priority="669">
      <formula>$AI5=6</formula>
    </cfRule>
  </conditionalFormatting>
  <conditionalFormatting sqref="O12">
    <cfRule type="expression" dxfId="8905" priority="656">
      <formula>$AI12=7</formula>
    </cfRule>
    <cfRule type="expression" dxfId="8904" priority="657">
      <formula>$AI12=6</formula>
    </cfRule>
  </conditionalFormatting>
  <conditionalFormatting sqref="J12:L12">
    <cfRule type="expression" dxfId="8903" priority="652">
      <formula>AND($AI12=7,$AH12="RI")</formula>
    </cfRule>
    <cfRule type="expression" dxfId="8902" priority="653">
      <formula>AND($AI12=6,$AH12="RI")</formula>
    </cfRule>
    <cfRule type="expression" dxfId="8901" priority="654">
      <formula>AND($AI12=7,$AH12="R")</formula>
    </cfRule>
    <cfRule type="expression" dxfId="8900" priority="655">
      <formula>AND($AI12=6,$AH12="R")</formula>
    </cfRule>
    <cfRule type="expression" dxfId="8899" priority="658">
      <formula>$AI12=6</formula>
    </cfRule>
    <cfRule type="expression" dxfId="8898" priority="659">
      <formula>OR($AI12=7,$AI12=0)</formula>
    </cfRule>
  </conditionalFormatting>
  <conditionalFormatting sqref="M12:N12">
    <cfRule type="expression" dxfId="8897" priority="648">
      <formula>AND($AI12=6,$AH12="RI")</formula>
    </cfRule>
    <cfRule type="expression" dxfId="8896" priority="649">
      <formula>AND($AI12=7,$AH12="RI")</formula>
    </cfRule>
    <cfRule type="expression" dxfId="8895" priority="650">
      <formula>OR($AI12=7,$AI12=8)</formula>
    </cfRule>
    <cfRule type="expression" dxfId="8894" priority="651">
      <formula>$AI12=6</formula>
    </cfRule>
  </conditionalFormatting>
  <conditionalFormatting sqref="O17">
    <cfRule type="expression" dxfId="8893" priority="642">
      <formula>AND($AI17=7,$AH17="RI")</formula>
    </cfRule>
    <cfRule type="expression" dxfId="8892" priority="643">
      <formula>AND($AI17=6,$AH17="RI")</formula>
    </cfRule>
    <cfRule type="expression" dxfId="8891" priority="644">
      <formula>AND($AI17=7,$AH17="R")</formula>
    </cfRule>
    <cfRule type="expression" dxfId="8890" priority="645">
      <formula>AND($AI17=6,$AH17="R")</formula>
    </cfRule>
    <cfRule type="expression" dxfId="8889" priority="646">
      <formula>$AI17=6</formula>
    </cfRule>
    <cfRule type="expression" dxfId="8888" priority="647">
      <formula>OR($AI17=7,$AI17=0)</formula>
    </cfRule>
  </conditionalFormatting>
  <conditionalFormatting sqref="J17:N17">
    <cfRule type="expression" dxfId="8887" priority="638">
      <formula>AND($AI17=6,$AH17="RI")</formula>
    </cfRule>
    <cfRule type="expression" dxfId="8886" priority="639">
      <formula>AND($AI17=7,$AH17="RI")</formula>
    </cfRule>
    <cfRule type="expression" dxfId="8885" priority="640">
      <formula>OR($AI17=7,$AI17=8)</formula>
    </cfRule>
    <cfRule type="expression" dxfId="8884" priority="641">
      <formula>$AI17=6</formula>
    </cfRule>
  </conditionalFormatting>
  <conditionalFormatting sqref="J17">
    <cfRule type="expression" dxfId="8883" priority="636">
      <formula>$AI17=7</formula>
    </cfRule>
    <cfRule type="expression" dxfId="8882" priority="637">
      <formula>$AI17=6</formula>
    </cfRule>
  </conditionalFormatting>
  <conditionalFormatting sqref="M17">
    <cfRule type="expression" dxfId="8881" priority="634">
      <formula>$AI17=7</formula>
    </cfRule>
    <cfRule type="expression" dxfId="8880" priority="635">
      <formula>$AI17=6</formula>
    </cfRule>
  </conditionalFormatting>
  <conditionalFormatting sqref="O19">
    <cfRule type="expression" dxfId="8879" priority="628">
      <formula>AND($AI19=7,$AH19="RI")</formula>
    </cfRule>
    <cfRule type="expression" dxfId="8878" priority="629">
      <formula>AND($AI19=6,$AH19="RI")</formula>
    </cfRule>
    <cfRule type="expression" dxfId="8877" priority="630">
      <formula>AND($AI19=7,$AH19="R")</formula>
    </cfRule>
    <cfRule type="expression" dxfId="8876" priority="631">
      <formula>AND($AI19=6,$AH19="R")</formula>
    </cfRule>
    <cfRule type="expression" dxfId="8875" priority="632">
      <formula>$AI19=6</formula>
    </cfRule>
    <cfRule type="expression" dxfId="8874" priority="633">
      <formula>OR($AI19=7,$AI19=0)</formula>
    </cfRule>
  </conditionalFormatting>
  <conditionalFormatting sqref="J19:N19">
    <cfRule type="expression" dxfId="8873" priority="624">
      <formula>AND($AI19=6,$AH19="RI")</formula>
    </cfRule>
    <cfRule type="expression" dxfId="8872" priority="625">
      <formula>AND($AI19=7,$AH19="RI")</formula>
    </cfRule>
    <cfRule type="expression" dxfId="8871" priority="626">
      <formula>OR($AI19=7,$AI19=8)</formula>
    </cfRule>
    <cfRule type="expression" dxfId="8870" priority="627">
      <formula>$AI19=6</formula>
    </cfRule>
  </conditionalFormatting>
  <conditionalFormatting sqref="J19">
    <cfRule type="expression" dxfId="8869" priority="622">
      <formula>$AI19=7</formula>
    </cfRule>
    <cfRule type="expression" dxfId="8868" priority="623">
      <formula>$AI19=6</formula>
    </cfRule>
  </conditionalFormatting>
  <conditionalFormatting sqref="M26">
    <cfRule type="expression" dxfId="8867" priority="616">
      <formula>$AI26=7</formula>
    </cfRule>
    <cfRule type="expression" dxfId="8866" priority="617">
      <formula>$AI26=6</formula>
    </cfRule>
  </conditionalFormatting>
  <conditionalFormatting sqref="M26">
    <cfRule type="expression" dxfId="8865" priority="614">
      <formula>$AI26=7</formula>
    </cfRule>
    <cfRule type="expression" dxfId="8864" priority="615">
      <formula>$AI26=6</formula>
    </cfRule>
  </conditionalFormatting>
  <conditionalFormatting sqref="M26">
    <cfRule type="expression" dxfId="8863" priority="612">
      <formula>$AI26=7</formula>
    </cfRule>
    <cfRule type="expression" dxfId="8862" priority="613">
      <formula>$AI26=6</formula>
    </cfRule>
  </conditionalFormatting>
  <conditionalFormatting sqref="J26:O26">
    <cfRule type="expression" dxfId="8861" priority="618">
      <formula>AND($AI26=6,$AH26="RI")</formula>
    </cfRule>
    <cfRule type="expression" dxfId="8860" priority="619">
      <formula>AND($AI26=7,$AH26="RI")</formula>
    </cfRule>
    <cfRule type="expression" dxfId="8859" priority="620">
      <formula>OR($AI26=7,$AI26=8)</formula>
    </cfRule>
    <cfRule type="expression" dxfId="8858" priority="621">
      <formula>$AI26=6</formula>
    </cfRule>
  </conditionalFormatting>
  <conditionalFormatting sqref="D20">
    <cfRule type="expression" dxfId="8857" priority="608">
      <formula>$AI20=7</formula>
    </cfRule>
    <cfRule type="expression" dxfId="8856" priority="609">
      <formula>$AI20=6</formula>
    </cfRule>
  </conditionalFormatting>
  <conditionalFormatting sqref="H20">
    <cfRule type="expression" dxfId="8855" priority="606">
      <formula>$AI20=7</formula>
    </cfRule>
    <cfRule type="expression" dxfId="8854" priority="607">
      <formula>$AI20=6</formula>
    </cfRule>
  </conditionalFormatting>
  <conditionalFormatting sqref="H6:I6">
    <cfRule type="expression" dxfId="8853" priority="602">
      <formula>AND($AI6=7,$AH6="RI")</formula>
    </cfRule>
    <cfRule type="expression" dxfId="8852" priority="603">
      <formula>AND($AI6=6,$AH6="RI")</formula>
    </cfRule>
    <cfRule type="expression" dxfId="8851" priority="604">
      <formula>AND($AI6=7,$AH6="S")</formula>
    </cfRule>
    <cfRule type="expression" dxfId="8850" priority="605">
      <formula>AND($AI6=6,$AH6="S")</formula>
    </cfRule>
    <cfRule type="expression" dxfId="8849" priority="610">
      <formula>OR($AI6=7,$AI6=8)</formula>
    </cfRule>
    <cfRule type="expression" dxfId="8848" priority="611">
      <formula>$AI6=6</formula>
    </cfRule>
  </conditionalFormatting>
  <conditionalFormatting sqref="G6">
    <cfRule type="expression" dxfId="8847" priority="596">
      <formula>AND($AI6=7,$AH6="RI")</formula>
    </cfRule>
    <cfRule type="expression" dxfId="8846" priority="597">
      <formula>AND($AI6=6,$AH6="RI")</formula>
    </cfRule>
    <cfRule type="expression" dxfId="8845" priority="598">
      <formula>AND($AI6=7,$AH6="S")</formula>
    </cfRule>
    <cfRule type="expression" dxfId="8844" priority="599">
      <formula>AND($AI6=6,$AH6="S")</formula>
    </cfRule>
    <cfRule type="expression" dxfId="8843" priority="600">
      <formula>OR($AI6=7,$AI6=8)</formula>
    </cfRule>
    <cfRule type="expression" dxfId="8842" priority="601">
      <formula>$AI6=6</formula>
    </cfRule>
  </conditionalFormatting>
  <conditionalFormatting sqref="I5">
    <cfRule type="expression" dxfId="8841" priority="590">
      <formula>AND($AI5=7,$AH5="RI")</formula>
    </cfRule>
    <cfRule type="expression" dxfId="8840" priority="591">
      <formula>AND($AI5=6,$AH5="RI")</formula>
    </cfRule>
    <cfRule type="expression" dxfId="8839" priority="592">
      <formula>AND($AI5=7,$AH5="R")</formula>
    </cfRule>
    <cfRule type="expression" dxfId="8838" priority="593">
      <formula>AND($AI5=6,$AH5="R")</formula>
    </cfRule>
    <cfRule type="expression" dxfId="8837" priority="594">
      <formula>$AI5=6</formula>
    </cfRule>
    <cfRule type="expression" dxfId="8836" priority="595">
      <formula>OR($AI5=7,$AI5=0)</formula>
    </cfRule>
  </conditionalFormatting>
  <conditionalFormatting sqref="D5:H5">
    <cfRule type="expression" dxfId="8835" priority="587">
      <formula>AND($AI5=6,$AH5="RI")</formula>
    </cfRule>
    <cfRule type="expression" dxfId="8834" priority="588">
      <formula>AND($AI5=7,$AH5="RI")</formula>
    </cfRule>
    <cfRule type="expression" dxfId="8833" priority="589">
      <formula>$AI5=6</formula>
    </cfRule>
  </conditionalFormatting>
  <conditionalFormatting sqref="G12">
    <cfRule type="expression" dxfId="8832" priority="581">
      <formula>$AI12=7</formula>
    </cfRule>
    <cfRule type="expression" dxfId="8831" priority="582">
      <formula>$AI12=6</formula>
    </cfRule>
  </conditionalFormatting>
  <conditionalFormatting sqref="G12">
    <cfRule type="expression" dxfId="8830" priority="579">
      <formula>$AI12=7</formula>
    </cfRule>
    <cfRule type="expression" dxfId="8829" priority="580">
      <formula>$AI12=6</formula>
    </cfRule>
  </conditionalFormatting>
  <conditionalFormatting sqref="G12">
    <cfRule type="expression" dxfId="8828" priority="577">
      <formula>$AI12=7</formula>
    </cfRule>
    <cfRule type="expression" dxfId="8827" priority="578">
      <formula>$AI12=6</formula>
    </cfRule>
  </conditionalFormatting>
  <conditionalFormatting sqref="D12:I12">
    <cfRule type="expression" dxfId="8826" priority="583">
      <formula>AND($AI12=6,$AH12="RI")</formula>
    </cfRule>
    <cfRule type="expression" dxfId="8825" priority="584">
      <formula>AND($AI12=7,$AH12="RI")</formula>
    </cfRule>
    <cfRule type="expression" dxfId="8824" priority="585">
      <formula>OR($AI12=7,$AI12=8)</formula>
    </cfRule>
    <cfRule type="expression" dxfId="8823" priority="586">
      <formula>$AI12=6</formula>
    </cfRule>
  </conditionalFormatting>
  <conditionalFormatting sqref="F17">
    <cfRule type="expression" dxfId="8822" priority="573">
      <formula>$AI17=7</formula>
    </cfRule>
    <cfRule type="expression" dxfId="8821" priority="574">
      <formula>$AI17=6</formula>
    </cfRule>
  </conditionalFormatting>
  <conditionalFormatting sqref="I17">
    <cfRule type="expression" dxfId="8820" priority="571">
      <formula>$AI17=7</formula>
    </cfRule>
    <cfRule type="expression" dxfId="8819" priority="572">
      <formula>$AI17=6</formula>
    </cfRule>
  </conditionalFormatting>
  <conditionalFormatting sqref="D17:F17">
    <cfRule type="expression" dxfId="8818" priority="567">
      <formula>AND($AI17=7,$AH17="RI")</formula>
    </cfRule>
    <cfRule type="expression" dxfId="8817" priority="568">
      <formula>AND($AI17=6,$AH17="RI")</formula>
    </cfRule>
    <cfRule type="expression" dxfId="8816" priority="569">
      <formula>AND($AI17=7,$AH17="R")</formula>
    </cfRule>
    <cfRule type="expression" dxfId="8815" priority="570">
      <formula>AND($AI17=6,$AH17="R")</formula>
    </cfRule>
    <cfRule type="expression" dxfId="8814" priority="575">
      <formula>$AI17=6</formula>
    </cfRule>
    <cfRule type="expression" dxfId="8813" priority="576">
      <formula>OR($AI17=7,$AI17=0)</formula>
    </cfRule>
  </conditionalFormatting>
  <conditionalFormatting sqref="G17:H17">
    <cfRule type="expression" dxfId="8812" priority="563">
      <formula>AND($AI17=6,$AH17="RI")</formula>
    </cfRule>
    <cfRule type="expression" dxfId="8811" priority="564">
      <formula>AND($AI17=7,$AH17="RI")</formula>
    </cfRule>
    <cfRule type="expression" dxfId="8810" priority="565">
      <formula>OR($AI17=7,$AI17=8)</formula>
    </cfRule>
    <cfRule type="expression" dxfId="8809" priority="566">
      <formula>$AI17=6</formula>
    </cfRule>
  </conditionalFormatting>
  <conditionalFormatting sqref="I19">
    <cfRule type="expression" dxfId="8808" priority="559">
      <formula>$AI19=7</formula>
    </cfRule>
    <cfRule type="expression" dxfId="8807" priority="560">
      <formula>$AI19=6</formula>
    </cfRule>
  </conditionalFormatting>
  <conditionalFormatting sqref="D19:F19">
    <cfRule type="expression" dxfId="8806" priority="555">
      <formula>AND($AI19=7,$AH19="RI")</formula>
    </cfRule>
    <cfRule type="expression" dxfId="8805" priority="556">
      <formula>AND($AI19=6,$AH19="RI")</formula>
    </cfRule>
    <cfRule type="expression" dxfId="8804" priority="557">
      <formula>AND($AI19=7,$AH19="R")</formula>
    </cfRule>
    <cfRule type="expression" dxfId="8803" priority="558">
      <formula>AND($AI19=6,$AH19="R")</formula>
    </cfRule>
    <cfRule type="expression" dxfId="8802" priority="561">
      <formula>$AI19=6</formula>
    </cfRule>
    <cfRule type="expression" dxfId="8801" priority="562">
      <formula>OR($AI19=7,$AI19=0)</formula>
    </cfRule>
  </conditionalFormatting>
  <conditionalFormatting sqref="G19:H19">
    <cfRule type="expression" dxfId="8800" priority="551">
      <formula>AND($AI19=6,$AH19="RI")</formula>
    </cfRule>
    <cfRule type="expression" dxfId="8799" priority="552">
      <formula>AND($AI19=7,$AH19="RI")</formula>
    </cfRule>
    <cfRule type="expression" dxfId="8798" priority="553">
      <formula>OR($AI19=7,$AI19=8)</formula>
    </cfRule>
    <cfRule type="expression" dxfId="8797" priority="554">
      <formula>$AI19=6</formula>
    </cfRule>
  </conditionalFormatting>
  <conditionalFormatting sqref="H27">
    <cfRule type="expression" dxfId="8796" priority="547">
      <formula>$AI27=7</formula>
    </cfRule>
    <cfRule type="expression" dxfId="8795" priority="548">
      <formula>$AI27=6</formula>
    </cfRule>
  </conditionalFormatting>
  <conditionalFormatting sqref="D27:H27">
    <cfRule type="expression" dxfId="8794" priority="543">
      <formula>AND($AI27=7,$AH27="RI")</formula>
    </cfRule>
    <cfRule type="expression" dxfId="8793" priority="544">
      <formula>AND($AI27=6,$AH27="RI")</formula>
    </cfRule>
    <cfRule type="expression" dxfId="8792" priority="545">
      <formula>AND($AI27=7,$AH27="S")</formula>
    </cfRule>
    <cfRule type="expression" dxfId="8791" priority="546">
      <formula>AND($AI27=6,$AH27="S")</formula>
    </cfRule>
    <cfRule type="expression" dxfId="8790" priority="549">
      <formula>OR($AI27=7,$AI27=8)</formula>
    </cfRule>
    <cfRule type="expression" dxfId="8789" priority="550">
      <formula>$AI27=6</formula>
    </cfRule>
  </conditionalFormatting>
  <conditionalFormatting sqref="I27">
    <cfRule type="expression" dxfId="8788" priority="537">
      <formula>AND($AI27=7,$AH27="RI")</formula>
    </cfRule>
    <cfRule type="expression" dxfId="8787" priority="538">
      <formula>AND($AI27=6,$AH27="RI")</formula>
    </cfRule>
    <cfRule type="expression" dxfId="8786" priority="539">
      <formula>AND($AI27=7,$AH27="S")</formula>
    </cfRule>
    <cfRule type="expression" dxfId="8785" priority="540">
      <formula>AND($AI27=6,$AH27="S")</formula>
    </cfRule>
    <cfRule type="expression" dxfId="8784" priority="541">
      <formula>OR($AI27=7,$AI27=8)</formula>
    </cfRule>
    <cfRule type="expression" dxfId="8783" priority="542">
      <formula>$AI27=6</formula>
    </cfRule>
  </conditionalFormatting>
  <conditionalFormatting sqref="I26">
    <cfRule type="expression" dxfId="8782" priority="531">
      <formula>AND($AI26=7,$AH26="RI")</formula>
    </cfRule>
    <cfRule type="expression" dxfId="8781" priority="532">
      <formula>AND($AI26=6,$AH26="RI")</formula>
    </cfRule>
    <cfRule type="expression" dxfId="8780" priority="533">
      <formula>AND($AI26=7,$AH26="R")</formula>
    </cfRule>
    <cfRule type="expression" dxfId="8779" priority="534">
      <formula>AND($AI26=6,$AH26="R")</formula>
    </cfRule>
    <cfRule type="expression" dxfId="8778" priority="535">
      <formula>$AI26=6</formula>
    </cfRule>
    <cfRule type="expression" dxfId="8777" priority="536">
      <formula>OR($AI26=7,$AI26=0)</formula>
    </cfRule>
  </conditionalFormatting>
  <conditionalFormatting sqref="D26:H26">
    <cfRule type="expression" dxfId="8776" priority="527">
      <formula>AND($AI26=6,$AH26="RI")</formula>
    </cfRule>
    <cfRule type="expression" dxfId="8775" priority="528">
      <formula>AND($AI26=7,$AH26="RI")</formula>
    </cfRule>
    <cfRule type="expression" dxfId="8774" priority="529">
      <formula>OR($AI26=7,$AI26=8)</formula>
    </cfRule>
    <cfRule type="expression" dxfId="8773" priority="530">
      <formula>$AI26=6</formula>
    </cfRule>
  </conditionalFormatting>
  <conditionalFormatting sqref="D26">
    <cfRule type="expression" dxfId="8772" priority="525">
      <formula>$AI26=7</formula>
    </cfRule>
    <cfRule type="expression" dxfId="8771" priority="526">
      <formula>$AI26=6</formula>
    </cfRule>
  </conditionalFormatting>
  <conditionalFormatting sqref="A3:C4 A5:U6 A12:U13 A7:C11 A17:U17 A14:C16 A19:U20 A18:C18 A26:U27 A21:C25 A28:C32 AB3:AD32">
    <cfRule type="expression" dxfId="8770" priority="752">
      <formula>OR($AI3=7,$AI3=0)</formula>
    </cfRule>
    <cfRule type="expression" dxfId="8769" priority="753">
      <formula>$AI3=6</formula>
    </cfRule>
  </conditionalFormatting>
  <conditionalFormatting sqref="I3:I4">
    <cfRule type="expression" dxfId="8768" priority="521">
      <formula>OR($AI3=7,$AI3=0)</formula>
    </cfRule>
    <cfRule type="expression" dxfId="8767" priority="522">
      <formula>$AI3=6</formula>
    </cfRule>
  </conditionalFormatting>
  <conditionalFormatting sqref="I3:I4">
    <cfRule type="expression" dxfId="8766" priority="517">
      <formula>AND($AI3=7,$AH3="RI")</formula>
    </cfRule>
    <cfRule type="expression" dxfId="8765" priority="518">
      <formula>AND($AI3=6,$AH3="RI")</formula>
    </cfRule>
    <cfRule type="expression" dxfId="8764" priority="519">
      <formula>AND($AI3=7,$AH3="S")</formula>
    </cfRule>
    <cfRule type="expression" dxfId="8763" priority="520">
      <formula>AND($AI3=6,$AH3="S")</formula>
    </cfRule>
    <cfRule type="expression" dxfId="8762" priority="523">
      <formula>AND($AI3=7,$AH3="S")</formula>
    </cfRule>
    <cfRule type="expression" dxfId="8761" priority="524">
      <formula>AND($AI3=6,$AH3="S")</formula>
    </cfRule>
  </conditionalFormatting>
  <conditionalFormatting sqref="H3:H4">
    <cfRule type="expression" dxfId="8760" priority="513">
      <formula>OR($AI3=7,$AI3=0)</formula>
    </cfRule>
    <cfRule type="expression" dxfId="8759" priority="514">
      <formula>$AI3=6</formula>
    </cfRule>
  </conditionalFormatting>
  <conditionalFormatting sqref="H3:H4">
    <cfRule type="expression" dxfId="8758" priority="509">
      <formula>AND($AI3=7,$AH3="RI")</formula>
    </cfRule>
    <cfRule type="expression" dxfId="8757" priority="510">
      <formula>AND($AI3=6,$AH3="RI")</formula>
    </cfRule>
    <cfRule type="expression" dxfId="8756" priority="511">
      <formula>AND($AI3=7,$AH3="S")</formula>
    </cfRule>
    <cfRule type="expression" dxfId="8755" priority="512">
      <formula>AND($AI3=6,$AH3="S")</formula>
    </cfRule>
    <cfRule type="expression" dxfId="8754" priority="515">
      <formula>AND($AI3=7,$AH3="S")</formula>
    </cfRule>
    <cfRule type="expression" dxfId="8753" priority="516">
      <formula>AND($AI3=6,$AH3="S")</formula>
    </cfRule>
  </conditionalFormatting>
  <conditionalFormatting sqref="F3:F4">
    <cfRule type="expression" dxfId="8752" priority="505">
      <formula>OR($AI3=7,$AI3=0)</formula>
    </cfRule>
    <cfRule type="expression" dxfId="8751" priority="506">
      <formula>$AI3=6</formula>
    </cfRule>
  </conditionalFormatting>
  <conditionalFormatting sqref="F3:F4">
    <cfRule type="expression" dxfId="8750" priority="501">
      <formula>AND($AI3=7,$AH3="RI")</formula>
    </cfRule>
    <cfRule type="expression" dxfId="8749" priority="502">
      <formula>AND($AI3=6,$AH3="RI")</formula>
    </cfRule>
    <cfRule type="expression" dxfId="8748" priority="503">
      <formula>AND($AI3=7,$AH3="S")</formula>
    </cfRule>
    <cfRule type="expression" dxfId="8747" priority="504">
      <formula>AND($AI3=6,$AH3="S")</formula>
    </cfRule>
    <cfRule type="expression" dxfId="8746" priority="507">
      <formula>AND($AI3=7,$AH3="S")</formula>
    </cfRule>
    <cfRule type="expression" dxfId="8745" priority="508">
      <formula>AND($AI3=6,$AH3="S")</formula>
    </cfRule>
  </conditionalFormatting>
  <conditionalFormatting sqref="G3:I4">
    <cfRule type="expression" dxfId="8744" priority="497">
      <formula>OR($AI3=7,$AI3=0)</formula>
    </cfRule>
    <cfRule type="expression" dxfId="8743" priority="498">
      <formula>$AI3=6</formula>
    </cfRule>
  </conditionalFormatting>
  <conditionalFormatting sqref="G3:I4">
    <cfRule type="expression" dxfId="8742" priority="493">
      <formula>AND($AI3=7,$AH3="RI")</formula>
    </cfRule>
    <cfRule type="expression" dxfId="8741" priority="494">
      <formula>AND($AI3=6,$AH3="RI")</formula>
    </cfRule>
    <cfRule type="expression" dxfId="8740" priority="495">
      <formula>AND($AI3=7,$AH3="S")</formula>
    </cfRule>
    <cfRule type="expression" dxfId="8739" priority="496">
      <formula>AND($AI3=6,$AH3="S")</formula>
    </cfRule>
    <cfRule type="expression" dxfId="8738" priority="499">
      <formula>AND($AI3=7,$AH3="S")</formula>
    </cfRule>
    <cfRule type="expression" dxfId="8737" priority="500">
      <formula>AND($AI3=6,$AH3="S")</formula>
    </cfRule>
  </conditionalFormatting>
  <conditionalFormatting sqref="E3:E4">
    <cfRule type="expression" dxfId="8736" priority="489">
      <formula>$AI3=7</formula>
    </cfRule>
    <cfRule type="expression" dxfId="8735" priority="490">
      <formula>$AI3=6</formula>
    </cfRule>
  </conditionalFormatting>
  <conditionalFormatting sqref="E3:E4">
    <cfRule type="expression" dxfId="8734" priority="485">
      <formula>AND($AI3=7,$AH3="RI")</formula>
    </cfRule>
    <cfRule type="expression" dxfId="8733" priority="486">
      <formula>AND($AI3=6,$AH3="RI")</formula>
    </cfRule>
    <cfRule type="expression" dxfId="8732" priority="487">
      <formula>AND($AI3=7,$AH3="S")</formula>
    </cfRule>
    <cfRule type="expression" dxfId="8731" priority="488">
      <formula>AND($AI3=6,$AH3="S")</formula>
    </cfRule>
    <cfRule type="expression" dxfId="8730" priority="491">
      <formula>AND($AI3=7,$AH3="S")</formula>
    </cfRule>
    <cfRule type="expression" dxfId="8729" priority="492">
      <formula>AND($AI3=6,$AH3="S")</formula>
    </cfRule>
  </conditionalFormatting>
  <conditionalFormatting sqref="D3:D4">
    <cfRule type="expression" dxfId="8728" priority="481">
      <formula>OR($AI3=7,$AI3=0)</formula>
    </cfRule>
    <cfRule type="expression" dxfId="8727" priority="482">
      <formula>$AI3=6</formula>
    </cfRule>
  </conditionalFormatting>
  <conditionalFormatting sqref="D3:D4">
    <cfRule type="expression" dxfId="8726" priority="477">
      <formula>AND($AI3=7,$AH3="RI")</formula>
    </cfRule>
    <cfRule type="expression" dxfId="8725" priority="478">
      <formula>AND($AI3=6,$AH3="RI")</formula>
    </cfRule>
    <cfRule type="expression" dxfId="8724" priority="479">
      <formula>AND($AI3=7,$AH3="S")</formula>
    </cfRule>
    <cfRule type="expression" dxfId="8723" priority="480">
      <formula>AND($AI3=6,$AH3="S")</formula>
    </cfRule>
    <cfRule type="expression" dxfId="8722" priority="483">
      <formula>AND($AI3=7,$AH3="S")</formula>
    </cfRule>
    <cfRule type="expression" dxfId="8721" priority="484">
      <formula>AND($AI3=6,$AH3="S")</formula>
    </cfRule>
  </conditionalFormatting>
  <conditionalFormatting sqref="D3:I4">
    <cfRule type="expression" dxfId="8720" priority="471">
      <formula>OR(AND($AI3=7,$AH3="R"),AND($AI3=6,$AH3="R"))</formula>
    </cfRule>
    <cfRule type="expression" dxfId="8719" priority="472">
      <formula>OR(AND($AI3=7,$AH3="RI"),AND($AI3=6,$AH3="RI"))</formula>
    </cfRule>
    <cfRule type="expression" dxfId="8718" priority="473">
      <formula>OR(AND($AI3=7,$AH3="S"),AND($AI3=6,$AH3="S"))</formula>
    </cfRule>
    <cfRule type="expression" dxfId="8717" priority="474">
      <formula>OR(AND($AI3=7,$AH3="PZC"),AND($AI3=6,$AH3="PZC"))</formula>
    </cfRule>
    <cfRule type="expression" dxfId="8716" priority="475">
      <formula>OR($AI3=7,$AI3=0)</formula>
    </cfRule>
    <cfRule type="expression" dxfId="8715" priority="476">
      <formula>$AI3=6</formula>
    </cfRule>
  </conditionalFormatting>
  <conditionalFormatting sqref="J3:O4">
    <cfRule type="expression" dxfId="8714" priority="467">
      <formula>AND($AI3=6,$AH3="RI")</formula>
    </cfRule>
    <cfRule type="expression" dxfId="8713" priority="468">
      <formula>AND($AI3=7,$AH3="RI")</formula>
    </cfRule>
    <cfRule type="expression" dxfId="8712" priority="469">
      <formula>OR($AI3=7,$AI3=8)</formula>
    </cfRule>
    <cfRule type="expression" dxfId="8711" priority="470">
      <formula>$AI3=6</formula>
    </cfRule>
  </conditionalFormatting>
  <conditionalFormatting sqref="J3:O4">
    <cfRule type="expression" dxfId="8710" priority="461">
      <formula>OR(AND($AI3=7,$AH3="R"),AND($AI3=6,$AH3="R"))</formula>
    </cfRule>
    <cfRule type="expression" dxfId="8709" priority="462">
      <formula>OR(AND($AI3=7,$AH3="RI"),AND($AI3=6,$AH3="RI"))</formula>
    </cfRule>
    <cfRule type="expression" dxfId="8708" priority="463">
      <formula>OR(AND($AI3=7,$AH3="S"),AND($AI3=6,$AH3="S"))</formula>
    </cfRule>
    <cfRule type="expression" dxfId="8707" priority="464">
      <formula>OR(AND($AI3=7,$AH3="PZC"),AND($AI3=6,$AH3="PZC"))</formula>
    </cfRule>
    <cfRule type="expression" dxfId="8706" priority="465">
      <formula>OR($AI3=7,$AI3=0)</formula>
    </cfRule>
    <cfRule type="expression" dxfId="8705" priority="466">
      <formula>$AI3=6</formula>
    </cfRule>
  </conditionalFormatting>
  <conditionalFormatting sqref="S3:S4">
    <cfRule type="expression" dxfId="8704" priority="455">
      <formula>$AI3=7</formula>
    </cfRule>
    <cfRule type="expression" dxfId="8703" priority="456">
      <formula>$AI3=6</formula>
    </cfRule>
  </conditionalFormatting>
  <conditionalFormatting sqref="S3">
    <cfRule type="expression" dxfId="8702" priority="453">
      <formula>$AI3=7</formula>
    </cfRule>
    <cfRule type="expression" dxfId="8701" priority="454">
      <formula>$AI3=6</formula>
    </cfRule>
  </conditionalFormatting>
  <conditionalFormatting sqref="S3:S4">
    <cfRule type="expression" dxfId="8700" priority="451">
      <formula>$AI3=7</formula>
    </cfRule>
    <cfRule type="expression" dxfId="8699" priority="452">
      <formula>$AI3=6</formula>
    </cfRule>
  </conditionalFormatting>
  <conditionalFormatting sqref="S3:S4">
    <cfRule type="expression" dxfId="8698" priority="449">
      <formula>$AI3=7</formula>
    </cfRule>
    <cfRule type="expression" dxfId="8697" priority="450">
      <formula>$AI3=6</formula>
    </cfRule>
  </conditionalFormatting>
  <conditionalFormatting sqref="P3:U4">
    <cfRule type="expression" dxfId="8696" priority="457">
      <formula>AND($AI3=6,$AH3="RI")</formula>
    </cfRule>
    <cfRule type="expression" dxfId="8695" priority="458">
      <formula>AND($AI3=7,$AH3="RI")</formula>
    </cfRule>
    <cfRule type="expression" dxfId="8694" priority="459">
      <formula>OR($AI3=7,$AI3=8)</formula>
    </cfRule>
    <cfRule type="expression" dxfId="8693" priority="460">
      <formula>$AI3=6</formula>
    </cfRule>
  </conditionalFormatting>
  <conditionalFormatting sqref="P3:U4">
    <cfRule type="expression" dxfId="8692" priority="443">
      <formula>OR(AND($AI3=7,$AH3="R"),AND($AI3=6,$AH3="R"))</formula>
    </cfRule>
    <cfRule type="expression" dxfId="8691" priority="444">
      <formula>OR(AND($AI3=7,$AH3="RI"),AND($AI3=6,$AH3="RI"))</formula>
    </cfRule>
    <cfRule type="expression" dxfId="8690" priority="445">
      <formula>OR(AND($AI3=7,$AH3="S"),AND($AI3=6,$AH3="S"))</formula>
    </cfRule>
    <cfRule type="expression" dxfId="8689" priority="446">
      <formula>OR(AND($AI3=7,$AH3="PZC"),AND($AI3=6,$AH3="PZC"))</formula>
    </cfRule>
    <cfRule type="expression" dxfId="8688" priority="447">
      <formula>OR($AI3=7,$AI3=0)</formula>
    </cfRule>
    <cfRule type="expression" dxfId="8687" priority="448">
      <formula>$AI3=6</formula>
    </cfRule>
  </conditionalFormatting>
  <conditionalFormatting sqref="D7:I11">
    <cfRule type="expression" dxfId="8686" priority="439">
      <formula>AND($AI7=6,$AH7="RI")</formula>
    </cfRule>
    <cfRule type="expression" dxfId="8685" priority="440">
      <formula>AND($AI7=7,$AH7="RI")</formula>
    </cfRule>
    <cfRule type="expression" dxfId="8684" priority="441">
      <formula>OR($AI7=7,$AI7=8)</formula>
    </cfRule>
    <cfRule type="expression" dxfId="8683" priority="442">
      <formula>$AI7=6</formula>
    </cfRule>
  </conditionalFormatting>
  <conditionalFormatting sqref="D7:I11">
    <cfRule type="expression" dxfId="8682" priority="433">
      <formula>OR(AND($AI7=7,$AH7="R"),AND($AI7=6,$AH7="R"))</formula>
    </cfRule>
    <cfRule type="expression" dxfId="8681" priority="434">
      <formula>OR(AND($AI7=7,$AH7="RI"),AND($AI7=6,$AH7="RI"))</formula>
    </cfRule>
    <cfRule type="expression" dxfId="8680" priority="435">
      <formula>OR(AND($AI7=7,$AH7="S"),AND($AI7=6,$AH7="S"))</formula>
    </cfRule>
    <cfRule type="expression" dxfId="8679" priority="436">
      <formula>OR(AND($AI7=7,$AH7="PZC"),AND($AI7=6,$AH7="PZC"))</formula>
    </cfRule>
    <cfRule type="expression" dxfId="8678" priority="437">
      <formula>OR($AI7=7,$AI7=0)</formula>
    </cfRule>
    <cfRule type="expression" dxfId="8677" priority="438">
      <formula>$AI7=6</formula>
    </cfRule>
  </conditionalFormatting>
  <conditionalFormatting sqref="M7:M11">
    <cfRule type="expression" dxfId="8676" priority="427">
      <formula>$AI7=7</formula>
    </cfRule>
    <cfRule type="expression" dxfId="8675" priority="428">
      <formula>$AI7=6</formula>
    </cfRule>
  </conditionalFormatting>
  <conditionalFormatting sqref="M8">
    <cfRule type="expression" dxfId="8674" priority="425">
      <formula>$AI8=7</formula>
    </cfRule>
    <cfRule type="expression" dxfId="8673" priority="426">
      <formula>$AI8=6</formula>
    </cfRule>
  </conditionalFormatting>
  <conditionalFormatting sqref="M7:M11">
    <cfRule type="expression" dxfId="8672" priority="423">
      <formula>$AI7=7</formula>
    </cfRule>
    <cfRule type="expression" dxfId="8671" priority="424">
      <formula>$AI7=6</formula>
    </cfRule>
  </conditionalFormatting>
  <conditionalFormatting sqref="M7:M11">
    <cfRule type="expression" dxfId="8670" priority="421">
      <formula>$AI7=7</formula>
    </cfRule>
    <cfRule type="expression" dxfId="8669" priority="422">
      <formula>$AI7=6</formula>
    </cfRule>
  </conditionalFormatting>
  <conditionalFormatting sqref="J7:O11">
    <cfRule type="expression" dxfId="8668" priority="429">
      <formula>AND($AI7=6,$AH7="RI")</formula>
    </cfRule>
    <cfRule type="expression" dxfId="8667" priority="430">
      <formula>AND($AI7=7,$AH7="RI")</formula>
    </cfRule>
    <cfRule type="expression" dxfId="8666" priority="431">
      <formula>OR($AI7=7,$AI7=8)</formula>
    </cfRule>
    <cfRule type="expression" dxfId="8665" priority="432">
      <formula>$AI7=6</formula>
    </cfRule>
  </conditionalFormatting>
  <conditionalFormatting sqref="J7:O11">
    <cfRule type="expression" dxfId="8664" priority="415">
      <formula>OR(AND($AI7=7,$AH7="R"),AND($AI7=6,$AH7="R"))</formula>
    </cfRule>
    <cfRule type="expression" dxfId="8663" priority="416">
      <formula>OR(AND($AI7=7,$AH7="RI"),AND($AI7=6,$AH7="RI"))</formula>
    </cfRule>
    <cfRule type="expression" dxfId="8662" priority="417">
      <formula>OR(AND($AI7=7,$AH7="S"),AND($AI7=6,$AH7="S"))</formula>
    </cfRule>
    <cfRule type="expression" dxfId="8661" priority="418">
      <formula>OR(AND($AI7=7,$AH7="PZC"),AND($AI7=6,$AH7="PZC"))</formula>
    </cfRule>
    <cfRule type="expression" dxfId="8660" priority="419">
      <formula>OR($AI7=7,$AI7=0)</formula>
    </cfRule>
    <cfRule type="expression" dxfId="8659" priority="420">
      <formula>$AI7=6</formula>
    </cfRule>
  </conditionalFormatting>
  <conditionalFormatting sqref="U7:U11">
    <cfRule type="expression" dxfId="8658" priority="411">
      <formula>OR($AI7=7,$AI7=0)</formula>
    </cfRule>
    <cfRule type="expression" dxfId="8657" priority="412">
      <formula>$AI7=6</formula>
    </cfRule>
  </conditionalFormatting>
  <conditionalFormatting sqref="U7:U11">
    <cfRule type="expression" dxfId="8656" priority="407">
      <formula>AND($AI7=7,$AH7="RI")</formula>
    </cfRule>
    <cfRule type="expression" dxfId="8655" priority="408">
      <formula>AND($AI7=6,$AH7="RI")</formula>
    </cfRule>
    <cfRule type="expression" dxfId="8654" priority="409">
      <formula>AND($AI7=7,$AH7="S")</formula>
    </cfRule>
    <cfRule type="expression" dxfId="8653" priority="410">
      <formula>AND($AI7=6,$AH7="S")</formula>
    </cfRule>
    <cfRule type="expression" dxfId="8652" priority="413">
      <formula>AND($AI7=7,$AH7="S")</formula>
    </cfRule>
    <cfRule type="expression" dxfId="8651" priority="414">
      <formula>AND($AI7=6,$AH7="S")</formula>
    </cfRule>
  </conditionalFormatting>
  <conditionalFormatting sqref="T7:T11">
    <cfRule type="expression" dxfId="8650" priority="403">
      <formula>OR($AI7=7,$AI7=0)</formula>
    </cfRule>
    <cfRule type="expression" dxfId="8649" priority="404">
      <formula>$AI7=6</formula>
    </cfRule>
  </conditionalFormatting>
  <conditionalFormatting sqref="T7:T11">
    <cfRule type="expression" dxfId="8648" priority="399">
      <formula>AND($AI7=7,$AH7="RI")</formula>
    </cfRule>
    <cfRule type="expression" dxfId="8647" priority="400">
      <formula>AND($AI7=6,$AH7="RI")</formula>
    </cfRule>
    <cfRule type="expression" dxfId="8646" priority="401">
      <formula>AND($AI7=7,$AH7="S")</formula>
    </cfRule>
    <cfRule type="expression" dxfId="8645" priority="402">
      <formula>AND($AI7=6,$AH7="S")</formula>
    </cfRule>
    <cfRule type="expression" dxfId="8644" priority="405">
      <formula>AND($AI7=7,$AH7="S")</formula>
    </cfRule>
    <cfRule type="expression" dxfId="8643" priority="406">
      <formula>AND($AI7=6,$AH7="S")</formula>
    </cfRule>
  </conditionalFormatting>
  <conditionalFormatting sqref="R7:R11">
    <cfRule type="expression" dxfId="8642" priority="395">
      <formula>OR($AI7=7,$AI7=0)</formula>
    </cfRule>
    <cfRule type="expression" dxfId="8641" priority="396">
      <formula>$AI7=6</formula>
    </cfRule>
  </conditionalFormatting>
  <conditionalFormatting sqref="R7:R11">
    <cfRule type="expression" dxfId="8640" priority="391">
      <formula>AND($AI7=7,$AH7="RI")</formula>
    </cfRule>
    <cfRule type="expression" dxfId="8639" priority="392">
      <formula>AND($AI7=6,$AH7="RI")</formula>
    </cfRule>
    <cfRule type="expression" dxfId="8638" priority="393">
      <formula>AND($AI7=7,$AH7="S")</formula>
    </cfRule>
    <cfRule type="expression" dxfId="8637" priority="394">
      <formula>AND($AI7=6,$AH7="S")</formula>
    </cfRule>
    <cfRule type="expression" dxfId="8636" priority="397">
      <formula>AND($AI7=7,$AH7="S")</formula>
    </cfRule>
    <cfRule type="expression" dxfId="8635" priority="398">
      <formula>AND($AI7=6,$AH7="S")</formula>
    </cfRule>
  </conditionalFormatting>
  <conditionalFormatting sqref="S7:U11">
    <cfRule type="expression" dxfId="8634" priority="387">
      <formula>OR($AI7=7,$AI7=0)</formula>
    </cfRule>
    <cfRule type="expression" dxfId="8633" priority="388">
      <formula>$AI7=6</formula>
    </cfRule>
  </conditionalFormatting>
  <conditionalFormatting sqref="S7:U11">
    <cfRule type="expression" dxfId="8632" priority="383">
      <formula>AND($AI7=7,$AH7="RI")</formula>
    </cfRule>
    <cfRule type="expression" dxfId="8631" priority="384">
      <formula>AND($AI7=6,$AH7="RI")</formula>
    </cfRule>
    <cfRule type="expression" dxfId="8630" priority="385">
      <formula>AND($AI7=7,$AH7="S")</formula>
    </cfRule>
    <cfRule type="expression" dxfId="8629" priority="386">
      <formula>AND($AI7=6,$AH7="S")</formula>
    </cfRule>
    <cfRule type="expression" dxfId="8628" priority="389">
      <formula>AND($AI7=7,$AH7="S")</formula>
    </cfRule>
    <cfRule type="expression" dxfId="8627" priority="390">
      <formula>AND($AI7=6,$AH7="S")</formula>
    </cfRule>
  </conditionalFormatting>
  <conditionalFormatting sqref="Q7:Q11">
    <cfRule type="expression" dxfId="8626" priority="379">
      <formula>$AI7=7</formula>
    </cfRule>
    <cfRule type="expression" dxfId="8625" priority="380">
      <formula>$AI7=6</formula>
    </cfRule>
  </conditionalFormatting>
  <conditionalFormatting sqref="Q7:Q11">
    <cfRule type="expression" dxfId="8624" priority="375">
      <formula>AND($AI7=7,$AH7="RI")</formula>
    </cfRule>
    <cfRule type="expression" dxfId="8623" priority="376">
      <formula>AND($AI7=6,$AH7="RI")</formula>
    </cfRule>
    <cfRule type="expression" dxfId="8622" priority="377">
      <formula>AND($AI7=7,$AH7="S")</formula>
    </cfRule>
    <cfRule type="expression" dxfId="8621" priority="378">
      <formula>AND($AI7=6,$AH7="S")</formula>
    </cfRule>
    <cfRule type="expression" dxfId="8620" priority="381">
      <formula>AND($AI7=7,$AH7="S")</formula>
    </cfRule>
    <cfRule type="expression" dxfId="8619" priority="382">
      <formula>AND($AI7=6,$AH7="S")</formula>
    </cfRule>
  </conditionalFormatting>
  <conditionalFormatting sqref="P7:P11">
    <cfRule type="expression" dxfId="8618" priority="371">
      <formula>OR($AI7=7,$AI7=0)</formula>
    </cfRule>
    <cfRule type="expression" dxfId="8617" priority="372">
      <formula>$AI7=6</formula>
    </cfRule>
  </conditionalFormatting>
  <conditionalFormatting sqref="P7:P11">
    <cfRule type="expression" dxfId="8616" priority="367">
      <formula>AND($AI7=7,$AH7="RI")</formula>
    </cfRule>
    <cfRule type="expression" dxfId="8615" priority="368">
      <formula>AND($AI7=6,$AH7="RI")</formula>
    </cfRule>
    <cfRule type="expression" dxfId="8614" priority="369">
      <formula>AND($AI7=7,$AH7="S")</formula>
    </cfRule>
    <cfRule type="expression" dxfId="8613" priority="370">
      <formula>AND($AI7=6,$AH7="S")</formula>
    </cfRule>
    <cfRule type="expression" dxfId="8612" priority="373">
      <formula>AND($AI7=7,$AH7="S")</formula>
    </cfRule>
    <cfRule type="expression" dxfId="8611" priority="374">
      <formula>AND($AI7=6,$AH7="S")</formula>
    </cfRule>
  </conditionalFormatting>
  <conditionalFormatting sqref="P7:U11">
    <cfRule type="expression" dxfId="8610" priority="361">
      <formula>OR(AND($AI7=7,$AH7="R"),AND($AI7=6,$AH7="R"))</formula>
    </cfRule>
    <cfRule type="expression" dxfId="8609" priority="362">
      <formula>OR(AND($AI7=7,$AH7="RI"),AND($AI7=6,$AH7="RI"))</formula>
    </cfRule>
    <cfRule type="expression" dxfId="8608" priority="363">
      <formula>OR(AND($AI7=7,$AH7="S"),AND($AI7=6,$AH7="S"))</formula>
    </cfRule>
    <cfRule type="expression" dxfId="8607" priority="364">
      <formula>OR(AND($AI7=7,$AH7="PZC"),AND($AI7=6,$AH7="PZC"))</formula>
    </cfRule>
    <cfRule type="expression" dxfId="8606" priority="365">
      <formula>OR($AI7=7,$AI7=0)</formula>
    </cfRule>
    <cfRule type="expression" dxfId="8605" priority="366">
      <formula>$AI7=6</formula>
    </cfRule>
  </conditionalFormatting>
  <conditionalFormatting sqref="G14:G16">
    <cfRule type="expression" dxfId="8604" priority="355">
      <formula>$AI14=7</formula>
    </cfRule>
    <cfRule type="expression" dxfId="8603" priority="356">
      <formula>$AI14=6</formula>
    </cfRule>
  </conditionalFormatting>
  <conditionalFormatting sqref="G15">
    <cfRule type="expression" dxfId="8602" priority="353">
      <formula>$AI15=7</formula>
    </cfRule>
    <cfRule type="expression" dxfId="8601" priority="354">
      <formula>$AI15=6</formula>
    </cfRule>
  </conditionalFormatting>
  <conditionalFormatting sqref="G14:G16">
    <cfRule type="expression" dxfId="8600" priority="351">
      <formula>$AI14=7</formula>
    </cfRule>
    <cfRule type="expression" dxfId="8599" priority="352">
      <formula>$AI14=6</formula>
    </cfRule>
  </conditionalFormatting>
  <conditionalFormatting sqref="G14:G16">
    <cfRule type="expression" dxfId="8598" priority="349">
      <formula>$AI14=7</formula>
    </cfRule>
    <cfRule type="expression" dxfId="8597" priority="350">
      <formula>$AI14=6</formula>
    </cfRule>
  </conditionalFormatting>
  <conditionalFormatting sqref="D14:I16">
    <cfRule type="expression" dxfId="8596" priority="357">
      <formula>AND($AI14=6,$AH14="RI")</formula>
    </cfRule>
    <cfRule type="expression" dxfId="8595" priority="358">
      <formula>AND($AI14=7,$AH14="RI")</formula>
    </cfRule>
    <cfRule type="expression" dxfId="8594" priority="359">
      <formula>OR($AI14=7,$AI14=8)</formula>
    </cfRule>
    <cfRule type="expression" dxfId="8593" priority="360">
      <formula>$AI14=6</formula>
    </cfRule>
  </conditionalFormatting>
  <conditionalFormatting sqref="D14:I16">
    <cfRule type="expression" dxfId="8592" priority="343">
      <formula>OR(AND($AI14=7,$AH14="R"),AND($AI14=6,$AH14="R"))</formula>
    </cfRule>
    <cfRule type="expression" dxfId="8591" priority="344">
      <formula>OR(AND($AI14=7,$AH14="RI"),AND($AI14=6,$AH14="RI"))</formula>
    </cfRule>
    <cfRule type="expression" dxfId="8590" priority="345">
      <formula>OR(AND($AI14=7,$AH14="S"),AND($AI14=6,$AH14="S"))</formula>
    </cfRule>
    <cfRule type="expression" dxfId="8589" priority="346">
      <formula>OR(AND($AI14=7,$AH14="PZC"),AND($AI14=6,$AH14="PZC"))</formula>
    </cfRule>
    <cfRule type="expression" dxfId="8588" priority="347">
      <formula>OR($AI14=7,$AI14=0)</formula>
    </cfRule>
    <cfRule type="expression" dxfId="8587" priority="348">
      <formula>$AI14=6</formula>
    </cfRule>
  </conditionalFormatting>
  <conditionalFormatting sqref="O14:O16">
    <cfRule type="expression" dxfId="8586" priority="339">
      <formula>OR($AI14=7,$AI14=0)</formula>
    </cfRule>
    <cfRule type="expression" dxfId="8585" priority="340">
      <formula>$AI14=6</formula>
    </cfRule>
  </conditionalFormatting>
  <conditionalFormatting sqref="O14:O16">
    <cfRule type="expression" dxfId="8584" priority="335">
      <formula>AND($AI14=7,$AH14="RI")</formula>
    </cfRule>
    <cfRule type="expression" dxfId="8583" priority="336">
      <formula>AND($AI14=6,$AH14="RI")</formula>
    </cfRule>
    <cfRule type="expression" dxfId="8582" priority="337">
      <formula>AND($AI14=7,$AH14="S")</formula>
    </cfRule>
    <cfRule type="expression" dxfId="8581" priority="338">
      <formula>AND($AI14=6,$AH14="S")</formula>
    </cfRule>
    <cfRule type="expression" dxfId="8580" priority="341">
      <formula>AND($AI14=7,$AH14="S")</formula>
    </cfRule>
    <cfRule type="expression" dxfId="8579" priority="342">
      <formula>AND($AI14=6,$AH14="S")</formula>
    </cfRule>
  </conditionalFormatting>
  <conditionalFormatting sqref="N14:N16">
    <cfRule type="expression" dxfId="8578" priority="331">
      <formula>OR($AI14=7,$AI14=0)</formula>
    </cfRule>
    <cfRule type="expression" dxfId="8577" priority="332">
      <formula>$AI14=6</formula>
    </cfRule>
  </conditionalFormatting>
  <conditionalFormatting sqref="N14:N16">
    <cfRule type="expression" dxfId="8576" priority="327">
      <formula>AND($AI14=7,$AH14="RI")</formula>
    </cfRule>
    <cfRule type="expression" dxfId="8575" priority="328">
      <formula>AND($AI14=6,$AH14="RI")</formula>
    </cfRule>
    <cfRule type="expression" dxfId="8574" priority="329">
      <formula>AND($AI14=7,$AH14="S")</formula>
    </cfRule>
    <cfRule type="expression" dxfId="8573" priority="330">
      <formula>AND($AI14=6,$AH14="S")</formula>
    </cfRule>
    <cfRule type="expression" dxfId="8572" priority="333">
      <formula>AND($AI14=7,$AH14="S")</formula>
    </cfRule>
    <cfRule type="expression" dxfId="8571" priority="334">
      <formula>AND($AI14=6,$AH14="S")</formula>
    </cfRule>
  </conditionalFormatting>
  <conditionalFormatting sqref="L14:L16">
    <cfRule type="expression" dxfId="8570" priority="323">
      <formula>OR($AI14=7,$AI14=0)</formula>
    </cfRule>
    <cfRule type="expression" dxfId="8569" priority="324">
      <formula>$AI14=6</formula>
    </cfRule>
  </conditionalFormatting>
  <conditionalFormatting sqref="L14:L16">
    <cfRule type="expression" dxfId="8568" priority="319">
      <formula>AND($AI14=7,$AH14="RI")</formula>
    </cfRule>
    <cfRule type="expression" dxfId="8567" priority="320">
      <formula>AND($AI14=6,$AH14="RI")</formula>
    </cfRule>
    <cfRule type="expression" dxfId="8566" priority="321">
      <formula>AND($AI14=7,$AH14="S")</formula>
    </cfRule>
    <cfRule type="expression" dxfId="8565" priority="322">
      <formula>AND($AI14=6,$AH14="S")</formula>
    </cfRule>
    <cfRule type="expression" dxfId="8564" priority="325">
      <formula>AND($AI14=7,$AH14="S")</formula>
    </cfRule>
    <cfRule type="expression" dxfId="8563" priority="326">
      <formula>AND($AI14=6,$AH14="S")</formula>
    </cfRule>
  </conditionalFormatting>
  <conditionalFormatting sqref="M14:O16">
    <cfRule type="expression" dxfId="8562" priority="315">
      <formula>OR($AI14=7,$AI14=0)</formula>
    </cfRule>
    <cfRule type="expression" dxfId="8561" priority="316">
      <formula>$AI14=6</formula>
    </cfRule>
  </conditionalFormatting>
  <conditionalFormatting sqref="M14:O16">
    <cfRule type="expression" dxfId="8560" priority="311">
      <formula>AND($AI14=7,$AH14="RI")</formula>
    </cfRule>
    <cfRule type="expression" dxfId="8559" priority="312">
      <formula>AND($AI14=6,$AH14="RI")</formula>
    </cfRule>
    <cfRule type="expression" dxfId="8558" priority="313">
      <formula>AND($AI14=7,$AH14="S")</formula>
    </cfRule>
    <cfRule type="expression" dxfId="8557" priority="314">
      <formula>AND($AI14=6,$AH14="S")</formula>
    </cfRule>
    <cfRule type="expression" dxfId="8556" priority="317">
      <formula>AND($AI14=7,$AH14="S")</formula>
    </cfRule>
    <cfRule type="expression" dxfId="8555" priority="318">
      <formula>AND($AI14=6,$AH14="S")</formula>
    </cfRule>
  </conditionalFormatting>
  <conditionalFormatting sqref="K14:K16">
    <cfRule type="expression" dxfId="8554" priority="307">
      <formula>$AI14=7</formula>
    </cfRule>
    <cfRule type="expression" dxfId="8553" priority="308">
      <formula>$AI14=6</formula>
    </cfRule>
  </conditionalFormatting>
  <conditionalFormatting sqref="K14:K16">
    <cfRule type="expression" dxfId="8552" priority="303">
      <formula>AND($AI14=7,$AH14="RI")</formula>
    </cfRule>
    <cfRule type="expression" dxfId="8551" priority="304">
      <formula>AND($AI14=6,$AH14="RI")</formula>
    </cfRule>
    <cfRule type="expression" dxfId="8550" priority="305">
      <formula>AND($AI14=7,$AH14="S")</formula>
    </cfRule>
    <cfRule type="expression" dxfId="8549" priority="306">
      <formula>AND($AI14=6,$AH14="S")</formula>
    </cfRule>
    <cfRule type="expression" dxfId="8548" priority="309">
      <formula>AND($AI14=7,$AH14="S")</formula>
    </cfRule>
    <cfRule type="expression" dxfId="8547" priority="310">
      <formula>AND($AI14=6,$AH14="S")</formula>
    </cfRule>
  </conditionalFormatting>
  <conditionalFormatting sqref="J14:J16">
    <cfRule type="expression" dxfId="8546" priority="299">
      <formula>OR($AI14=7,$AI14=0)</formula>
    </cfRule>
    <cfRule type="expression" dxfId="8545" priority="300">
      <formula>$AI14=6</formula>
    </cfRule>
  </conditionalFormatting>
  <conditionalFormatting sqref="J14:J16">
    <cfRule type="expression" dxfId="8544" priority="295">
      <formula>AND($AI14=7,$AH14="RI")</formula>
    </cfRule>
    <cfRule type="expression" dxfId="8543" priority="296">
      <formula>AND($AI14=6,$AH14="RI")</formula>
    </cfRule>
    <cfRule type="expression" dxfId="8542" priority="297">
      <formula>AND($AI14=7,$AH14="S")</formula>
    </cfRule>
    <cfRule type="expression" dxfId="8541" priority="298">
      <formula>AND($AI14=6,$AH14="S")</formula>
    </cfRule>
    <cfRule type="expression" dxfId="8540" priority="301">
      <formula>AND($AI14=7,$AH14="S")</formula>
    </cfRule>
    <cfRule type="expression" dxfId="8539" priority="302">
      <formula>AND($AI14=6,$AH14="S")</formula>
    </cfRule>
  </conditionalFormatting>
  <conditionalFormatting sqref="J14:O16">
    <cfRule type="expression" dxfId="8538" priority="289">
      <formula>OR(AND($AI14=7,$AH14="R"),AND($AI14=6,$AH14="R"))</formula>
    </cfRule>
    <cfRule type="expression" dxfId="8537" priority="290">
      <formula>OR(AND($AI14=7,$AH14="RI"),AND($AI14=6,$AH14="RI"))</formula>
    </cfRule>
    <cfRule type="expression" dxfId="8536" priority="291">
      <formula>OR(AND($AI14=7,$AH14="S"),AND($AI14=6,$AH14="S"))</formula>
    </cfRule>
    <cfRule type="expression" dxfId="8535" priority="292">
      <formula>OR(AND($AI14=7,$AH14="PZC"),AND($AI14=6,$AH14="PZC"))</formula>
    </cfRule>
    <cfRule type="expression" dxfId="8534" priority="293">
      <formula>OR($AI14=7,$AI14=0)</formula>
    </cfRule>
    <cfRule type="expression" dxfId="8533" priority="294">
      <formula>$AI14=6</formula>
    </cfRule>
  </conditionalFormatting>
  <conditionalFormatting sqref="P14:U16">
    <cfRule type="expression" dxfId="8532" priority="285">
      <formula>AND($AI14=6,$AH14="RI")</formula>
    </cfRule>
    <cfRule type="expression" dxfId="8531" priority="286">
      <formula>AND($AI14=7,$AH14="RI")</formula>
    </cfRule>
    <cfRule type="expression" dxfId="8530" priority="287">
      <formula>OR($AI14=7,$AI14=8)</formula>
    </cfRule>
    <cfRule type="expression" dxfId="8529" priority="288">
      <formula>$AI14=6</formula>
    </cfRule>
  </conditionalFormatting>
  <conditionalFormatting sqref="P14:U16">
    <cfRule type="expression" dxfId="8528" priority="279">
      <formula>OR(AND($AI14=7,$AH14="R"),AND($AI14=6,$AH14="R"))</formula>
    </cfRule>
    <cfRule type="expression" dxfId="8527" priority="280">
      <formula>OR(AND($AI14=7,$AH14="RI"),AND($AI14=6,$AH14="RI"))</formula>
    </cfRule>
    <cfRule type="expression" dxfId="8526" priority="281">
      <formula>OR(AND($AI14=7,$AH14="S"),AND($AI14=6,$AH14="S"))</formula>
    </cfRule>
    <cfRule type="expression" dxfId="8525" priority="282">
      <formula>OR(AND($AI14=7,$AH14="PZC"),AND($AI14=6,$AH14="PZC"))</formula>
    </cfRule>
    <cfRule type="expression" dxfId="8524" priority="283">
      <formula>OR($AI14=7,$AI14=0)</formula>
    </cfRule>
    <cfRule type="expression" dxfId="8523" priority="284">
      <formula>$AI14=6</formula>
    </cfRule>
  </conditionalFormatting>
  <conditionalFormatting sqref="G18">
    <cfRule type="expression" dxfId="8522" priority="273">
      <formula>$AI18=7</formula>
    </cfRule>
    <cfRule type="expression" dxfId="8521" priority="274">
      <formula>$AI18=6</formula>
    </cfRule>
  </conditionalFormatting>
  <conditionalFormatting sqref="G18">
    <cfRule type="expression" dxfId="8520" priority="271">
      <formula>$AI18=7</formula>
    </cfRule>
    <cfRule type="expression" dxfId="8519" priority="272">
      <formula>$AI18=6</formula>
    </cfRule>
  </conditionalFormatting>
  <conditionalFormatting sqref="G18">
    <cfRule type="expression" dxfId="8518" priority="269">
      <formula>$AI18=7</formula>
    </cfRule>
    <cfRule type="expression" dxfId="8517" priority="270">
      <formula>$AI18=6</formula>
    </cfRule>
  </conditionalFormatting>
  <conditionalFormatting sqref="G18">
    <cfRule type="expression" dxfId="8516" priority="267">
      <formula>$AI18=7</formula>
    </cfRule>
    <cfRule type="expression" dxfId="8515" priority="268">
      <formula>$AI18=6</formula>
    </cfRule>
  </conditionalFormatting>
  <conditionalFormatting sqref="D18:I18">
    <cfRule type="expression" dxfId="8514" priority="275">
      <formula>AND($AI18=6,$AH18="RI")</formula>
    </cfRule>
    <cfRule type="expression" dxfId="8513" priority="276">
      <formula>AND($AI18=7,$AH18="RI")</formula>
    </cfRule>
    <cfRule type="expression" dxfId="8512" priority="277">
      <formula>OR($AI18=7,$AI18=8)</formula>
    </cfRule>
    <cfRule type="expression" dxfId="8511" priority="278">
      <formula>$AI18=6</formula>
    </cfRule>
  </conditionalFormatting>
  <conditionalFormatting sqref="D18:I18">
    <cfRule type="expression" dxfId="8510" priority="261">
      <formula>OR(AND($AI18=7,$AH18="R"),AND($AI18=6,$AH18="R"))</formula>
    </cfRule>
    <cfRule type="expression" dxfId="8509" priority="262">
      <formula>OR(AND($AI18=7,$AH18="RI"),AND($AI18=6,$AH18="RI"))</formula>
    </cfRule>
    <cfRule type="expression" dxfId="8508" priority="263">
      <formula>OR(AND($AI18=7,$AH18="S"),AND($AI18=6,$AH18="S"))</formula>
    </cfRule>
    <cfRule type="expression" dxfId="8507" priority="264">
      <formula>OR(AND($AI18=7,$AH18="PZC"),AND($AI18=6,$AH18="PZC"))</formula>
    </cfRule>
    <cfRule type="expression" dxfId="8506" priority="265">
      <formula>OR($AI18=7,$AI18=0)</formula>
    </cfRule>
    <cfRule type="expression" dxfId="8505" priority="266">
      <formula>$AI18=6</formula>
    </cfRule>
  </conditionalFormatting>
  <conditionalFormatting sqref="O18">
    <cfRule type="expression" dxfId="8504" priority="257">
      <formula>OR($AI18=7,$AI18=0)</formula>
    </cfRule>
    <cfRule type="expression" dxfId="8503" priority="258">
      <formula>$AI18=6</formula>
    </cfRule>
  </conditionalFormatting>
  <conditionalFormatting sqref="O18">
    <cfRule type="expression" dxfId="8502" priority="253">
      <formula>AND($AI18=7,$AH18="RI")</formula>
    </cfRule>
    <cfRule type="expression" dxfId="8501" priority="254">
      <formula>AND($AI18=6,$AH18="RI")</formula>
    </cfRule>
    <cfRule type="expression" dxfId="8500" priority="255">
      <formula>AND($AI18=7,$AH18="S")</formula>
    </cfRule>
    <cfRule type="expression" dxfId="8499" priority="256">
      <formula>AND($AI18=6,$AH18="S")</formula>
    </cfRule>
    <cfRule type="expression" dxfId="8498" priority="259">
      <formula>AND($AI18=7,$AH18="S")</formula>
    </cfRule>
    <cfRule type="expression" dxfId="8497" priority="260">
      <formula>AND($AI18=6,$AH18="S")</formula>
    </cfRule>
  </conditionalFormatting>
  <conditionalFormatting sqref="N18">
    <cfRule type="expression" dxfId="8496" priority="249">
      <formula>OR($AI18=7,$AI18=0)</formula>
    </cfRule>
    <cfRule type="expression" dxfId="8495" priority="250">
      <formula>$AI18=6</formula>
    </cfRule>
  </conditionalFormatting>
  <conditionalFormatting sqref="N18">
    <cfRule type="expression" dxfId="8494" priority="245">
      <formula>AND($AI18=7,$AH18="RI")</formula>
    </cfRule>
    <cfRule type="expression" dxfId="8493" priority="246">
      <formula>AND($AI18=6,$AH18="RI")</formula>
    </cfRule>
    <cfRule type="expression" dxfId="8492" priority="247">
      <formula>AND($AI18=7,$AH18="S")</formula>
    </cfRule>
    <cfRule type="expression" dxfId="8491" priority="248">
      <formula>AND($AI18=6,$AH18="S")</formula>
    </cfRule>
    <cfRule type="expression" dxfId="8490" priority="251">
      <formula>AND($AI18=7,$AH18="S")</formula>
    </cfRule>
    <cfRule type="expression" dxfId="8489" priority="252">
      <formula>AND($AI18=6,$AH18="S")</formula>
    </cfRule>
  </conditionalFormatting>
  <conditionalFormatting sqref="L18">
    <cfRule type="expression" dxfId="8488" priority="241">
      <formula>OR($AI18=7,$AI18=0)</formula>
    </cfRule>
    <cfRule type="expression" dxfId="8487" priority="242">
      <formula>$AI18=6</formula>
    </cfRule>
  </conditionalFormatting>
  <conditionalFormatting sqref="L18">
    <cfRule type="expression" dxfId="8486" priority="237">
      <formula>AND($AI18=7,$AH18="RI")</formula>
    </cfRule>
    <cfRule type="expression" dxfId="8485" priority="238">
      <formula>AND($AI18=6,$AH18="RI")</formula>
    </cfRule>
    <cfRule type="expression" dxfId="8484" priority="239">
      <formula>AND($AI18=7,$AH18="S")</formula>
    </cfRule>
    <cfRule type="expression" dxfId="8483" priority="240">
      <formula>AND($AI18=6,$AH18="S")</formula>
    </cfRule>
    <cfRule type="expression" dxfId="8482" priority="243">
      <formula>AND($AI18=7,$AH18="S")</formula>
    </cfRule>
    <cfRule type="expression" dxfId="8481" priority="244">
      <formula>AND($AI18=6,$AH18="S")</formula>
    </cfRule>
  </conditionalFormatting>
  <conditionalFormatting sqref="M18:O18">
    <cfRule type="expression" dxfId="8480" priority="233">
      <formula>OR($AI18=7,$AI18=0)</formula>
    </cfRule>
    <cfRule type="expression" dxfId="8479" priority="234">
      <formula>$AI18=6</formula>
    </cfRule>
  </conditionalFormatting>
  <conditionalFormatting sqref="M18:O18">
    <cfRule type="expression" dxfId="8478" priority="229">
      <formula>AND($AI18=7,$AH18="RI")</formula>
    </cfRule>
    <cfRule type="expression" dxfId="8477" priority="230">
      <formula>AND($AI18=6,$AH18="RI")</formula>
    </cfRule>
    <cfRule type="expression" dxfId="8476" priority="231">
      <formula>AND($AI18=7,$AH18="S")</formula>
    </cfRule>
    <cfRule type="expression" dxfId="8475" priority="232">
      <formula>AND($AI18=6,$AH18="S")</formula>
    </cfRule>
    <cfRule type="expression" dxfId="8474" priority="235">
      <formula>AND($AI18=7,$AH18="S")</formula>
    </cfRule>
    <cfRule type="expression" dxfId="8473" priority="236">
      <formula>AND($AI18=6,$AH18="S")</formula>
    </cfRule>
  </conditionalFormatting>
  <conditionalFormatting sqref="K18">
    <cfRule type="expression" dxfId="8472" priority="225">
      <formula>$AI18=7</formula>
    </cfRule>
    <cfRule type="expression" dxfId="8471" priority="226">
      <formula>$AI18=6</formula>
    </cfRule>
  </conditionalFormatting>
  <conditionalFormatting sqref="K18">
    <cfRule type="expression" dxfId="8470" priority="221">
      <formula>AND($AI18=7,$AH18="RI")</formula>
    </cfRule>
    <cfRule type="expression" dxfId="8469" priority="222">
      <formula>AND($AI18=6,$AH18="RI")</formula>
    </cfRule>
    <cfRule type="expression" dxfId="8468" priority="223">
      <formula>AND($AI18=7,$AH18="S")</formula>
    </cfRule>
    <cfRule type="expression" dxfId="8467" priority="224">
      <formula>AND($AI18=6,$AH18="S")</formula>
    </cfRule>
    <cfRule type="expression" dxfId="8466" priority="227">
      <formula>AND($AI18=7,$AH18="S")</formula>
    </cfRule>
    <cfRule type="expression" dxfId="8465" priority="228">
      <formula>AND($AI18=6,$AH18="S")</formula>
    </cfRule>
  </conditionalFormatting>
  <conditionalFormatting sqref="J18">
    <cfRule type="expression" dxfId="8464" priority="217">
      <formula>OR($AI18=7,$AI18=0)</formula>
    </cfRule>
    <cfRule type="expression" dxfId="8463" priority="218">
      <formula>$AI18=6</formula>
    </cfRule>
  </conditionalFormatting>
  <conditionalFormatting sqref="J18">
    <cfRule type="expression" dxfId="8462" priority="213">
      <formula>AND($AI18=7,$AH18="RI")</formula>
    </cfRule>
    <cfRule type="expression" dxfId="8461" priority="214">
      <formula>AND($AI18=6,$AH18="RI")</formula>
    </cfRule>
    <cfRule type="expression" dxfId="8460" priority="215">
      <formula>AND($AI18=7,$AH18="S")</formula>
    </cfRule>
    <cfRule type="expression" dxfId="8459" priority="216">
      <formula>AND($AI18=6,$AH18="S")</formula>
    </cfRule>
    <cfRule type="expression" dxfId="8458" priority="219">
      <formula>AND($AI18=7,$AH18="S")</formula>
    </cfRule>
    <cfRule type="expression" dxfId="8457" priority="220">
      <formula>AND($AI18=6,$AH18="S")</formula>
    </cfRule>
  </conditionalFormatting>
  <conditionalFormatting sqref="J18:O18">
    <cfRule type="expression" dxfId="8456" priority="207">
      <formula>OR(AND($AI18=7,$AH18="R"),AND($AI18=6,$AH18="R"))</formula>
    </cfRule>
    <cfRule type="expression" dxfId="8455" priority="208">
      <formula>OR(AND($AI18=7,$AH18="RI"),AND($AI18=6,$AH18="RI"))</formula>
    </cfRule>
    <cfRule type="expression" dxfId="8454" priority="209">
      <formula>OR(AND($AI18=7,$AH18="S"),AND($AI18=6,$AH18="S"))</formula>
    </cfRule>
    <cfRule type="expression" dxfId="8453" priority="210">
      <formula>OR(AND($AI18=7,$AH18="PZC"),AND($AI18=6,$AH18="PZC"))</formula>
    </cfRule>
    <cfRule type="expression" dxfId="8452" priority="211">
      <formula>OR($AI18=7,$AI18=0)</formula>
    </cfRule>
    <cfRule type="expression" dxfId="8451" priority="212">
      <formula>$AI18=6</formula>
    </cfRule>
  </conditionalFormatting>
  <conditionalFormatting sqref="P18:U18">
    <cfRule type="expression" dxfId="8450" priority="203">
      <formula>AND($AI18=6,$AH18="RI")</formula>
    </cfRule>
    <cfRule type="expression" dxfId="8449" priority="204">
      <formula>AND($AI18=7,$AH18="RI")</formula>
    </cfRule>
    <cfRule type="expression" dxfId="8448" priority="205">
      <formula>OR($AI18=7,$AI18=8)</formula>
    </cfRule>
    <cfRule type="expression" dxfId="8447" priority="206">
      <formula>$AI18=6</formula>
    </cfRule>
  </conditionalFormatting>
  <conditionalFormatting sqref="P18:U18">
    <cfRule type="expression" dxfId="8446" priority="197">
      <formula>OR(AND($AI18=7,$AH18="R"),AND($AI18=6,$AH18="R"))</formula>
    </cfRule>
    <cfRule type="expression" dxfId="8445" priority="198">
      <formula>OR(AND($AI18=7,$AH18="RI"),AND($AI18=6,$AH18="RI"))</formula>
    </cfRule>
    <cfRule type="expression" dxfId="8444" priority="199">
      <formula>OR(AND($AI18=7,$AH18="S"),AND($AI18=6,$AH18="S"))</formula>
    </cfRule>
    <cfRule type="expression" dxfId="8443" priority="200">
      <formula>OR(AND($AI18=7,$AH18="PZC"),AND($AI18=6,$AH18="PZC"))</formula>
    </cfRule>
    <cfRule type="expression" dxfId="8442" priority="201">
      <formula>OR($AI18=7,$AI18=0)</formula>
    </cfRule>
    <cfRule type="expression" dxfId="8441" priority="202">
      <formula>$AI18=6</formula>
    </cfRule>
  </conditionalFormatting>
  <conditionalFormatting sqref="I21:I25">
    <cfRule type="expression" dxfId="8440" priority="193">
      <formula>OR($AI21=7,$AI21=0)</formula>
    </cfRule>
    <cfRule type="expression" dxfId="8439" priority="194">
      <formula>$AI21=6</formula>
    </cfRule>
  </conditionalFormatting>
  <conditionalFormatting sqref="I21:I25">
    <cfRule type="expression" dxfId="8438" priority="189">
      <formula>AND($AI21=7,$AH21="RI")</formula>
    </cfRule>
    <cfRule type="expression" dxfId="8437" priority="190">
      <formula>AND($AI21=6,$AH21="RI")</formula>
    </cfRule>
    <cfRule type="expression" dxfId="8436" priority="191">
      <formula>AND($AI21=7,$AH21="S")</formula>
    </cfRule>
    <cfRule type="expression" dxfId="8435" priority="192">
      <formula>AND($AI21=6,$AH21="S")</formula>
    </cfRule>
    <cfRule type="expression" dxfId="8434" priority="195">
      <formula>AND($AI21=7,$AH21="S")</formula>
    </cfRule>
    <cfRule type="expression" dxfId="8433" priority="196">
      <formula>AND($AI21=6,$AH21="S")</formula>
    </cfRule>
  </conditionalFormatting>
  <conditionalFormatting sqref="H21:H25">
    <cfRule type="expression" dxfId="8432" priority="185">
      <formula>OR($AI21=7,$AI21=0)</formula>
    </cfRule>
    <cfRule type="expression" dxfId="8431" priority="186">
      <formula>$AI21=6</formula>
    </cfRule>
  </conditionalFormatting>
  <conditionalFormatting sqref="H21:H25">
    <cfRule type="expression" dxfId="8430" priority="181">
      <formula>AND($AI21=7,$AH21="RI")</formula>
    </cfRule>
    <cfRule type="expression" dxfId="8429" priority="182">
      <formula>AND($AI21=6,$AH21="RI")</formula>
    </cfRule>
    <cfRule type="expression" dxfId="8428" priority="183">
      <formula>AND($AI21=7,$AH21="S")</formula>
    </cfRule>
    <cfRule type="expression" dxfId="8427" priority="184">
      <formula>AND($AI21=6,$AH21="S")</formula>
    </cfRule>
    <cfRule type="expression" dxfId="8426" priority="187">
      <formula>AND($AI21=7,$AH21="S")</formula>
    </cfRule>
    <cfRule type="expression" dxfId="8425" priority="188">
      <formula>AND($AI21=6,$AH21="S")</formula>
    </cfRule>
  </conditionalFormatting>
  <conditionalFormatting sqref="F21:F25">
    <cfRule type="expression" dxfId="8424" priority="177">
      <formula>OR($AI21=7,$AI21=0)</formula>
    </cfRule>
    <cfRule type="expression" dxfId="8423" priority="178">
      <formula>$AI21=6</formula>
    </cfRule>
  </conditionalFormatting>
  <conditionalFormatting sqref="F21:F25">
    <cfRule type="expression" dxfId="8422" priority="173">
      <formula>AND($AI21=7,$AH21="RI")</formula>
    </cfRule>
    <cfRule type="expression" dxfId="8421" priority="174">
      <formula>AND($AI21=6,$AH21="RI")</formula>
    </cfRule>
    <cfRule type="expression" dxfId="8420" priority="175">
      <formula>AND($AI21=7,$AH21="S")</formula>
    </cfRule>
    <cfRule type="expression" dxfId="8419" priority="176">
      <formula>AND($AI21=6,$AH21="S")</formula>
    </cfRule>
    <cfRule type="expression" dxfId="8418" priority="179">
      <formula>AND($AI21=7,$AH21="S")</formula>
    </cfRule>
    <cfRule type="expression" dxfId="8417" priority="180">
      <formula>AND($AI21=6,$AH21="S")</formula>
    </cfRule>
  </conditionalFormatting>
  <conditionalFormatting sqref="G21:I25">
    <cfRule type="expression" dxfId="8416" priority="169">
      <formula>OR($AI21=7,$AI21=0)</formula>
    </cfRule>
    <cfRule type="expression" dxfId="8415" priority="170">
      <formula>$AI21=6</formula>
    </cfRule>
  </conditionalFormatting>
  <conditionalFormatting sqref="G21:I25">
    <cfRule type="expression" dxfId="8414" priority="165">
      <formula>AND($AI21=7,$AH21="RI")</formula>
    </cfRule>
    <cfRule type="expression" dxfId="8413" priority="166">
      <formula>AND($AI21=6,$AH21="RI")</formula>
    </cfRule>
    <cfRule type="expression" dxfId="8412" priority="167">
      <formula>AND($AI21=7,$AH21="S")</formula>
    </cfRule>
    <cfRule type="expression" dxfId="8411" priority="168">
      <formula>AND($AI21=6,$AH21="S")</formula>
    </cfRule>
    <cfRule type="expression" dxfId="8410" priority="171">
      <formula>AND($AI21=7,$AH21="S")</formula>
    </cfRule>
    <cfRule type="expression" dxfId="8409" priority="172">
      <formula>AND($AI21=6,$AH21="S")</formula>
    </cfRule>
  </conditionalFormatting>
  <conditionalFormatting sqref="E21:E25">
    <cfRule type="expression" dxfId="8408" priority="161">
      <formula>$AI21=7</formula>
    </cfRule>
    <cfRule type="expression" dxfId="8407" priority="162">
      <formula>$AI21=6</formula>
    </cfRule>
  </conditionalFormatting>
  <conditionalFormatting sqref="E21:E25">
    <cfRule type="expression" dxfId="8406" priority="157">
      <formula>AND($AI21=7,$AH21="RI")</formula>
    </cfRule>
    <cfRule type="expression" dxfId="8405" priority="158">
      <formula>AND($AI21=6,$AH21="RI")</formula>
    </cfRule>
    <cfRule type="expression" dxfId="8404" priority="159">
      <formula>AND($AI21=7,$AH21="S")</formula>
    </cfRule>
    <cfRule type="expression" dxfId="8403" priority="160">
      <formula>AND($AI21=6,$AH21="S")</formula>
    </cfRule>
    <cfRule type="expression" dxfId="8402" priority="163">
      <formula>AND($AI21=7,$AH21="S")</formula>
    </cfRule>
    <cfRule type="expression" dxfId="8401" priority="164">
      <formula>AND($AI21=6,$AH21="S")</formula>
    </cfRule>
  </conditionalFormatting>
  <conditionalFormatting sqref="D21:D25">
    <cfRule type="expression" dxfId="8400" priority="153">
      <formula>OR($AI21=7,$AI21=0)</formula>
    </cfRule>
    <cfRule type="expression" dxfId="8399" priority="154">
      <formula>$AI21=6</formula>
    </cfRule>
  </conditionalFormatting>
  <conditionalFormatting sqref="D21:D25">
    <cfRule type="expression" dxfId="8398" priority="149">
      <formula>AND($AI21=7,$AH21="RI")</formula>
    </cfRule>
    <cfRule type="expression" dxfId="8397" priority="150">
      <formula>AND($AI21=6,$AH21="RI")</formula>
    </cfRule>
    <cfRule type="expression" dxfId="8396" priority="151">
      <formula>AND($AI21=7,$AH21="S")</formula>
    </cfRule>
    <cfRule type="expression" dxfId="8395" priority="152">
      <formula>AND($AI21=6,$AH21="S")</formula>
    </cfRule>
    <cfRule type="expression" dxfId="8394" priority="155">
      <formula>AND($AI21=7,$AH21="S")</formula>
    </cfRule>
    <cfRule type="expression" dxfId="8393" priority="156">
      <formula>AND($AI21=6,$AH21="S")</formula>
    </cfRule>
  </conditionalFormatting>
  <conditionalFormatting sqref="D21:I25">
    <cfRule type="expression" dxfId="8392" priority="143">
      <formula>OR(AND($AI21=7,$AH21="R"),AND($AI21=6,$AH21="R"))</formula>
    </cfRule>
    <cfRule type="expression" dxfId="8391" priority="144">
      <formula>OR(AND($AI21=7,$AH21="RI"),AND($AI21=6,$AH21="RI"))</formula>
    </cfRule>
    <cfRule type="expression" dxfId="8390" priority="145">
      <formula>OR(AND($AI21=7,$AH21="S"),AND($AI21=6,$AH21="S"))</formula>
    </cfRule>
    <cfRule type="expression" dxfId="8389" priority="146">
      <formula>OR(AND($AI21=7,$AH21="PZC"),AND($AI21=6,$AH21="PZC"))</formula>
    </cfRule>
    <cfRule type="expression" dxfId="8388" priority="147">
      <formula>OR($AI21=7,$AI21=0)</formula>
    </cfRule>
    <cfRule type="expression" dxfId="8387" priority="148">
      <formula>$AI21=6</formula>
    </cfRule>
  </conditionalFormatting>
  <conditionalFormatting sqref="J21:O25">
    <cfRule type="expression" dxfId="8386" priority="139">
      <formula>AND($AI21=6,$AH21="RI")</formula>
    </cfRule>
    <cfRule type="expression" dxfId="8385" priority="140">
      <formula>AND($AI21=7,$AH21="RI")</formula>
    </cfRule>
    <cfRule type="expression" dxfId="8384" priority="141">
      <formula>OR($AI21=7,$AI21=8)</formula>
    </cfRule>
    <cfRule type="expression" dxfId="8383" priority="142">
      <formula>$AI21=6</formula>
    </cfRule>
  </conditionalFormatting>
  <conditionalFormatting sqref="J21:O25">
    <cfRule type="expression" dxfId="8382" priority="133">
      <formula>OR(AND($AI21=7,$AH21="R"),AND($AI21=6,$AH21="R"))</formula>
    </cfRule>
    <cfRule type="expression" dxfId="8381" priority="134">
      <formula>OR(AND($AI21=7,$AH21="RI"),AND($AI21=6,$AH21="RI"))</formula>
    </cfRule>
    <cfRule type="expression" dxfId="8380" priority="135">
      <formula>OR(AND($AI21=7,$AH21="S"),AND($AI21=6,$AH21="S"))</formula>
    </cfRule>
    <cfRule type="expression" dxfId="8379" priority="136">
      <formula>OR(AND($AI21=7,$AH21="PZC"),AND($AI21=6,$AH21="PZC"))</formula>
    </cfRule>
    <cfRule type="expression" dxfId="8378" priority="137">
      <formula>OR($AI21=7,$AI21=0)</formula>
    </cfRule>
    <cfRule type="expression" dxfId="8377" priority="138">
      <formula>$AI21=6</formula>
    </cfRule>
  </conditionalFormatting>
  <conditionalFormatting sqref="S21:S25">
    <cfRule type="expression" dxfId="8376" priority="127">
      <formula>$AI21=7</formula>
    </cfRule>
    <cfRule type="expression" dxfId="8375" priority="128">
      <formula>$AI21=6</formula>
    </cfRule>
  </conditionalFormatting>
  <conditionalFormatting sqref="S22">
    <cfRule type="expression" dxfId="8374" priority="125">
      <formula>$AI22=7</formula>
    </cfRule>
    <cfRule type="expression" dxfId="8373" priority="126">
      <formula>$AI22=6</formula>
    </cfRule>
  </conditionalFormatting>
  <conditionalFormatting sqref="S21:S25">
    <cfRule type="expression" dxfId="8372" priority="123">
      <formula>$AI21=7</formula>
    </cfRule>
    <cfRule type="expression" dxfId="8371" priority="124">
      <formula>$AI21=6</formula>
    </cfRule>
  </conditionalFormatting>
  <conditionalFormatting sqref="S21:S25">
    <cfRule type="expression" dxfId="8370" priority="121">
      <formula>$AI21=7</formula>
    </cfRule>
    <cfRule type="expression" dxfId="8369" priority="122">
      <formula>$AI21=6</formula>
    </cfRule>
  </conditionalFormatting>
  <conditionalFormatting sqref="P21:U25">
    <cfRule type="expression" dxfId="8368" priority="129">
      <formula>AND($AI21=6,$AH21="RI")</formula>
    </cfRule>
    <cfRule type="expression" dxfId="8367" priority="130">
      <formula>AND($AI21=7,$AH21="RI")</formula>
    </cfRule>
    <cfRule type="expression" dxfId="8366" priority="131">
      <formula>OR($AI21=7,$AI21=8)</formula>
    </cfRule>
    <cfRule type="expression" dxfId="8365" priority="132">
      <formula>$AI21=6</formula>
    </cfRule>
  </conditionalFormatting>
  <conditionalFormatting sqref="P21:U25">
    <cfRule type="expression" dxfId="8364" priority="115">
      <formula>OR(AND($AI21=7,$AH21="R"),AND($AI21=6,$AH21="R"))</formula>
    </cfRule>
    <cfRule type="expression" dxfId="8363" priority="116">
      <formula>OR(AND($AI21=7,$AH21="RI"),AND($AI21=6,$AH21="RI"))</formula>
    </cfRule>
    <cfRule type="expression" dxfId="8362" priority="117">
      <formula>OR(AND($AI21=7,$AH21="S"),AND($AI21=6,$AH21="S"))</formula>
    </cfRule>
    <cfRule type="expression" dxfId="8361" priority="118">
      <formula>OR(AND($AI21=7,$AH21="PZC"),AND($AI21=6,$AH21="PZC"))</formula>
    </cfRule>
    <cfRule type="expression" dxfId="8360" priority="119">
      <formula>OR($AI21=7,$AI21=0)</formula>
    </cfRule>
    <cfRule type="expression" dxfId="8359" priority="120">
      <formula>$AI21=6</formula>
    </cfRule>
  </conditionalFormatting>
  <conditionalFormatting sqref="D28:I32">
    <cfRule type="expression" dxfId="8358" priority="111">
      <formula>AND($AI28=6,$AH28="RI")</formula>
    </cfRule>
    <cfRule type="expression" dxfId="8357" priority="112">
      <formula>AND($AI28=7,$AH28="RI")</formula>
    </cfRule>
    <cfRule type="expression" dxfId="8356" priority="113">
      <formula>OR($AI28=7,$AI28=8)</formula>
    </cfRule>
    <cfRule type="expression" dxfId="8355" priority="114">
      <formula>$AI28=6</formula>
    </cfRule>
  </conditionalFormatting>
  <conditionalFormatting sqref="D28:I32">
    <cfRule type="expression" dxfId="8354" priority="105">
      <formula>OR(AND($AI28=7,$AH28="R"),AND($AI28=6,$AH28="R"))</formula>
    </cfRule>
    <cfRule type="expression" dxfId="8353" priority="106">
      <formula>OR(AND($AI28=7,$AH28="RI"),AND($AI28=6,$AH28="RI"))</formula>
    </cfRule>
    <cfRule type="expression" dxfId="8352" priority="107">
      <formula>OR(AND($AI28=7,$AH28="S"),AND($AI28=6,$AH28="S"))</formula>
    </cfRule>
    <cfRule type="expression" dxfId="8351" priority="108">
      <formula>OR(AND($AI28=7,$AH28="PZC"),AND($AI28=6,$AH28="PZC"))</formula>
    </cfRule>
    <cfRule type="expression" dxfId="8350" priority="109">
      <formula>OR($AI28=7,$AI28=0)</formula>
    </cfRule>
    <cfRule type="expression" dxfId="8349" priority="110">
      <formula>$AI28=6</formula>
    </cfRule>
  </conditionalFormatting>
  <conditionalFormatting sqref="M28:M32">
    <cfRule type="expression" dxfId="8348" priority="99">
      <formula>$AI28=7</formula>
    </cfRule>
    <cfRule type="expression" dxfId="8347" priority="100">
      <formula>$AI28=6</formula>
    </cfRule>
  </conditionalFormatting>
  <conditionalFormatting sqref="M29">
    <cfRule type="expression" dxfId="8346" priority="97">
      <formula>$AI29=7</formula>
    </cfRule>
    <cfRule type="expression" dxfId="8345" priority="98">
      <formula>$AI29=6</formula>
    </cfRule>
  </conditionalFormatting>
  <conditionalFormatting sqref="M28:M32">
    <cfRule type="expression" dxfId="8344" priority="95">
      <formula>$AI28=7</formula>
    </cfRule>
    <cfRule type="expression" dxfId="8343" priority="96">
      <formula>$AI28=6</formula>
    </cfRule>
  </conditionalFormatting>
  <conditionalFormatting sqref="M28:M32">
    <cfRule type="expression" dxfId="8342" priority="93">
      <formula>$AI28=7</formula>
    </cfRule>
    <cfRule type="expression" dxfId="8341" priority="94">
      <formula>$AI28=6</formula>
    </cfRule>
  </conditionalFormatting>
  <conditionalFormatting sqref="J28:O32">
    <cfRule type="expression" dxfId="8340" priority="101">
      <formula>AND($AI28=6,$AH28="RI")</formula>
    </cfRule>
    <cfRule type="expression" dxfId="8339" priority="102">
      <formula>AND($AI28=7,$AH28="RI")</formula>
    </cfRule>
    <cfRule type="expression" dxfId="8338" priority="103">
      <formula>OR($AI28=7,$AI28=8)</formula>
    </cfRule>
    <cfRule type="expression" dxfId="8337" priority="104">
      <formula>$AI28=6</formula>
    </cfRule>
  </conditionalFormatting>
  <conditionalFormatting sqref="J28:O32">
    <cfRule type="expression" dxfId="8336" priority="87">
      <formula>OR(AND($AI28=7,$AH28="R"),AND($AI28=6,$AH28="R"))</formula>
    </cfRule>
    <cfRule type="expression" dxfId="8335" priority="88">
      <formula>OR(AND($AI28=7,$AH28="RI"),AND($AI28=6,$AH28="RI"))</formula>
    </cfRule>
    <cfRule type="expression" dxfId="8334" priority="89">
      <formula>OR(AND($AI28=7,$AH28="S"),AND($AI28=6,$AH28="S"))</formula>
    </cfRule>
    <cfRule type="expression" dxfId="8333" priority="90">
      <formula>OR(AND($AI28=7,$AH28="PZC"),AND($AI28=6,$AH28="PZC"))</formula>
    </cfRule>
    <cfRule type="expression" dxfId="8332" priority="91">
      <formula>OR($AI28=7,$AI28=0)</formula>
    </cfRule>
    <cfRule type="expression" dxfId="8331" priority="92">
      <formula>$AI28=6</formula>
    </cfRule>
  </conditionalFormatting>
  <conditionalFormatting sqref="U28:U32">
    <cfRule type="expression" dxfId="8330" priority="83">
      <formula>OR($AI28=7,$AI28=0)</formula>
    </cfRule>
    <cfRule type="expression" dxfId="8329" priority="84">
      <formula>$AI28=6</formula>
    </cfRule>
  </conditionalFormatting>
  <conditionalFormatting sqref="U28:U32">
    <cfRule type="expression" dxfId="8328" priority="79">
      <formula>AND($AI28=7,$AH28="RI")</formula>
    </cfRule>
    <cfRule type="expression" dxfId="8327" priority="80">
      <formula>AND($AI28=6,$AH28="RI")</formula>
    </cfRule>
    <cfRule type="expression" dxfId="8326" priority="81">
      <formula>AND($AI28=7,$AH28="S")</formula>
    </cfRule>
    <cfRule type="expression" dxfId="8325" priority="82">
      <formula>AND($AI28=6,$AH28="S")</formula>
    </cfRule>
    <cfRule type="expression" dxfId="8324" priority="85">
      <formula>AND($AI28=7,$AH28="S")</formula>
    </cfRule>
    <cfRule type="expression" dxfId="8323" priority="86">
      <formula>AND($AI28=6,$AH28="S")</formula>
    </cfRule>
  </conditionalFormatting>
  <conditionalFormatting sqref="T28:T32">
    <cfRule type="expression" dxfId="8322" priority="75">
      <formula>OR($AI28=7,$AI28=0)</formula>
    </cfRule>
    <cfRule type="expression" dxfId="8321" priority="76">
      <formula>$AI28=6</formula>
    </cfRule>
  </conditionalFormatting>
  <conditionalFormatting sqref="T28:T32">
    <cfRule type="expression" dxfId="8320" priority="71">
      <formula>AND($AI28=7,$AH28="RI")</formula>
    </cfRule>
    <cfRule type="expression" dxfId="8319" priority="72">
      <formula>AND($AI28=6,$AH28="RI")</formula>
    </cfRule>
    <cfRule type="expression" dxfId="8318" priority="73">
      <formula>AND($AI28=7,$AH28="S")</formula>
    </cfRule>
    <cfRule type="expression" dxfId="8317" priority="74">
      <formula>AND($AI28=6,$AH28="S")</formula>
    </cfRule>
    <cfRule type="expression" dxfId="8316" priority="77">
      <formula>AND($AI28=7,$AH28="S")</formula>
    </cfRule>
    <cfRule type="expression" dxfId="8315" priority="78">
      <formula>AND($AI28=6,$AH28="S")</formula>
    </cfRule>
  </conditionalFormatting>
  <conditionalFormatting sqref="R28:R32">
    <cfRule type="expression" dxfId="8314" priority="67">
      <formula>OR($AI28=7,$AI28=0)</formula>
    </cfRule>
    <cfRule type="expression" dxfId="8313" priority="68">
      <formula>$AI28=6</formula>
    </cfRule>
  </conditionalFormatting>
  <conditionalFormatting sqref="R28:R32">
    <cfRule type="expression" dxfId="8312" priority="63">
      <formula>AND($AI28=7,$AH28="RI")</formula>
    </cfRule>
    <cfRule type="expression" dxfId="8311" priority="64">
      <formula>AND($AI28=6,$AH28="RI")</formula>
    </cfRule>
    <cfRule type="expression" dxfId="8310" priority="65">
      <formula>AND($AI28=7,$AH28="S")</formula>
    </cfRule>
    <cfRule type="expression" dxfId="8309" priority="66">
      <formula>AND($AI28=6,$AH28="S")</formula>
    </cfRule>
    <cfRule type="expression" dxfId="8308" priority="69">
      <formula>AND($AI28=7,$AH28="S")</formula>
    </cfRule>
    <cfRule type="expression" dxfId="8307" priority="70">
      <formula>AND($AI28=6,$AH28="S")</formula>
    </cfRule>
  </conditionalFormatting>
  <conditionalFormatting sqref="S28:U32">
    <cfRule type="expression" dxfId="8306" priority="59">
      <formula>OR($AI28=7,$AI28=0)</formula>
    </cfRule>
    <cfRule type="expression" dxfId="8305" priority="60">
      <formula>$AI28=6</formula>
    </cfRule>
  </conditionalFormatting>
  <conditionalFormatting sqref="S28:U32">
    <cfRule type="expression" dxfId="8304" priority="55">
      <formula>AND($AI28=7,$AH28="RI")</formula>
    </cfRule>
    <cfRule type="expression" dxfId="8303" priority="56">
      <formula>AND($AI28=6,$AH28="RI")</formula>
    </cfRule>
    <cfRule type="expression" dxfId="8302" priority="57">
      <formula>AND($AI28=7,$AH28="S")</formula>
    </cfRule>
    <cfRule type="expression" dxfId="8301" priority="58">
      <formula>AND($AI28=6,$AH28="S")</formula>
    </cfRule>
    <cfRule type="expression" dxfId="8300" priority="61">
      <formula>AND($AI28=7,$AH28="S")</formula>
    </cfRule>
    <cfRule type="expression" dxfId="8299" priority="62">
      <formula>AND($AI28=6,$AH28="S")</formula>
    </cfRule>
  </conditionalFormatting>
  <conditionalFormatting sqref="Q28:Q32">
    <cfRule type="expression" dxfId="8298" priority="51">
      <formula>$AI28=7</formula>
    </cfRule>
    <cfRule type="expression" dxfId="8297" priority="52">
      <formula>$AI28=6</formula>
    </cfRule>
  </conditionalFormatting>
  <conditionalFormatting sqref="Q28:Q32">
    <cfRule type="expression" dxfId="8296" priority="47">
      <formula>AND($AI28=7,$AH28="RI")</formula>
    </cfRule>
    <cfRule type="expression" dxfId="8295" priority="48">
      <formula>AND($AI28=6,$AH28="RI")</formula>
    </cfRule>
    <cfRule type="expression" dxfId="8294" priority="49">
      <formula>AND($AI28=7,$AH28="S")</formula>
    </cfRule>
    <cfRule type="expression" dxfId="8293" priority="50">
      <formula>AND($AI28=6,$AH28="S")</formula>
    </cfRule>
    <cfRule type="expression" dxfId="8292" priority="53">
      <formula>AND($AI28=7,$AH28="S")</formula>
    </cfRule>
    <cfRule type="expression" dxfId="8291" priority="54">
      <formula>AND($AI28=6,$AH28="S")</formula>
    </cfRule>
  </conditionalFormatting>
  <conditionalFormatting sqref="P28:P32">
    <cfRule type="expression" dxfId="8290" priority="43">
      <formula>OR($AI28=7,$AI28=0)</formula>
    </cfRule>
    <cfRule type="expression" dxfId="8289" priority="44">
      <formula>$AI28=6</formula>
    </cfRule>
  </conditionalFormatting>
  <conditionalFormatting sqref="P28:P32">
    <cfRule type="expression" dxfId="8288" priority="41">
      <formula>AND($AI28=7,$AH28="S")</formula>
    </cfRule>
    <cfRule type="expression" dxfId="8287" priority="42">
      <formula>AND($AI28=6,$AH28="S")</formula>
    </cfRule>
    <cfRule type="expression" dxfId="8286" priority="45">
      <formula>AND($AI28=7,$AH28="S")</formula>
    </cfRule>
    <cfRule type="expression" dxfId="8285" priority="46">
      <formula>AND($AI28=6,$AH28="S")</formula>
    </cfRule>
  </conditionalFormatting>
  <conditionalFormatting sqref="P28:U32">
    <cfRule type="expression" dxfId="8284" priority="35">
      <formula>OR(AND($AI28=7,$AH28="R"),AND($AI28=6,$AH28="R"))</formula>
    </cfRule>
    <cfRule type="expression" dxfId="8283" priority="37">
      <formula>OR(AND($AI28=7,$AH28="S"),AND($AI28=6,$AH28="S"))</formula>
    </cfRule>
    <cfRule type="expression" dxfId="8282" priority="38">
      <formula>OR(AND($AI28=7,$AH28="PZC"),AND($AI28=6,$AH28="PZC"))</formula>
    </cfRule>
    <cfRule type="expression" dxfId="8281" priority="39">
      <formula>OR($AI28=7,$AI28=0)</formula>
    </cfRule>
    <cfRule type="expression" dxfId="8280" priority="40">
      <formula>$AI28=6</formula>
    </cfRule>
  </conditionalFormatting>
  <conditionalFormatting sqref="AB3:AD32 A3:U32">
    <cfRule type="expression" dxfId="8279" priority="36">
      <formula>OR(AND($AI3=7,$AH3="RI"),AND($AI3=6,$AH3="RI"))</formula>
    </cfRule>
    <cfRule type="expression" dxfId="8278" priority="754">
      <formula>AND($AI3=7,$AH3="RI")</formula>
    </cfRule>
    <cfRule type="expression" dxfId="8277" priority="755">
      <formula>AND($AI3=6,$AH3="RI")</formula>
    </cfRule>
  </conditionalFormatting>
  <conditionalFormatting sqref="AB3 AB6:AB10 AB13:AB17 AB20:AB24 AB27:AB31">
    <cfRule type="iconSet" priority="34">
      <iconSet iconSet="3Symbols">
        <cfvo type="percent" val="0"/>
        <cfvo type="num" val="4"/>
        <cfvo type="num" val="5"/>
      </iconSet>
    </cfRule>
  </conditionalFormatting>
  <conditionalFormatting sqref="AD3:AD32">
    <cfRule type="iconSet" priority="33">
      <iconSet iconSet="3Symbols">
        <cfvo type="percent" val="0"/>
        <cfvo type="num" val="1"/>
        <cfvo type="num" val="2"/>
      </iconSet>
    </cfRule>
  </conditionalFormatting>
  <conditionalFormatting sqref="V4">
    <cfRule type="expression" dxfId="8276" priority="25">
      <formula>$AI4=7</formula>
    </cfRule>
    <cfRule type="expression" dxfId="8275" priority="26">
      <formula>$AI4=6</formula>
    </cfRule>
  </conditionalFormatting>
  <conditionalFormatting sqref="V12:X12">
    <cfRule type="expression" dxfId="8274" priority="21">
      <formula>AND($AI12=7,$AH12="RI")</formula>
    </cfRule>
    <cfRule type="expression" dxfId="8273" priority="22">
      <formula>AND($AI12=6,$AH12="RI")</formula>
    </cfRule>
    <cfRule type="expression" dxfId="8272" priority="23">
      <formula>AND($AI12=7,$AH12="S")</formula>
    </cfRule>
    <cfRule type="expression" dxfId="8271" priority="24">
      <formula>AND($AI12=6,$AH12="S")</formula>
    </cfRule>
    <cfRule type="expression" dxfId="8270" priority="27">
      <formula>OR($AI12=7,$AI12=8)</formula>
    </cfRule>
    <cfRule type="expression" dxfId="8269" priority="28">
      <formula>$AI12=6</formula>
    </cfRule>
  </conditionalFormatting>
  <conditionalFormatting sqref="V3:AA32">
    <cfRule type="expression" dxfId="8268" priority="29">
      <formula>OR($AI3=7,$AI3=0)</formula>
    </cfRule>
    <cfRule type="expression" dxfId="8267" priority="30">
      <formula>$AI3=6</formula>
    </cfRule>
  </conditionalFormatting>
  <conditionalFormatting sqref="Y12">
    <cfRule type="expression" dxfId="8266" priority="15">
      <formula>AND($AI12=7,$AH12="RI")</formula>
    </cfRule>
    <cfRule type="expression" dxfId="8265" priority="16">
      <formula>AND($AI12=6,$AH12="RI")</formula>
    </cfRule>
    <cfRule type="expression" dxfId="8264" priority="17">
      <formula>AND($AI12=7,$AH12="S")</formula>
    </cfRule>
    <cfRule type="expression" dxfId="8263" priority="18">
      <formula>AND($AI12=6,$AH12="S")</formula>
    </cfRule>
    <cfRule type="expression" dxfId="8262" priority="19">
      <formula>OR($AI12=7,$AI12=8)</formula>
    </cfRule>
    <cfRule type="expression" dxfId="8261" priority="20">
      <formula>$AI12=6</formula>
    </cfRule>
  </conditionalFormatting>
  <conditionalFormatting sqref="V3:AA32">
    <cfRule type="expression" dxfId="8260" priority="14">
      <formula>OR(AND($AI3=7,$AH3="RI"),AND($AI3=6,$AH3="RI"))</formula>
    </cfRule>
    <cfRule type="expression" dxfId="8259" priority="31">
      <formula>AND($AI3=7,$AH3="RI")</formula>
    </cfRule>
    <cfRule type="expression" dxfId="8258" priority="32">
      <formula>AND($AI3=6,$AH3="RI")</formula>
    </cfRule>
  </conditionalFormatting>
  <conditionalFormatting sqref="L18">
    <cfRule type="expression" dxfId="8257" priority="10">
      <formula>AND($AI18=6,$AH18="RI")</formula>
    </cfRule>
    <cfRule type="expression" dxfId="8256" priority="11">
      <formula>AND($AI18=7,$AH18="RI")</formula>
    </cfRule>
    <cfRule type="expression" dxfId="8255" priority="12">
      <formula>OR($AI18=7,$AI18=8)</formula>
    </cfRule>
    <cfRule type="expression" dxfId="8254" priority="13">
      <formula>$AI18=6</formula>
    </cfRule>
  </conditionalFormatting>
  <conditionalFormatting sqref="L18">
    <cfRule type="expression" dxfId="8253" priority="4">
      <formula>OR(AND($AI18=7,$AH18="R"),AND($AI18=6,$AH18="R"))</formula>
    </cfRule>
    <cfRule type="expression" dxfId="8252" priority="5">
      <formula>OR(AND($AI18=7,$AH18="RI"),AND($AI18=6,$AH18="RI"))</formula>
    </cfRule>
    <cfRule type="expression" dxfId="8251" priority="6">
      <formula>OR(AND($AI18=7,$AH18="S"),AND($AI18=6,$AH18="S"))</formula>
    </cfRule>
    <cfRule type="expression" dxfId="8250" priority="7">
      <formula>OR(AND($AI18=7,$AH18="PZC"),AND($AI18=6,$AH18="PZC"))</formula>
    </cfRule>
    <cfRule type="expression" dxfId="8249" priority="8">
      <formula>OR($AI18=7,$AI18=0)</formula>
    </cfRule>
    <cfRule type="expression" dxfId="8248" priority="9">
      <formula>$AI18=6</formula>
    </cfRule>
  </conditionalFormatting>
  <conditionalFormatting sqref="AC4:AC5 AC11:AC12 AC18:AC19 AC25:AC26 AC32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AC3 AC6:AC10 AC13:AC17 AC20:AC24 AC27:AC31">
    <cfRule type="iconSet" priority="2">
      <iconSet iconSet="3Symbols">
        <cfvo type="percent" val="0"/>
        <cfvo type="num" val="3"/>
        <cfvo type="num" val="4"/>
      </iconSet>
    </cfRule>
  </conditionalFormatting>
  <conditionalFormatting sqref="AB4:AB5 AB11:AB12 AB18:AB19 AB25:AB26 AB32">
    <cfRule type="iconSet" priority="1">
      <iconSet iconSet="3Symbols">
        <cfvo type="percent" val="0"/>
        <cfvo type="num" val="2"/>
        <cfvo type="num" val="3"/>
      </iconSet>
    </cfRule>
  </conditionalFormatting>
  <pageMargins left="0.7" right="0.7" top="0.75" bottom="0.75" header="0.3" footer="0.3"/>
  <pageSetup paperSize="9" scale="83" orientation="landscape" r:id="rId1"/>
  <ignoredErrors>
    <ignoredError sqref="AE5:AI5 AE12:AI13 AE17:AH17 AE20:AI20 AE27:AG27 AJ5:AL32 AE26:AG26 AI26 AI27 AE6:AH6 AE19:AG19 AI19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10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A15" sqref="AA15"/>
    </sheetView>
  </sheetViews>
  <sheetFormatPr defaultColWidth="9.140625" defaultRowHeight="15" x14ac:dyDescent="0.25"/>
  <cols>
    <col min="1" max="1" width="9.140625" style="73"/>
    <col min="2" max="33" width="5.7109375" style="73" customWidth="1"/>
    <col min="34" max="34" width="3.7109375" style="73" customWidth="1"/>
    <col min="35" max="35" width="3.28515625" style="73" customWidth="1"/>
    <col min="36" max="36" width="8.140625" style="73" customWidth="1"/>
    <col min="37" max="37" width="8" style="73" customWidth="1"/>
    <col min="38" max="38" width="9.140625" style="73"/>
    <col min="39" max="39" width="9.140625" style="73" customWidth="1"/>
    <col min="40" max="16384" width="9.140625" style="73"/>
  </cols>
  <sheetData>
    <row r="1" spans="1:38" ht="15" customHeight="1" thickBot="1" x14ac:dyDescent="0.3">
      <c r="A1" s="4"/>
      <c r="B1" s="203"/>
      <c r="C1" s="293"/>
      <c r="D1" s="384" t="s">
        <v>134</v>
      </c>
      <c r="E1" s="384"/>
      <c r="F1" s="384"/>
      <c r="G1" s="384"/>
      <c r="H1" s="384"/>
      <c r="I1" s="385"/>
      <c r="J1" s="386" t="s">
        <v>135</v>
      </c>
      <c r="K1" s="384"/>
      <c r="L1" s="384"/>
      <c r="M1" s="384"/>
      <c r="N1" s="384"/>
      <c r="O1" s="385"/>
      <c r="P1" s="386" t="s">
        <v>137</v>
      </c>
      <c r="Q1" s="384"/>
      <c r="R1" s="384"/>
      <c r="S1" s="384"/>
      <c r="T1" s="384"/>
      <c r="U1" s="385"/>
      <c r="V1" s="386" t="s">
        <v>3</v>
      </c>
      <c r="W1" s="384"/>
      <c r="X1" s="384"/>
      <c r="Y1" s="384"/>
      <c r="Z1" s="384"/>
      <c r="AA1" s="385"/>
      <c r="AB1" s="380" t="s">
        <v>39</v>
      </c>
      <c r="AC1" s="381"/>
      <c r="AD1" s="383"/>
      <c r="AE1" s="380" t="s">
        <v>3</v>
      </c>
      <c r="AF1" s="381"/>
      <c r="AG1" s="382"/>
      <c r="AH1" s="79"/>
      <c r="AJ1" s="79"/>
      <c r="AK1" s="79" t="s">
        <v>57</v>
      </c>
      <c r="AL1" s="79"/>
    </row>
    <row r="2" spans="1:38" ht="15" customHeight="1" thickBot="1" x14ac:dyDescent="0.3">
      <c r="A2" s="4"/>
      <c r="B2" s="273" t="s">
        <v>0</v>
      </c>
      <c r="C2" s="301" t="s">
        <v>18</v>
      </c>
      <c r="D2" s="271" t="s">
        <v>1</v>
      </c>
      <c r="E2" s="205" t="s">
        <v>172</v>
      </c>
      <c r="F2" s="206" t="s">
        <v>141</v>
      </c>
      <c r="G2" s="206" t="s">
        <v>29</v>
      </c>
      <c r="H2" s="207" t="s">
        <v>146</v>
      </c>
      <c r="I2" s="216" t="s">
        <v>38</v>
      </c>
      <c r="J2" s="208" t="s">
        <v>37</v>
      </c>
      <c r="K2" s="209" t="s">
        <v>151</v>
      </c>
      <c r="L2" s="209" t="s">
        <v>143</v>
      </c>
      <c r="M2" s="209" t="s">
        <v>204</v>
      </c>
      <c r="N2" s="210" t="s">
        <v>31</v>
      </c>
      <c r="O2" s="211" t="s">
        <v>27</v>
      </c>
      <c r="P2" s="212" t="s">
        <v>33</v>
      </c>
      <c r="Q2" s="213" t="s">
        <v>149</v>
      </c>
      <c r="R2" s="213" t="s">
        <v>150</v>
      </c>
      <c r="S2" s="214" t="s">
        <v>145</v>
      </c>
      <c r="T2" s="213" t="s">
        <v>139</v>
      </c>
      <c r="U2" s="218" t="s">
        <v>25</v>
      </c>
      <c r="V2" s="106" t="s">
        <v>120</v>
      </c>
      <c r="W2" s="107" t="s">
        <v>34</v>
      </c>
      <c r="X2" s="106" t="s">
        <v>148</v>
      </c>
      <c r="Y2" s="108" t="s">
        <v>32</v>
      </c>
      <c r="Z2" s="107" t="s">
        <v>9</v>
      </c>
      <c r="AA2" s="109" t="s">
        <v>159</v>
      </c>
      <c r="AB2" s="110">
        <v>1</v>
      </c>
      <c r="AC2" s="111">
        <v>2</v>
      </c>
      <c r="AD2" s="112">
        <v>3</v>
      </c>
      <c r="AE2" s="110">
        <v>1</v>
      </c>
      <c r="AF2" s="113">
        <v>2</v>
      </c>
      <c r="AG2" s="112">
        <v>3</v>
      </c>
      <c r="AH2" s="79"/>
      <c r="AJ2" s="5">
        <v>1</v>
      </c>
      <c r="AK2" s="6">
        <v>2</v>
      </c>
      <c r="AL2" s="7">
        <v>3</v>
      </c>
    </row>
    <row r="3" spans="1:38" ht="15" customHeight="1" x14ac:dyDescent="0.25">
      <c r="A3" s="26">
        <v>43282</v>
      </c>
      <c r="B3" s="97"/>
      <c r="C3" s="139"/>
      <c r="D3" s="327"/>
      <c r="E3" s="128">
        <v>3</v>
      </c>
      <c r="F3" s="128"/>
      <c r="G3" s="128"/>
      <c r="H3" s="128">
        <v>3</v>
      </c>
      <c r="I3" s="99"/>
      <c r="J3" s="97">
        <v>1</v>
      </c>
      <c r="K3" s="128"/>
      <c r="L3" s="128"/>
      <c r="M3" s="128">
        <v>1</v>
      </c>
      <c r="N3" s="94">
        <v>1</v>
      </c>
      <c r="O3" s="139"/>
      <c r="P3" s="97"/>
      <c r="Q3" s="128">
        <v>2</v>
      </c>
      <c r="R3" s="128">
        <v>2</v>
      </c>
      <c r="S3" s="128"/>
      <c r="T3" s="128"/>
      <c r="U3" s="173"/>
      <c r="V3" s="171"/>
      <c r="W3" s="172"/>
      <c r="X3" s="172"/>
      <c r="Y3" s="172" t="s">
        <v>165</v>
      </c>
      <c r="Z3" s="172" t="s">
        <v>162</v>
      </c>
      <c r="AA3" s="173" t="s">
        <v>164</v>
      </c>
      <c r="AB3" s="97">
        <f>COUNTIF(B3:AA3,"1*")+COUNTIF(B3:AA3,"1")</f>
        <v>3</v>
      </c>
      <c r="AC3" s="128">
        <f>COUNTIF(B3:AA3,"2*")+COUNTIF(B3:AA3,"2")</f>
        <v>2</v>
      </c>
      <c r="AD3" s="139">
        <f>COUNTIF(B3:AA3,"3*")+COUNTIF(B3:AA3,"3")</f>
        <v>2</v>
      </c>
      <c r="AE3" s="97">
        <f t="shared" ref="AE3:AE21" si="0">COUNTIF(B3:AA3,"M1*")+COUNTIF(B3:AA3,"KM1")</f>
        <v>1</v>
      </c>
      <c r="AF3" s="128">
        <f t="shared" ref="AF3:AF33" si="1">COUNTIF(B3:AA3,"M2*")+COUNTIF(B3:AA3,"KM2")</f>
        <v>1</v>
      </c>
      <c r="AG3" s="139">
        <f t="shared" ref="AG3:AG33" si="2">COUNTIF(B3:AA3,"M3*")+COUNTIF(B3:AA3,"KM3")</f>
        <v>1</v>
      </c>
      <c r="AH3" s="79"/>
      <c r="AI3" s="79">
        <f>WEEKDAY(A3,2)</f>
        <v>7</v>
      </c>
      <c r="AJ3" s="34">
        <f>COUNTIF(B3:AA3,"*1")+COUNTIF(B3:AA3,"*1~*")+COUNTIF(B3:AA3,"*1#")+COUNTIF(B3:AA3,"1")+COUNTIF(B3:AA3,"S")</f>
        <v>4</v>
      </c>
      <c r="AK3" s="34">
        <f>COUNTIF(B3:AA3,"2")+COUNTIF(B3:AA3,"*2")</f>
        <v>3</v>
      </c>
      <c r="AL3" s="34">
        <f>COUNTIF(B3:AA3,"3")+COUNTIF(B3:AA3,"*3")</f>
        <v>3</v>
      </c>
    </row>
    <row r="4" spans="1:38" ht="15" customHeight="1" thickBot="1" x14ac:dyDescent="0.3">
      <c r="A4" s="26">
        <v>43283</v>
      </c>
      <c r="B4" s="151" t="s">
        <v>155</v>
      </c>
      <c r="C4" s="153" t="s">
        <v>155</v>
      </c>
      <c r="D4" s="154">
        <v>2</v>
      </c>
      <c r="E4" s="170"/>
      <c r="F4" s="155" t="s">
        <v>156</v>
      </c>
      <c r="G4" s="170">
        <v>1</v>
      </c>
      <c r="H4" s="154">
        <v>3</v>
      </c>
      <c r="I4" s="153">
        <v>1</v>
      </c>
      <c r="J4" s="151">
        <v>1</v>
      </c>
      <c r="K4" s="170">
        <v>2</v>
      </c>
      <c r="L4" s="154" t="s">
        <v>70</v>
      </c>
      <c r="M4" s="170">
        <v>2</v>
      </c>
      <c r="N4" s="170">
        <v>2</v>
      </c>
      <c r="O4" s="224"/>
      <c r="P4" s="151" t="s">
        <v>70</v>
      </c>
      <c r="Q4" s="170"/>
      <c r="R4" s="170">
        <v>3</v>
      </c>
      <c r="S4" s="155">
        <v>1</v>
      </c>
      <c r="T4" s="152">
        <v>3</v>
      </c>
      <c r="U4" s="183">
        <v>1</v>
      </c>
      <c r="V4" s="181" t="s">
        <v>70</v>
      </c>
      <c r="W4" s="182" t="s">
        <v>162</v>
      </c>
      <c r="X4" s="182"/>
      <c r="Y4" s="308" t="s">
        <v>165</v>
      </c>
      <c r="Z4" s="182"/>
      <c r="AA4" s="183" t="s">
        <v>164</v>
      </c>
      <c r="AB4" s="151">
        <f t="shared" ref="AB4:AB32" si="3">COUNTIF(B4:AA4,"1*")+COUNTIF(B4:AA4,"1")</f>
        <v>5</v>
      </c>
      <c r="AC4" s="170">
        <f t="shared" ref="AC4:AC32" si="4">COUNTIF(B4:AA4,"2*")+COUNTIF(B4:AA4,"2")</f>
        <v>4</v>
      </c>
      <c r="AD4" s="153">
        <f t="shared" ref="AD4:AD33" si="5">COUNTIF(B4:AA4,"3*")+COUNTIF(B4:AA4,"3")</f>
        <v>3</v>
      </c>
      <c r="AE4" s="151">
        <f t="shared" si="0"/>
        <v>1</v>
      </c>
      <c r="AF4" s="170">
        <f t="shared" si="1"/>
        <v>1</v>
      </c>
      <c r="AG4" s="153">
        <f t="shared" si="2"/>
        <v>1</v>
      </c>
      <c r="AH4" s="79"/>
      <c r="AI4" s="79">
        <f>WEEKDAY(A4,2)</f>
        <v>1</v>
      </c>
      <c r="AJ4" s="35">
        <f t="shared" ref="AJ4:AJ33" si="6">COUNTIF(B4:AA4,"*1")+COUNTIF(B4:AA4,"*1~*")+COUNTIF(B4:AA4,"*1#")+COUNTIF(B4:AA4,"1")+COUNTIF(B4:AA4,"S")</f>
        <v>8</v>
      </c>
      <c r="AK4" s="35">
        <f t="shared" ref="AK4:AK33" si="7">COUNTIF(B4:AA4,"2")+COUNTIF(B4:AA4,"*2")</f>
        <v>5</v>
      </c>
      <c r="AL4" s="35">
        <f t="shared" ref="AL4:AL33" si="8">COUNTIF(B4:AA4,"3")+COUNTIF(B4:AA4,"*3")</f>
        <v>4</v>
      </c>
    </row>
    <row r="5" spans="1:38" ht="15" customHeight="1" thickTop="1" x14ac:dyDescent="0.25">
      <c r="A5" s="26">
        <v>43284</v>
      </c>
      <c r="B5" s="136" t="s">
        <v>155</v>
      </c>
      <c r="C5" s="132" t="s">
        <v>155</v>
      </c>
      <c r="D5" s="95"/>
      <c r="E5" s="95"/>
      <c r="F5" s="95" t="s">
        <v>156</v>
      </c>
      <c r="G5" s="169">
        <v>1</v>
      </c>
      <c r="H5" s="166"/>
      <c r="I5" s="100">
        <v>1</v>
      </c>
      <c r="J5" s="95">
        <v>1</v>
      </c>
      <c r="K5" s="169"/>
      <c r="L5" s="166" t="s">
        <v>70</v>
      </c>
      <c r="M5" s="95">
        <v>2</v>
      </c>
      <c r="N5" s="95">
        <v>2</v>
      </c>
      <c r="O5" s="278">
        <v>2</v>
      </c>
      <c r="P5" s="126" t="s">
        <v>70</v>
      </c>
      <c r="Q5" s="95"/>
      <c r="R5" s="95">
        <v>3</v>
      </c>
      <c r="S5" s="166">
        <v>1</v>
      </c>
      <c r="T5" s="166">
        <v>3</v>
      </c>
      <c r="U5" s="100">
        <v>1</v>
      </c>
      <c r="V5" s="178" t="s">
        <v>70</v>
      </c>
      <c r="W5" s="179" t="s">
        <v>162</v>
      </c>
      <c r="X5" s="179" t="s">
        <v>163</v>
      </c>
      <c r="Y5" s="239" t="s">
        <v>165</v>
      </c>
      <c r="Z5" s="179"/>
      <c r="AA5" s="180" t="s">
        <v>164</v>
      </c>
      <c r="AB5" s="136">
        <f t="shared" si="3"/>
        <v>5</v>
      </c>
      <c r="AC5" s="166">
        <f t="shared" si="4"/>
        <v>3</v>
      </c>
      <c r="AD5" s="132">
        <f t="shared" si="5"/>
        <v>2</v>
      </c>
      <c r="AE5" s="136">
        <f t="shared" si="0"/>
        <v>2</v>
      </c>
      <c r="AF5" s="166">
        <f t="shared" si="1"/>
        <v>1</v>
      </c>
      <c r="AG5" s="132">
        <f t="shared" si="2"/>
        <v>1</v>
      </c>
      <c r="AH5" s="79"/>
      <c r="AI5" s="79">
        <f>WEEKDAY(A5,2)</f>
        <v>2</v>
      </c>
      <c r="AJ5" s="35">
        <f t="shared" si="6"/>
        <v>9</v>
      </c>
      <c r="AK5" s="35">
        <f t="shared" si="7"/>
        <v>4</v>
      </c>
      <c r="AL5" s="35">
        <f t="shared" si="8"/>
        <v>3</v>
      </c>
    </row>
    <row r="6" spans="1:38" ht="15" customHeight="1" x14ac:dyDescent="0.25">
      <c r="A6" s="26">
        <v>43285</v>
      </c>
      <c r="B6" s="138" t="s">
        <v>155</v>
      </c>
      <c r="C6" s="228" t="s">
        <v>155</v>
      </c>
      <c r="D6" s="92">
        <v>1</v>
      </c>
      <c r="E6" s="92">
        <v>1</v>
      </c>
      <c r="F6" s="92" t="s">
        <v>156</v>
      </c>
      <c r="G6" s="169"/>
      <c r="H6" s="166"/>
      <c r="I6" s="100">
        <v>1</v>
      </c>
      <c r="J6" s="92"/>
      <c r="K6" s="168">
        <v>2</v>
      </c>
      <c r="L6" s="167" t="s">
        <v>70</v>
      </c>
      <c r="M6" s="92">
        <v>2</v>
      </c>
      <c r="N6" s="92" t="s">
        <v>70</v>
      </c>
      <c r="O6" s="133">
        <v>2</v>
      </c>
      <c r="P6" s="126" t="s">
        <v>70</v>
      </c>
      <c r="Q6" s="126">
        <v>2</v>
      </c>
      <c r="R6" s="126">
        <v>3</v>
      </c>
      <c r="S6" s="166">
        <v>1</v>
      </c>
      <c r="T6" s="166">
        <v>3</v>
      </c>
      <c r="U6" s="100">
        <v>1</v>
      </c>
      <c r="V6" s="189" t="s">
        <v>70</v>
      </c>
      <c r="W6" s="187" t="s">
        <v>164</v>
      </c>
      <c r="X6" s="187" t="s">
        <v>163</v>
      </c>
      <c r="Y6" s="240" t="s">
        <v>165</v>
      </c>
      <c r="Z6" s="187" t="s">
        <v>162</v>
      </c>
      <c r="AA6" s="241"/>
      <c r="AB6" s="135">
        <f t="shared" si="3"/>
        <v>5</v>
      </c>
      <c r="AC6" s="167">
        <f t="shared" si="4"/>
        <v>4</v>
      </c>
      <c r="AD6" s="133">
        <f t="shared" si="5"/>
        <v>2</v>
      </c>
      <c r="AE6" s="136">
        <f t="shared" si="0"/>
        <v>2</v>
      </c>
      <c r="AF6" s="166">
        <f t="shared" si="1"/>
        <v>1</v>
      </c>
      <c r="AG6" s="132">
        <f t="shared" si="2"/>
        <v>1</v>
      </c>
      <c r="AH6" s="79"/>
      <c r="AI6" s="79">
        <f>WEEKDAY(A6,2)</f>
        <v>3</v>
      </c>
      <c r="AJ6" s="35">
        <f t="shared" si="6"/>
        <v>9</v>
      </c>
      <c r="AK6" s="35">
        <f t="shared" si="7"/>
        <v>5</v>
      </c>
      <c r="AL6" s="35">
        <f t="shared" si="8"/>
        <v>3</v>
      </c>
    </row>
    <row r="7" spans="1:38" ht="15" customHeight="1" x14ac:dyDescent="0.25">
      <c r="A7" s="26">
        <v>43286</v>
      </c>
      <c r="B7" s="135" t="s">
        <v>155</v>
      </c>
      <c r="C7" s="133" t="s">
        <v>155</v>
      </c>
      <c r="D7" s="92">
        <v>1</v>
      </c>
      <c r="E7" s="92">
        <v>1</v>
      </c>
      <c r="F7" s="92" t="s">
        <v>156</v>
      </c>
      <c r="G7" s="166">
        <v>1</v>
      </c>
      <c r="H7" s="166">
        <v>2</v>
      </c>
      <c r="I7" s="100"/>
      <c r="J7" s="125">
        <v>1</v>
      </c>
      <c r="K7" s="168">
        <v>2</v>
      </c>
      <c r="L7" s="168" t="s">
        <v>70</v>
      </c>
      <c r="M7" s="125">
        <v>2</v>
      </c>
      <c r="N7" s="125" t="s">
        <v>70</v>
      </c>
      <c r="O7" s="133"/>
      <c r="P7" s="126" t="s">
        <v>70</v>
      </c>
      <c r="Q7" s="126">
        <v>2</v>
      </c>
      <c r="R7" s="126">
        <v>3</v>
      </c>
      <c r="S7" s="166"/>
      <c r="T7" s="166">
        <v>3</v>
      </c>
      <c r="U7" s="100">
        <v>1</v>
      </c>
      <c r="V7" s="189" t="s">
        <v>70</v>
      </c>
      <c r="W7" s="187" t="s">
        <v>164</v>
      </c>
      <c r="X7" s="187" t="s">
        <v>163</v>
      </c>
      <c r="Y7" s="240" t="s">
        <v>165</v>
      </c>
      <c r="Z7" s="187" t="s">
        <v>162</v>
      </c>
      <c r="AA7" s="241"/>
      <c r="AB7" s="135">
        <f t="shared" si="3"/>
        <v>5</v>
      </c>
      <c r="AC7" s="167">
        <f t="shared" si="4"/>
        <v>4</v>
      </c>
      <c r="AD7" s="133">
        <f t="shared" si="5"/>
        <v>2</v>
      </c>
      <c r="AE7" s="136">
        <f t="shared" si="0"/>
        <v>2</v>
      </c>
      <c r="AF7" s="166">
        <f t="shared" si="1"/>
        <v>1</v>
      </c>
      <c r="AG7" s="132">
        <f t="shared" si="2"/>
        <v>1</v>
      </c>
      <c r="AH7" s="79"/>
      <c r="AI7" s="79">
        <f>WEEKDAY(A7,2)</f>
        <v>4</v>
      </c>
      <c r="AJ7" s="35">
        <f t="shared" si="6"/>
        <v>9</v>
      </c>
      <c r="AK7" s="35">
        <f t="shared" si="7"/>
        <v>5</v>
      </c>
      <c r="AL7" s="35">
        <f t="shared" si="8"/>
        <v>3</v>
      </c>
    </row>
    <row r="8" spans="1:38" ht="15" customHeight="1" x14ac:dyDescent="0.25">
      <c r="A8" s="26">
        <v>43287</v>
      </c>
      <c r="B8" s="135" t="s">
        <v>155</v>
      </c>
      <c r="C8" s="133" t="s">
        <v>155</v>
      </c>
      <c r="D8" s="92">
        <v>1</v>
      </c>
      <c r="E8" s="92">
        <v>1</v>
      </c>
      <c r="F8" s="92" t="s">
        <v>156</v>
      </c>
      <c r="G8" s="166">
        <v>1</v>
      </c>
      <c r="H8" s="166"/>
      <c r="I8" s="100"/>
      <c r="J8" s="92"/>
      <c r="K8" s="168">
        <v>2</v>
      </c>
      <c r="L8" s="168" t="s">
        <v>70</v>
      </c>
      <c r="M8" s="125">
        <v>2</v>
      </c>
      <c r="N8" s="92" t="s">
        <v>70</v>
      </c>
      <c r="O8" s="133">
        <v>2</v>
      </c>
      <c r="P8" s="126" t="s">
        <v>70</v>
      </c>
      <c r="Q8" s="126">
        <v>3</v>
      </c>
      <c r="R8" s="126"/>
      <c r="S8" s="166" t="s">
        <v>161</v>
      </c>
      <c r="T8" s="166">
        <v>3</v>
      </c>
      <c r="U8" s="100">
        <v>1</v>
      </c>
      <c r="V8" s="189" t="s">
        <v>70</v>
      </c>
      <c r="W8" s="187" t="s">
        <v>164</v>
      </c>
      <c r="X8" s="187" t="s">
        <v>163</v>
      </c>
      <c r="Y8" s="240" t="s">
        <v>165</v>
      </c>
      <c r="Z8" s="187" t="s">
        <v>162</v>
      </c>
      <c r="AA8" s="337"/>
      <c r="AB8" s="135">
        <f t="shared" si="3"/>
        <v>5</v>
      </c>
      <c r="AC8" s="167">
        <f t="shared" si="4"/>
        <v>3</v>
      </c>
      <c r="AD8" s="133">
        <f t="shared" si="5"/>
        <v>2</v>
      </c>
      <c r="AE8" s="136">
        <f t="shared" si="0"/>
        <v>2</v>
      </c>
      <c r="AF8" s="166">
        <f t="shared" si="1"/>
        <v>1</v>
      </c>
      <c r="AG8" s="132">
        <f t="shared" si="2"/>
        <v>1</v>
      </c>
      <c r="AH8" s="79"/>
      <c r="AI8" s="79">
        <v>5</v>
      </c>
      <c r="AJ8" s="35">
        <f t="shared" si="6"/>
        <v>9</v>
      </c>
      <c r="AK8" s="35">
        <f t="shared" si="7"/>
        <v>4</v>
      </c>
      <c r="AL8" s="35">
        <f t="shared" si="8"/>
        <v>3</v>
      </c>
    </row>
    <row r="9" spans="1:38" ht="15" customHeight="1" x14ac:dyDescent="0.25">
      <c r="A9" s="26">
        <v>43288</v>
      </c>
      <c r="B9" s="135"/>
      <c r="C9" s="133"/>
      <c r="D9" s="92">
        <v>1</v>
      </c>
      <c r="E9" s="92"/>
      <c r="F9" s="324"/>
      <c r="G9" s="166">
        <v>1</v>
      </c>
      <c r="H9" s="166"/>
      <c r="I9" s="100">
        <v>1</v>
      </c>
      <c r="J9" s="92"/>
      <c r="K9" s="168">
        <v>2</v>
      </c>
      <c r="L9" s="98"/>
      <c r="M9" s="233"/>
      <c r="N9" s="92"/>
      <c r="O9" s="228">
        <v>2</v>
      </c>
      <c r="P9" s="126"/>
      <c r="Q9" s="126">
        <v>3</v>
      </c>
      <c r="R9" s="126"/>
      <c r="S9" s="166"/>
      <c r="T9" s="166">
        <v>3</v>
      </c>
      <c r="U9" s="100"/>
      <c r="V9" s="189"/>
      <c r="W9" s="187" t="s">
        <v>164</v>
      </c>
      <c r="X9" s="187"/>
      <c r="Y9" s="187" t="s">
        <v>165</v>
      </c>
      <c r="Z9" s="187" t="s">
        <v>162</v>
      </c>
      <c r="AA9" s="241"/>
      <c r="AB9" s="135">
        <f t="shared" si="3"/>
        <v>3</v>
      </c>
      <c r="AC9" s="167">
        <f t="shared" si="4"/>
        <v>2</v>
      </c>
      <c r="AD9" s="133">
        <f t="shared" si="5"/>
        <v>2</v>
      </c>
      <c r="AE9" s="135">
        <f t="shared" si="0"/>
        <v>1</v>
      </c>
      <c r="AF9" s="167">
        <f t="shared" si="1"/>
        <v>1</v>
      </c>
      <c r="AG9" s="133">
        <f t="shared" si="2"/>
        <v>1</v>
      </c>
      <c r="AH9" s="79"/>
      <c r="AI9" s="79">
        <f t="shared" ref="AI9:AI22" si="9">WEEKDAY(A9,2)</f>
        <v>6</v>
      </c>
      <c r="AJ9" s="35">
        <f t="shared" si="6"/>
        <v>4</v>
      </c>
      <c r="AK9" s="35">
        <f t="shared" si="7"/>
        <v>3</v>
      </c>
      <c r="AL9" s="35">
        <f t="shared" si="8"/>
        <v>3</v>
      </c>
    </row>
    <row r="10" spans="1:38" ht="15" customHeight="1" x14ac:dyDescent="0.25">
      <c r="A10" s="26">
        <v>43289</v>
      </c>
      <c r="B10" s="135"/>
      <c r="C10" s="133"/>
      <c r="D10" s="125">
        <v>1</v>
      </c>
      <c r="E10" s="168"/>
      <c r="F10" s="168"/>
      <c r="G10" s="166">
        <v>1</v>
      </c>
      <c r="H10" s="95"/>
      <c r="I10" s="133">
        <v>1</v>
      </c>
      <c r="J10" s="136"/>
      <c r="K10" s="166">
        <v>2</v>
      </c>
      <c r="L10" s="230"/>
      <c r="M10" s="166"/>
      <c r="N10" s="166"/>
      <c r="O10" s="188">
        <v>2</v>
      </c>
      <c r="P10" s="135"/>
      <c r="Q10" s="167">
        <v>3</v>
      </c>
      <c r="R10" s="168"/>
      <c r="S10" s="166"/>
      <c r="T10" s="166">
        <v>3</v>
      </c>
      <c r="U10" s="100"/>
      <c r="V10" s="189"/>
      <c r="W10" s="187" t="s">
        <v>164</v>
      </c>
      <c r="X10" s="187"/>
      <c r="Y10" s="187"/>
      <c r="Z10" s="187" t="s">
        <v>162</v>
      </c>
      <c r="AA10" s="188" t="s">
        <v>165</v>
      </c>
      <c r="AB10" s="135">
        <f t="shared" si="3"/>
        <v>3</v>
      </c>
      <c r="AC10" s="167">
        <f t="shared" si="4"/>
        <v>2</v>
      </c>
      <c r="AD10" s="133">
        <f t="shared" si="5"/>
        <v>2</v>
      </c>
      <c r="AE10" s="136">
        <f t="shared" si="0"/>
        <v>1</v>
      </c>
      <c r="AF10" s="166">
        <f t="shared" si="1"/>
        <v>1</v>
      </c>
      <c r="AG10" s="132">
        <f t="shared" si="2"/>
        <v>1</v>
      </c>
      <c r="AH10" s="79"/>
      <c r="AI10" s="79">
        <f t="shared" si="9"/>
        <v>7</v>
      </c>
      <c r="AJ10" s="35">
        <f t="shared" si="6"/>
        <v>4</v>
      </c>
      <c r="AK10" s="35">
        <f t="shared" si="7"/>
        <v>3</v>
      </c>
      <c r="AL10" s="35">
        <f t="shared" si="8"/>
        <v>3</v>
      </c>
    </row>
    <row r="11" spans="1:38" ht="15" customHeight="1" thickBot="1" x14ac:dyDescent="0.3">
      <c r="A11" s="26">
        <v>43290</v>
      </c>
      <c r="B11" s="151" t="s">
        <v>70</v>
      </c>
      <c r="C11" s="153" t="s">
        <v>155</v>
      </c>
      <c r="D11" s="154">
        <v>2</v>
      </c>
      <c r="E11" s="170">
        <v>1</v>
      </c>
      <c r="F11" s="170" t="s">
        <v>156</v>
      </c>
      <c r="G11" s="170">
        <v>2</v>
      </c>
      <c r="H11" s="154">
        <v>2</v>
      </c>
      <c r="I11" s="153">
        <v>2</v>
      </c>
      <c r="J11" s="151" t="s">
        <v>70</v>
      </c>
      <c r="K11" s="170">
        <v>3</v>
      </c>
      <c r="L11" s="154">
        <v>1</v>
      </c>
      <c r="M11" s="170"/>
      <c r="N11" s="170" t="s">
        <v>70</v>
      </c>
      <c r="O11" s="153">
        <v>3</v>
      </c>
      <c r="P11" s="151" t="s">
        <v>70</v>
      </c>
      <c r="Q11" s="170"/>
      <c r="R11" s="155">
        <v>1</v>
      </c>
      <c r="S11" s="170">
        <v>1</v>
      </c>
      <c r="T11" s="152"/>
      <c r="U11" s="183">
        <v>1</v>
      </c>
      <c r="V11" s="181" t="s">
        <v>70</v>
      </c>
      <c r="W11" s="182" t="s">
        <v>164</v>
      </c>
      <c r="X11" s="182" t="s">
        <v>163</v>
      </c>
      <c r="Y11" s="308" t="s">
        <v>165</v>
      </c>
      <c r="Z11" s="182" t="s">
        <v>162</v>
      </c>
      <c r="AA11" s="183"/>
      <c r="AB11" s="151">
        <f t="shared" si="3"/>
        <v>5</v>
      </c>
      <c r="AC11" s="170">
        <f t="shared" si="4"/>
        <v>4</v>
      </c>
      <c r="AD11" s="153">
        <f t="shared" si="5"/>
        <v>2</v>
      </c>
      <c r="AE11" s="151">
        <f t="shared" si="0"/>
        <v>2</v>
      </c>
      <c r="AF11" s="170">
        <f t="shared" si="1"/>
        <v>1</v>
      </c>
      <c r="AG11" s="153">
        <f t="shared" si="2"/>
        <v>1</v>
      </c>
      <c r="AH11" s="79"/>
      <c r="AI11" s="79">
        <f t="shared" si="9"/>
        <v>1</v>
      </c>
      <c r="AJ11" s="35">
        <f t="shared" si="6"/>
        <v>8</v>
      </c>
      <c r="AK11" s="35">
        <f t="shared" si="7"/>
        <v>5</v>
      </c>
      <c r="AL11" s="35">
        <f t="shared" si="8"/>
        <v>3</v>
      </c>
    </row>
    <row r="12" spans="1:38" ht="15" customHeight="1" thickTop="1" x14ac:dyDescent="0.25">
      <c r="A12" s="26">
        <v>43291</v>
      </c>
      <c r="B12" s="136" t="s">
        <v>70</v>
      </c>
      <c r="C12" s="132" t="s">
        <v>155</v>
      </c>
      <c r="D12" s="95">
        <v>2</v>
      </c>
      <c r="E12" s="169">
        <v>1</v>
      </c>
      <c r="F12" s="166" t="s">
        <v>156</v>
      </c>
      <c r="G12" s="95">
        <v>2</v>
      </c>
      <c r="H12" s="126">
        <v>2</v>
      </c>
      <c r="I12" s="278">
        <v>2</v>
      </c>
      <c r="J12" s="95" t="s">
        <v>70</v>
      </c>
      <c r="K12" s="95">
        <v>3</v>
      </c>
      <c r="L12" s="95">
        <v>1</v>
      </c>
      <c r="M12" s="166"/>
      <c r="N12" s="166" t="s">
        <v>70</v>
      </c>
      <c r="O12" s="100">
        <v>3</v>
      </c>
      <c r="P12" s="95" t="s">
        <v>70</v>
      </c>
      <c r="Q12" s="95"/>
      <c r="R12" s="95">
        <v>1</v>
      </c>
      <c r="S12" s="166">
        <v>1</v>
      </c>
      <c r="T12" s="166"/>
      <c r="U12" s="294">
        <v>1</v>
      </c>
      <c r="V12" s="178" t="s">
        <v>70</v>
      </c>
      <c r="W12" s="179" t="s">
        <v>164</v>
      </c>
      <c r="X12" s="179" t="s">
        <v>163</v>
      </c>
      <c r="Y12" s="179"/>
      <c r="Z12" s="179" t="s">
        <v>162</v>
      </c>
      <c r="AA12" s="316" t="s">
        <v>165</v>
      </c>
      <c r="AB12" s="136">
        <f t="shared" si="3"/>
        <v>5</v>
      </c>
      <c r="AC12" s="166">
        <f t="shared" si="4"/>
        <v>4</v>
      </c>
      <c r="AD12" s="132">
        <f t="shared" si="5"/>
        <v>2</v>
      </c>
      <c r="AE12" s="136">
        <f t="shared" si="0"/>
        <v>2</v>
      </c>
      <c r="AF12" s="166">
        <f t="shared" si="1"/>
        <v>1</v>
      </c>
      <c r="AG12" s="132">
        <f t="shared" si="2"/>
        <v>1</v>
      </c>
      <c r="AH12" s="79"/>
      <c r="AI12" s="79">
        <f t="shared" si="9"/>
        <v>2</v>
      </c>
      <c r="AJ12" s="35">
        <f t="shared" si="6"/>
        <v>8</v>
      </c>
      <c r="AK12" s="35">
        <f t="shared" si="7"/>
        <v>5</v>
      </c>
      <c r="AL12" s="35">
        <f t="shared" si="8"/>
        <v>3</v>
      </c>
    </row>
    <row r="13" spans="1:38" ht="15" customHeight="1" x14ac:dyDescent="0.25">
      <c r="A13" s="26">
        <v>43292</v>
      </c>
      <c r="B13" s="135" t="s">
        <v>70</v>
      </c>
      <c r="C13" s="132" t="s">
        <v>155</v>
      </c>
      <c r="D13" s="92">
        <v>2</v>
      </c>
      <c r="E13" s="167"/>
      <c r="F13" s="167" t="s">
        <v>156</v>
      </c>
      <c r="G13" s="92">
        <v>2</v>
      </c>
      <c r="H13" s="125">
        <v>2</v>
      </c>
      <c r="I13" s="133">
        <v>2</v>
      </c>
      <c r="J13" s="126" t="s">
        <v>70</v>
      </c>
      <c r="K13" s="126"/>
      <c r="L13" s="126">
        <v>1</v>
      </c>
      <c r="M13" s="166">
        <v>3</v>
      </c>
      <c r="N13" s="166" t="s">
        <v>70</v>
      </c>
      <c r="O13" s="100">
        <v>3</v>
      </c>
      <c r="P13" s="92" t="s">
        <v>70</v>
      </c>
      <c r="Q13" s="92">
        <v>1</v>
      </c>
      <c r="R13" s="92">
        <v>1</v>
      </c>
      <c r="S13" s="166">
        <v>1</v>
      </c>
      <c r="T13" s="166">
        <v>1</v>
      </c>
      <c r="U13" s="294"/>
      <c r="V13" s="189" t="s">
        <v>70</v>
      </c>
      <c r="W13" s="187"/>
      <c r="X13" s="187" t="s">
        <v>163</v>
      </c>
      <c r="Y13" s="187" t="s">
        <v>164</v>
      </c>
      <c r="Z13" s="187" t="s">
        <v>162</v>
      </c>
      <c r="AA13" s="241" t="s">
        <v>165</v>
      </c>
      <c r="AB13" s="135">
        <f t="shared" si="3"/>
        <v>5</v>
      </c>
      <c r="AC13" s="167">
        <f t="shared" si="4"/>
        <v>4</v>
      </c>
      <c r="AD13" s="133">
        <f t="shared" si="5"/>
        <v>2</v>
      </c>
      <c r="AE13" s="136">
        <f t="shared" si="0"/>
        <v>2</v>
      </c>
      <c r="AF13" s="166">
        <f t="shared" si="1"/>
        <v>1</v>
      </c>
      <c r="AG13" s="132">
        <f t="shared" si="2"/>
        <v>1</v>
      </c>
      <c r="AH13" s="79"/>
      <c r="AI13" s="79">
        <f t="shared" si="9"/>
        <v>3</v>
      </c>
      <c r="AJ13" s="35">
        <f t="shared" si="6"/>
        <v>8</v>
      </c>
      <c r="AK13" s="35">
        <f t="shared" si="7"/>
        <v>5</v>
      </c>
      <c r="AL13" s="35">
        <f t="shared" si="8"/>
        <v>3</v>
      </c>
    </row>
    <row r="14" spans="1:38" ht="15" customHeight="1" x14ac:dyDescent="0.25">
      <c r="A14" s="26">
        <v>43293</v>
      </c>
      <c r="B14" s="135" t="s">
        <v>70</v>
      </c>
      <c r="C14" s="132" t="s">
        <v>155</v>
      </c>
      <c r="D14" s="125">
        <v>2</v>
      </c>
      <c r="E14" s="167">
        <v>2</v>
      </c>
      <c r="F14" s="167" t="s">
        <v>156</v>
      </c>
      <c r="G14" s="92"/>
      <c r="H14" s="125">
        <v>2</v>
      </c>
      <c r="I14" s="133">
        <v>2</v>
      </c>
      <c r="J14" s="126" t="s">
        <v>70</v>
      </c>
      <c r="K14" s="126"/>
      <c r="L14" s="126">
        <v>1</v>
      </c>
      <c r="M14" s="166">
        <v>3</v>
      </c>
      <c r="N14" s="166" t="s">
        <v>70</v>
      </c>
      <c r="O14" s="100">
        <v>3</v>
      </c>
      <c r="P14" s="92" t="s">
        <v>70</v>
      </c>
      <c r="Q14" s="92">
        <v>1</v>
      </c>
      <c r="R14" s="92"/>
      <c r="S14" s="166">
        <v>1</v>
      </c>
      <c r="T14" s="166">
        <v>1</v>
      </c>
      <c r="U14" s="100">
        <v>1</v>
      </c>
      <c r="V14" s="189" t="s">
        <v>70</v>
      </c>
      <c r="W14" s="187"/>
      <c r="X14" s="187" t="s">
        <v>163</v>
      </c>
      <c r="Y14" s="187" t="s">
        <v>164</v>
      </c>
      <c r="Z14" s="187" t="s">
        <v>162</v>
      </c>
      <c r="AA14" s="241" t="s">
        <v>165</v>
      </c>
      <c r="AB14" s="135">
        <f t="shared" si="3"/>
        <v>5</v>
      </c>
      <c r="AC14" s="167">
        <f t="shared" si="4"/>
        <v>4</v>
      </c>
      <c r="AD14" s="133">
        <f t="shared" si="5"/>
        <v>2</v>
      </c>
      <c r="AE14" s="136">
        <f t="shared" si="0"/>
        <v>2</v>
      </c>
      <c r="AF14" s="166">
        <f t="shared" si="1"/>
        <v>1</v>
      </c>
      <c r="AG14" s="132">
        <f t="shared" si="2"/>
        <v>1</v>
      </c>
      <c r="AH14" s="79"/>
      <c r="AI14" s="79">
        <f t="shared" si="9"/>
        <v>4</v>
      </c>
      <c r="AJ14" s="35">
        <f t="shared" si="6"/>
        <v>8</v>
      </c>
      <c r="AK14" s="35">
        <f t="shared" si="7"/>
        <v>5</v>
      </c>
      <c r="AL14" s="35">
        <f t="shared" si="8"/>
        <v>3</v>
      </c>
    </row>
    <row r="15" spans="1:38" ht="15" customHeight="1" x14ac:dyDescent="0.25">
      <c r="A15" s="26">
        <v>43294</v>
      </c>
      <c r="B15" s="135" t="s">
        <v>70</v>
      </c>
      <c r="C15" s="132" t="s">
        <v>155</v>
      </c>
      <c r="D15" s="125">
        <v>2</v>
      </c>
      <c r="E15" s="167">
        <v>2</v>
      </c>
      <c r="F15" s="167" t="s">
        <v>156</v>
      </c>
      <c r="G15" s="92">
        <v>2</v>
      </c>
      <c r="H15" s="92">
        <v>2</v>
      </c>
      <c r="I15" s="228">
        <v>2</v>
      </c>
      <c r="J15" s="126" t="s">
        <v>70</v>
      </c>
      <c r="K15" s="126" t="s">
        <v>70</v>
      </c>
      <c r="L15" s="126"/>
      <c r="M15" s="166">
        <v>3</v>
      </c>
      <c r="N15" s="166" t="s">
        <v>70</v>
      </c>
      <c r="O15" s="100">
        <v>3</v>
      </c>
      <c r="P15" s="92" t="s">
        <v>70</v>
      </c>
      <c r="Q15" s="92">
        <v>1</v>
      </c>
      <c r="R15" s="92">
        <v>1</v>
      </c>
      <c r="S15" s="166">
        <v>1</v>
      </c>
      <c r="T15" s="166">
        <v>1</v>
      </c>
      <c r="U15" s="100">
        <v>1</v>
      </c>
      <c r="V15" s="189" t="s">
        <v>70</v>
      </c>
      <c r="W15" s="187"/>
      <c r="X15" s="187"/>
      <c r="Y15" s="187" t="s">
        <v>164</v>
      </c>
      <c r="Z15" s="187" t="s">
        <v>162</v>
      </c>
      <c r="AA15" s="241" t="s">
        <v>165</v>
      </c>
      <c r="AB15" s="135">
        <f t="shared" si="3"/>
        <v>5</v>
      </c>
      <c r="AC15" s="167">
        <f t="shared" si="4"/>
        <v>5</v>
      </c>
      <c r="AD15" s="133">
        <f t="shared" si="5"/>
        <v>2</v>
      </c>
      <c r="AE15" s="136">
        <f t="shared" si="0"/>
        <v>1</v>
      </c>
      <c r="AF15" s="166">
        <f t="shared" si="1"/>
        <v>1</v>
      </c>
      <c r="AG15" s="132">
        <f t="shared" si="2"/>
        <v>1</v>
      </c>
      <c r="AH15" s="79"/>
      <c r="AI15" s="79">
        <f t="shared" si="9"/>
        <v>5</v>
      </c>
      <c r="AJ15" s="35">
        <f t="shared" si="6"/>
        <v>7</v>
      </c>
      <c r="AK15" s="35">
        <f t="shared" si="7"/>
        <v>6</v>
      </c>
      <c r="AL15" s="35">
        <f t="shared" si="8"/>
        <v>3</v>
      </c>
    </row>
    <row r="16" spans="1:38" ht="15" customHeight="1" x14ac:dyDescent="0.25">
      <c r="A16" s="26">
        <v>43295</v>
      </c>
      <c r="B16" s="135"/>
      <c r="C16" s="132"/>
      <c r="D16" s="233"/>
      <c r="E16" s="167">
        <v>2</v>
      </c>
      <c r="F16" s="167"/>
      <c r="G16" s="92">
        <v>2</v>
      </c>
      <c r="H16" s="92"/>
      <c r="I16" s="237"/>
      <c r="J16" s="126"/>
      <c r="K16" s="126"/>
      <c r="L16" s="126">
        <v>3</v>
      </c>
      <c r="M16" s="166">
        <v>3</v>
      </c>
      <c r="N16" s="166"/>
      <c r="O16" s="100">
        <v>3</v>
      </c>
      <c r="P16" s="92"/>
      <c r="Q16" s="92"/>
      <c r="R16" s="92">
        <v>1</v>
      </c>
      <c r="S16" s="166">
        <v>1</v>
      </c>
      <c r="T16" s="166"/>
      <c r="U16" s="100">
        <v>1</v>
      </c>
      <c r="V16" s="189"/>
      <c r="W16" s="187"/>
      <c r="X16" s="187" t="s">
        <v>165</v>
      </c>
      <c r="Y16" s="187" t="s">
        <v>164</v>
      </c>
      <c r="Z16" s="187"/>
      <c r="AA16" s="188" t="s">
        <v>162</v>
      </c>
      <c r="AB16" s="135">
        <f t="shared" si="3"/>
        <v>3</v>
      </c>
      <c r="AC16" s="167">
        <f t="shared" si="4"/>
        <v>2</v>
      </c>
      <c r="AD16" s="133">
        <f t="shared" si="5"/>
        <v>3</v>
      </c>
      <c r="AE16" s="135">
        <f t="shared" si="0"/>
        <v>1</v>
      </c>
      <c r="AF16" s="167">
        <f t="shared" si="1"/>
        <v>1</v>
      </c>
      <c r="AG16" s="133">
        <f t="shared" si="2"/>
        <v>1</v>
      </c>
      <c r="AH16" s="79" t="s">
        <v>157</v>
      </c>
      <c r="AI16" s="79">
        <f t="shared" si="9"/>
        <v>6</v>
      </c>
      <c r="AJ16" s="35">
        <f t="shared" si="6"/>
        <v>4</v>
      </c>
      <c r="AK16" s="35">
        <f t="shared" si="7"/>
        <v>3</v>
      </c>
      <c r="AL16" s="35">
        <f t="shared" si="8"/>
        <v>4</v>
      </c>
    </row>
    <row r="17" spans="1:39" ht="15" customHeight="1" x14ac:dyDescent="0.25">
      <c r="A17" s="26">
        <v>43296</v>
      </c>
      <c r="B17" s="135"/>
      <c r="C17" s="132"/>
      <c r="D17" s="95"/>
      <c r="E17" s="166">
        <v>2</v>
      </c>
      <c r="F17" s="166"/>
      <c r="G17" s="166">
        <v>2</v>
      </c>
      <c r="H17" s="166"/>
      <c r="I17" s="188"/>
      <c r="J17" s="135"/>
      <c r="K17" s="167"/>
      <c r="L17" s="168">
        <v>3</v>
      </c>
      <c r="M17" s="166">
        <v>3</v>
      </c>
      <c r="N17" s="166"/>
      <c r="O17" s="100">
        <v>3</v>
      </c>
      <c r="P17" s="138"/>
      <c r="Q17" s="168"/>
      <c r="R17" s="168">
        <v>1</v>
      </c>
      <c r="S17" s="166">
        <v>1</v>
      </c>
      <c r="T17" s="95"/>
      <c r="U17" s="133">
        <v>1</v>
      </c>
      <c r="V17" s="189"/>
      <c r="W17" s="187"/>
      <c r="X17" s="187" t="s">
        <v>165</v>
      </c>
      <c r="Y17" s="187" t="s">
        <v>164</v>
      </c>
      <c r="Z17" s="187"/>
      <c r="AA17" s="188" t="s">
        <v>162</v>
      </c>
      <c r="AB17" s="135">
        <f t="shared" si="3"/>
        <v>3</v>
      </c>
      <c r="AC17" s="167">
        <f t="shared" si="4"/>
        <v>2</v>
      </c>
      <c r="AD17" s="133">
        <f t="shared" si="5"/>
        <v>3</v>
      </c>
      <c r="AE17" s="136">
        <f t="shared" si="0"/>
        <v>1</v>
      </c>
      <c r="AF17" s="166">
        <f t="shared" si="1"/>
        <v>1</v>
      </c>
      <c r="AG17" s="132">
        <f t="shared" si="2"/>
        <v>1</v>
      </c>
      <c r="AH17" s="79" t="s">
        <v>157</v>
      </c>
      <c r="AI17" s="79">
        <f t="shared" si="9"/>
        <v>7</v>
      </c>
      <c r="AJ17" s="35">
        <f t="shared" si="6"/>
        <v>4</v>
      </c>
      <c r="AK17" s="35">
        <f t="shared" si="7"/>
        <v>3</v>
      </c>
      <c r="AL17" s="35">
        <f t="shared" si="8"/>
        <v>4</v>
      </c>
    </row>
    <row r="18" spans="1:39" ht="15" customHeight="1" thickBot="1" x14ac:dyDescent="0.3">
      <c r="A18" s="26">
        <v>43297</v>
      </c>
      <c r="B18" s="151" t="s">
        <v>70</v>
      </c>
      <c r="C18" s="153" t="s">
        <v>155</v>
      </c>
      <c r="D18" s="154">
        <v>1</v>
      </c>
      <c r="E18" s="170">
        <v>3</v>
      </c>
      <c r="F18" s="170" t="s">
        <v>156</v>
      </c>
      <c r="G18" s="170">
        <v>3</v>
      </c>
      <c r="H18" s="154">
        <v>1</v>
      </c>
      <c r="I18" s="153">
        <v>1</v>
      </c>
      <c r="J18" s="151" t="s">
        <v>70</v>
      </c>
      <c r="K18" s="170" t="s">
        <v>70</v>
      </c>
      <c r="L18" s="154"/>
      <c r="M18" s="170"/>
      <c r="N18" s="170" t="s">
        <v>70</v>
      </c>
      <c r="O18" s="153"/>
      <c r="P18" s="151">
        <v>2</v>
      </c>
      <c r="Q18" s="170">
        <v>1</v>
      </c>
      <c r="R18" s="170">
        <v>1</v>
      </c>
      <c r="S18" s="170">
        <v>2</v>
      </c>
      <c r="T18" s="152">
        <v>2</v>
      </c>
      <c r="U18" s="183">
        <v>2</v>
      </c>
      <c r="V18" s="181"/>
      <c r="W18" s="182" t="s">
        <v>70</v>
      </c>
      <c r="X18" s="182" t="s">
        <v>163</v>
      </c>
      <c r="Y18" s="182" t="s">
        <v>164</v>
      </c>
      <c r="Z18" s="308" t="s">
        <v>165</v>
      </c>
      <c r="AA18" s="183" t="s">
        <v>162</v>
      </c>
      <c r="AB18" s="151">
        <f t="shared" si="3"/>
        <v>5</v>
      </c>
      <c r="AC18" s="170">
        <f t="shared" si="4"/>
        <v>4</v>
      </c>
      <c r="AD18" s="153">
        <f t="shared" si="5"/>
        <v>2</v>
      </c>
      <c r="AE18" s="151">
        <f t="shared" si="0"/>
        <v>2</v>
      </c>
      <c r="AF18" s="170">
        <f t="shared" si="1"/>
        <v>1</v>
      </c>
      <c r="AG18" s="153">
        <f t="shared" si="2"/>
        <v>1</v>
      </c>
      <c r="AH18" s="79"/>
      <c r="AI18" s="79">
        <f t="shared" si="9"/>
        <v>1</v>
      </c>
      <c r="AJ18" s="35">
        <f t="shared" si="6"/>
        <v>8</v>
      </c>
      <c r="AK18" s="35">
        <f t="shared" si="7"/>
        <v>5</v>
      </c>
      <c r="AL18" s="35">
        <f t="shared" si="8"/>
        <v>3</v>
      </c>
    </row>
    <row r="19" spans="1:39" ht="15" customHeight="1" thickTop="1" x14ac:dyDescent="0.25">
      <c r="A19" s="26">
        <v>43298</v>
      </c>
      <c r="B19" s="127" t="s">
        <v>70</v>
      </c>
      <c r="C19" s="225" t="s">
        <v>155</v>
      </c>
      <c r="D19" s="95">
        <v>1</v>
      </c>
      <c r="E19" s="95">
        <v>3</v>
      </c>
      <c r="F19" s="95" t="s">
        <v>156</v>
      </c>
      <c r="G19" s="166">
        <v>3</v>
      </c>
      <c r="H19" s="166">
        <v>1</v>
      </c>
      <c r="I19" s="100">
        <v>1</v>
      </c>
      <c r="J19" s="95" t="s">
        <v>70</v>
      </c>
      <c r="K19" s="95" t="s">
        <v>70</v>
      </c>
      <c r="L19" s="95"/>
      <c r="M19" s="169"/>
      <c r="N19" s="166" t="s">
        <v>70</v>
      </c>
      <c r="O19" s="294"/>
      <c r="P19" s="95"/>
      <c r="Q19" s="166">
        <v>1</v>
      </c>
      <c r="R19" s="166" t="s">
        <v>161</v>
      </c>
      <c r="S19" s="95">
        <v>2</v>
      </c>
      <c r="T19" s="95">
        <v>2</v>
      </c>
      <c r="U19" s="278">
        <v>2</v>
      </c>
      <c r="V19" s="178"/>
      <c r="W19" s="179" t="s">
        <v>70</v>
      </c>
      <c r="X19" s="179"/>
      <c r="Y19" s="179" t="s">
        <v>164</v>
      </c>
      <c r="Z19" s="239" t="s">
        <v>165</v>
      </c>
      <c r="AA19" s="180" t="s">
        <v>162</v>
      </c>
      <c r="AB19" s="136">
        <f t="shared" si="3"/>
        <v>5</v>
      </c>
      <c r="AC19" s="166">
        <f t="shared" si="4"/>
        <v>3</v>
      </c>
      <c r="AD19" s="132">
        <f t="shared" si="5"/>
        <v>2</v>
      </c>
      <c r="AE19" s="136">
        <f t="shared" si="0"/>
        <v>1</v>
      </c>
      <c r="AF19" s="166">
        <f t="shared" si="1"/>
        <v>1</v>
      </c>
      <c r="AG19" s="132">
        <f t="shared" si="2"/>
        <v>1</v>
      </c>
      <c r="AH19" s="79"/>
      <c r="AI19" s="79">
        <f t="shared" si="9"/>
        <v>2</v>
      </c>
      <c r="AJ19" s="35">
        <f t="shared" si="6"/>
        <v>7</v>
      </c>
      <c r="AK19" s="35">
        <f t="shared" si="7"/>
        <v>4</v>
      </c>
      <c r="AL19" s="35">
        <f t="shared" si="8"/>
        <v>3</v>
      </c>
    </row>
    <row r="20" spans="1:39" ht="15" customHeight="1" x14ac:dyDescent="0.25">
      <c r="A20" s="26">
        <v>43299</v>
      </c>
      <c r="B20" s="138" t="s">
        <v>70</v>
      </c>
      <c r="C20" s="225" t="s">
        <v>155</v>
      </c>
      <c r="D20" s="126">
        <v>1</v>
      </c>
      <c r="E20" s="126">
        <v>3</v>
      </c>
      <c r="F20" s="126" t="s">
        <v>156</v>
      </c>
      <c r="G20" s="166">
        <v>3</v>
      </c>
      <c r="H20" s="166">
        <v>1</v>
      </c>
      <c r="I20" s="294">
        <v>1</v>
      </c>
      <c r="J20" s="92" t="s">
        <v>70</v>
      </c>
      <c r="K20" s="92" t="s">
        <v>70</v>
      </c>
      <c r="L20" s="92">
        <v>1</v>
      </c>
      <c r="M20" s="169">
        <v>1</v>
      </c>
      <c r="N20" s="166" t="s">
        <v>70</v>
      </c>
      <c r="O20" s="294">
        <v>1</v>
      </c>
      <c r="P20" s="92"/>
      <c r="Q20" s="167">
        <v>2</v>
      </c>
      <c r="R20" s="167"/>
      <c r="S20" s="92">
        <v>2</v>
      </c>
      <c r="T20" s="92">
        <v>2</v>
      </c>
      <c r="U20" s="133">
        <v>2</v>
      </c>
      <c r="V20" s="189"/>
      <c r="W20" s="187" t="s">
        <v>70</v>
      </c>
      <c r="X20" s="187" t="s">
        <v>164</v>
      </c>
      <c r="Y20" s="240"/>
      <c r="Z20" s="240" t="s">
        <v>165</v>
      </c>
      <c r="AA20" s="188" t="s">
        <v>162</v>
      </c>
      <c r="AB20" s="135">
        <f t="shared" si="3"/>
        <v>6</v>
      </c>
      <c r="AC20" s="167">
        <f t="shared" si="4"/>
        <v>4</v>
      </c>
      <c r="AD20" s="133">
        <f t="shared" si="5"/>
        <v>2</v>
      </c>
      <c r="AE20" s="136">
        <f t="shared" si="0"/>
        <v>1</v>
      </c>
      <c r="AF20" s="166">
        <f t="shared" si="1"/>
        <v>1</v>
      </c>
      <c r="AG20" s="132">
        <f t="shared" si="2"/>
        <v>1</v>
      </c>
      <c r="AH20" s="79"/>
      <c r="AI20" s="79">
        <f t="shared" si="9"/>
        <v>3</v>
      </c>
      <c r="AJ20" s="35">
        <f t="shared" si="6"/>
        <v>8</v>
      </c>
      <c r="AK20" s="35">
        <f t="shared" si="7"/>
        <v>5</v>
      </c>
      <c r="AL20" s="35">
        <f t="shared" si="8"/>
        <v>3</v>
      </c>
      <c r="AM20" s="202"/>
    </row>
    <row r="21" spans="1:39" ht="15" customHeight="1" x14ac:dyDescent="0.25">
      <c r="A21" s="26">
        <v>43300</v>
      </c>
      <c r="B21" s="138" t="s">
        <v>70</v>
      </c>
      <c r="C21" s="228" t="s">
        <v>155</v>
      </c>
      <c r="D21" s="126">
        <v>1</v>
      </c>
      <c r="E21" s="126">
        <v>3</v>
      </c>
      <c r="F21" s="126" t="s">
        <v>156</v>
      </c>
      <c r="G21" s="166"/>
      <c r="H21" s="166">
        <v>3</v>
      </c>
      <c r="I21" s="294">
        <v>1</v>
      </c>
      <c r="J21" s="92" t="s">
        <v>70</v>
      </c>
      <c r="K21" s="92" t="s">
        <v>70</v>
      </c>
      <c r="L21" s="92">
        <v>1</v>
      </c>
      <c r="M21" s="166">
        <v>1</v>
      </c>
      <c r="N21" s="166" t="s">
        <v>70</v>
      </c>
      <c r="O21" s="100">
        <v>1</v>
      </c>
      <c r="P21" s="92">
        <v>2</v>
      </c>
      <c r="Q21" s="167"/>
      <c r="R21" s="167"/>
      <c r="S21" s="125">
        <v>2</v>
      </c>
      <c r="T21" s="92">
        <v>2</v>
      </c>
      <c r="U21" s="228">
        <v>2</v>
      </c>
      <c r="V21" s="189" t="s">
        <v>163</v>
      </c>
      <c r="W21" s="187" t="s">
        <v>70</v>
      </c>
      <c r="X21" s="187" t="s">
        <v>164</v>
      </c>
      <c r="Y21" s="240"/>
      <c r="Z21" s="240" t="s">
        <v>165</v>
      </c>
      <c r="AA21" s="337" t="s">
        <v>162</v>
      </c>
      <c r="AB21" s="135">
        <f t="shared" si="3"/>
        <v>5</v>
      </c>
      <c r="AC21" s="167">
        <f t="shared" si="4"/>
        <v>4</v>
      </c>
      <c r="AD21" s="133">
        <f t="shared" si="5"/>
        <v>2</v>
      </c>
      <c r="AE21" s="136">
        <f t="shared" si="0"/>
        <v>2</v>
      </c>
      <c r="AF21" s="166">
        <f t="shared" si="1"/>
        <v>1</v>
      </c>
      <c r="AG21" s="132">
        <f t="shared" si="2"/>
        <v>1</v>
      </c>
      <c r="AH21" s="79"/>
      <c r="AI21" s="79">
        <f t="shared" si="9"/>
        <v>4</v>
      </c>
      <c r="AJ21" s="35">
        <f t="shared" si="6"/>
        <v>8</v>
      </c>
      <c r="AK21" s="35">
        <f t="shared" si="7"/>
        <v>5</v>
      </c>
      <c r="AL21" s="35">
        <f t="shared" si="8"/>
        <v>3</v>
      </c>
    </row>
    <row r="22" spans="1:39" ht="15" customHeight="1" x14ac:dyDescent="0.25">
      <c r="A22" s="26">
        <v>43301</v>
      </c>
      <c r="B22" s="138" t="s">
        <v>70</v>
      </c>
      <c r="C22" s="228" t="s">
        <v>155</v>
      </c>
      <c r="D22" s="126">
        <v>1</v>
      </c>
      <c r="E22" s="126">
        <v>3</v>
      </c>
      <c r="F22" s="126" t="s">
        <v>156</v>
      </c>
      <c r="G22" s="166"/>
      <c r="H22" s="166">
        <v>3</v>
      </c>
      <c r="I22" s="100" t="s">
        <v>70</v>
      </c>
      <c r="J22" s="92" t="s">
        <v>70</v>
      </c>
      <c r="K22" s="92" t="s">
        <v>70</v>
      </c>
      <c r="L22" s="92">
        <v>1</v>
      </c>
      <c r="M22" s="166">
        <v>1</v>
      </c>
      <c r="N22" s="166" t="s">
        <v>70</v>
      </c>
      <c r="O22" s="100">
        <v>1</v>
      </c>
      <c r="P22" s="92">
        <v>2</v>
      </c>
      <c r="Q22" s="167">
        <v>2</v>
      </c>
      <c r="R22" s="167">
        <v>1</v>
      </c>
      <c r="S22" s="125"/>
      <c r="T22" s="92">
        <v>2</v>
      </c>
      <c r="U22" s="228">
        <v>2</v>
      </c>
      <c r="V22" s="189" t="s">
        <v>163</v>
      </c>
      <c r="W22" s="187" t="s">
        <v>70</v>
      </c>
      <c r="X22" s="187" t="s">
        <v>164</v>
      </c>
      <c r="Y22" s="240" t="s">
        <v>165</v>
      </c>
      <c r="Z22" s="187"/>
      <c r="AA22" s="188" t="s">
        <v>162</v>
      </c>
      <c r="AB22" s="135">
        <f t="shared" si="3"/>
        <v>5</v>
      </c>
      <c r="AC22" s="167">
        <f t="shared" si="4"/>
        <v>4</v>
      </c>
      <c r="AD22" s="133">
        <f t="shared" si="5"/>
        <v>2</v>
      </c>
      <c r="AE22" s="136">
        <f>COUNTIF(B22:AA22,"M1*")+COUNTIF(B22:AA22,"KM1")</f>
        <v>2</v>
      </c>
      <c r="AF22" s="166">
        <f t="shared" si="1"/>
        <v>1</v>
      </c>
      <c r="AG22" s="132">
        <f t="shared" si="2"/>
        <v>1</v>
      </c>
      <c r="AH22" s="79"/>
      <c r="AI22" s="79">
        <f t="shared" si="9"/>
        <v>5</v>
      </c>
      <c r="AJ22" s="35">
        <f t="shared" si="6"/>
        <v>8</v>
      </c>
      <c r="AK22" s="35">
        <f t="shared" si="7"/>
        <v>5</v>
      </c>
      <c r="AL22" s="35">
        <f t="shared" si="8"/>
        <v>3</v>
      </c>
    </row>
    <row r="23" spans="1:39" ht="15" customHeight="1" x14ac:dyDescent="0.25">
      <c r="A23" s="26">
        <v>43302</v>
      </c>
      <c r="B23" s="138"/>
      <c r="C23" s="228"/>
      <c r="D23" s="126">
        <v>3</v>
      </c>
      <c r="E23" s="126"/>
      <c r="F23" s="126"/>
      <c r="G23" s="166"/>
      <c r="H23" s="166">
        <v>3</v>
      </c>
      <c r="I23" s="100"/>
      <c r="J23" s="92"/>
      <c r="K23" s="92"/>
      <c r="L23" s="92">
        <v>1</v>
      </c>
      <c r="M23" s="166">
        <v>1</v>
      </c>
      <c r="N23" s="166"/>
      <c r="O23" s="100">
        <v>1</v>
      </c>
      <c r="P23" s="92">
        <v>2</v>
      </c>
      <c r="Q23" s="167">
        <v>2</v>
      </c>
      <c r="R23" s="167"/>
      <c r="S23" s="233"/>
      <c r="T23" s="92"/>
      <c r="U23" s="344"/>
      <c r="V23" s="189" t="s">
        <v>165</v>
      </c>
      <c r="W23" s="187"/>
      <c r="X23" s="187" t="s">
        <v>164</v>
      </c>
      <c r="Y23" s="187"/>
      <c r="Z23" s="187" t="s">
        <v>162</v>
      </c>
      <c r="AA23" s="241"/>
      <c r="AB23" s="135">
        <f t="shared" si="3"/>
        <v>3</v>
      </c>
      <c r="AC23" s="167">
        <f t="shared" si="4"/>
        <v>2</v>
      </c>
      <c r="AD23" s="133">
        <f t="shared" si="5"/>
        <v>2</v>
      </c>
      <c r="AE23" s="135">
        <f>COUNTIF(B23:AA23,"M1*")+COUNTIF(B23:AA23,"KM1")</f>
        <v>1</v>
      </c>
      <c r="AF23" s="167">
        <f t="shared" si="1"/>
        <v>1</v>
      </c>
      <c r="AG23" s="133">
        <f t="shared" si="2"/>
        <v>1</v>
      </c>
      <c r="AH23" s="79"/>
      <c r="AI23" s="79">
        <v>6</v>
      </c>
      <c r="AJ23" s="35">
        <f t="shared" si="6"/>
        <v>4</v>
      </c>
      <c r="AK23" s="35">
        <f t="shared" si="7"/>
        <v>3</v>
      </c>
      <c r="AL23" s="35">
        <f t="shared" si="8"/>
        <v>3</v>
      </c>
    </row>
    <row r="24" spans="1:39" ht="15" customHeight="1" x14ac:dyDescent="0.25">
      <c r="A24" s="26">
        <v>43303</v>
      </c>
      <c r="B24" s="138"/>
      <c r="C24" s="228"/>
      <c r="D24" s="92">
        <v>3</v>
      </c>
      <c r="E24" s="167"/>
      <c r="F24" s="167"/>
      <c r="G24" s="166"/>
      <c r="H24" s="166">
        <v>3</v>
      </c>
      <c r="I24" s="100"/>
      <c r="J24" s="138"/>
      <c r="K24" s="168"/>
      <c r="L24" s="168">
        <v>1</v>
      </c>
      <c r="M24" s="166">
        <v>1</v>
      </c>
      <c r="N24" s="95"/>
      <c r="O24" s="133">
        <v>1</v>
      </c>
      <c r="P24" s="127">
        <v>2</v>
      </c>
      <c r="Q24" s="166">
        <v>2</v>
      </c>
      <c r="R24" s="166"/>
      <c r="S24" s="166"/>
      <c r="T24" s="166"/>
      <c r="U24" s="188"/>
      <c r="V24" s="189" t="s">
        <v>165</v>
      </c>
      <c r="W24" s="187"/>
      <c r="X24" s="187" t="s">
        <v>164</v>
      </c>
      <c r="Y24" s="187"/>
      <c r="Z24" s="187" t="s">
        <v>162</v>
      </c>
      <c r="AA24" s="188"/>
      <c r="AB24" s="135">
        <f t="shared" si="3"/>
        <v>3</v>
      </c>
      <c r="AC24" s="167">
        <f t="shared" si="4"/>
        <v>2</v>
      </c>
      <c r="AD24" s="133">
        <f t="shared" si="5"/>
        <v>2</v>
      </c>
      <c r="AE24" s="136">
        <f>COUNTIF(B24:AA24,"M1*")+COUNTIF(B24:AA24,"KM1")</f>
        <v>1</v>
      </c>
      <c r="AF24" s="166">
        <f t="shared" si="1"/>
        <v>1</v>
      </c>
      <c r="AG24" s="132">
        <f t="shared" si="2"/>
        <v>1</v>
      </c>
      <c r="AH24" s="79"/>
      <c r="AI24" s="79">
        <f t="shared" ref="AI24:AI33" si="10">WEEKDAY(A24,2)</f>
        <v>7</v>
      </c>
      <c r="AJ24" s="35">
        <f t="shared" si="6"/>
        <v>4</v>
      </c>
      <c r="AK24" s="35">
        <f t="shared" si="7"/>
        <v>3</v>
      </c>
      <c r="AL24" s="35">
        <f t="shared" si="8"/>
        <v>3</v>
      </c>
    </row>
    <row r="25" spans="1:39" ht="15" customHeight="1" thickBot="1" x14ac:dyDescent="0.3">
      <c r="A25" s="26">
        <v>43304</v>
      </c>
      <c r="B25" s="151" t="s">
        <v>155</v>
      </c>
      <c r="C25" s="153" t="s">
        <v>155</v>
      </c>
      <c r="D25" s="154"/>
      <c r="E25" s="170">
        <v>1</v>
      </c>
      <c r="F25" s="170" t="s">
        <v>156</v>
      </c>
      <c r="G25" s="170" t="s">
        <v>70</v>
      </c>
      <c r="H25" s="154">
        <v>3</v>
      </c>
      <c r="I25" s="153" t="s">
        <v>70</v>
      </c>
      <c r="J25" s="151">
        <v>1</v>
      </c>
      <c r="K25" s="155" t="s">
        <v>70</v>
      </c>
      <c r="L25" s="154">
        <v>2</v>
      </c>
      <c r="M25" s="170">
        <v>2</v>
      </c>
      <c r="N25" s="170"/>
      <c r="O25" s="153">
        <v>2</v>
      </c>
      <c r="P25" s="151">
        <v>3</v>
      </c>
      <c r="Q25" s="170">
        <v>2</v>
      </c>
      <c r="R25" s="170">
        <v>1</v>
      </c>
      <c r="S25" s="170">
        <v>1</v>
      </c>
      <c r="T25" s="152">
        <v>1</v>
      </c>
      <c r="U25" s="183">
        <v>2</v>
      </c>
      <c r="V25" s="181" t="s">
        <v>163</v>
      </c>
      <c r="W25" s="182" t="s">
        <v>70</v>
      </c>
      <c r="X25" s="182" t="s">
        <v>164</v>
      </c>
      <c r="Y25" s="308" t="s">
        <v>165</v>
      </c>
      <c r="Z25" s="182" t="s">
        <v>162</v>
      </c>
      <c r="AA25" s="183"/>
      <c r="AB25" s="151">
        <f t="shared" si="3"/>
        <v>5</v>
      </c>
      <c r="AC25" s="170">
        <f t="shared" si="4"/>
        <v>5</v>
      </c>
      <c r="AD25" s="153">
        <f t="shared" si="5"/>
        <v>2</v>
      </c>
      <c r="AE25" s="151">
        <f>COUNTIF(B25:AA25,"M1*")+COUNTIF(B25:AA25,"KM1")</f>
        <v>2</v>
      </c>
      <c r="AF25" s="170">
        <f t="shared" si="1"/>
        <v>1</v>
      </c>
      <c r="AG25" s="153">
        <f t="shared" si="2"/>
        <v>1</v>
      </c>
      <c r="AH25" s="79"/>
      <c r="AI25" s="79">
        <f t="shared" si="10"/>
        <v>1</v>
      </c>
      <c r="AJ25" s="35">
        <f t="shared" si="6"/>
        <v>9</v>
      </c>
      <c r="AK25" s="35">
        <f t="shared" si="7"/>
        <v>6</v>
      </c>
      <c r="AL25" s="35">
        <f t="shared" si="8"/>
        <v>3</v>
      </c>
    </row>
    <row r="26" spans="1:39" ht="15" customHeight="1" thickTop="1" x14ac:dyDescent="0.25">
      <c r="A26" s="26">
        <v>43305</v>
      </c>
      <c r="B26" s="127" t="s">
        <v>155</v>
      </c>
      <c r="C26" s="225" t="s">
        <v>155</v>
      </c>
      <c r="D26" s="247"/>
      <c r="E26" s="95"/>
      <c r="F26" s="95" t="s">
        <v>156</v>
      </c>
      <c r="G26" s="166" t="s">
        <v>70</v>
      </c>
      <c r="H26" s="166"/>
      <c r="I26" s="100" t="s">
        <v>70</v>
      </c>
      <c r="J26" s="95">
        <v>1</v>
      </c>
      <c r="K26" s="166" t="s">
        <v>70</v>
      </c>
      <c r="L26" s="169">
        <v>2</v>
      </c>
      <c r="M26" s="95">
        <v>2</v>
      </c>
      <c r="N26" s="95">
        <v>1</v>
      </c>
      <c r="O26" s="278">
        <v>2</v>
      </c>
      <c r="P26" s="95">
        <v>3</v>
      </c>
      <c r="Q26" s="95">
        <v>3</v>
      </c>
      <c r="R26" s="95">
        <v>1</v>
      </c>
      <c r="S26" s="166">
        <v>1</v>
      </c>
      <c r="T26" s="166">
        <v>1</v>
      </c>
      <c r="U26" s="100">
        <v>2</v>
      </c>
      <c r="V26" s="178" t="s">
        <v>163</v>
      </c>
      <c r="W26" s="179" t="s">
        <v>70</v>
      </c>
      <c r="X26" s="179" t="s">
        <v>164</v>
      </c>
      <c r="Y26" s="239" t="s">
        <v>165</v>
      </c>
      <c r="Z26" s="179" t="s">
        <v>162</v>
      </c>
      <c r="AA26" s="316"/>
      <c r="AB26" s="136">
        <f t="shared" si="3"/>
        <v>5</v>
      </c>
      <c r="AC26" s="166">
        <f t="shared" si="4"/>
        <v>4</v>
      </c>
      <c r="AD26" s="132">
        <f t="shared" si="5"/>
        <v>2</v>
      </c>
      <c r="AE26" s="136">
        <f>COUNTIF(B26:AA26,"M1*")+COUNTIF(B26:AA26,"KM1")</f>
        <v>2</v>
      </c>
      <c r="AF26" s="166">
        <f t="shared" si="1"/>
        <v>1</v>
      </c>
      <c r="AG26" s="132">
        <f t="shared" si="2"/>
        <v>1</v>
      </c>
      <c r="AH26" s="79"/>
      <c r="AI26" s="79">
        <f t="shared" si="10"/>
        <v>2</v>
      </c>
      <c r="AJ26" s="35">
        <f t="shared" si="6"/>
        <v>9</v>
      </c>
      <c r="AK26" s="35">
        <f t="shared" si="7"/>
        <v>5</v>
      </c>
      <c r="AL26" s="35">
        <f t="shared" si="8"/>
        <v>3</v>
      </c>
    </row>
    <row r="27" spans="1:39" ht="15" customHeight="1" x14ac:dyDescent="0.25">
      <c r="A27" s="26">
        <v>43306</v>
      </c>
      <c r="B27" s="138" t="s">
        <v>155</v>
      </c>
      <c r="C27" s="228" t="s">
        <v>155</v>
      </c>
      <c r="D27" s="125" t="s">
        <v>161</v>
      </c>
      <c r="E27" s="92"/>
      <c r="F27" s="92" t="s">
        <v>156</v>
      </c>
      <c r="G27" s="166" t="s">
        <v>70</v>
      </c>
      <c r="H27" s="166"/>
      <c r="I27" s="100" t="s">
        <v>70</v>
      </c>
      <c r="J27" s="92">
        <v>1</v>
      </c>
      <c r="K27" s="167" t="s">
        <v>70</v>
      </c>
      <c r="L27" s="168">
        <v>2</v>
      </c>
      <c r="M27" s="92">
        <v>2</v>
      </c>
      <c r="N27" s="92"/>
      <c r="O27" s="133"/>
      <c r="P27" s="126">
        <v>3</v>
      </c>
      <c r="Q27" s="126">
        <v>3</v>
      </c>
      <c r="R27" s="126">
        <v>1</v>
      </c>
      <c r="S27" s="166">
        <v>1</v>
      </c>
      <c r="T27" s="166">
        <v>1</v>
      </c>
      <c r="U27" s="100">
        <v>2</v>
      </c>
      <c r="V27" s="189" t="s">
        <v>163</v>
      </c>
      <c r="W27" s="187" t="s">
        <v>70</v>
      </c>
      <c r="X27" s="187"/>
      <c r="Y27" s="240" t="s">
        <v>165</v>
      </c>
      <c r="Z27" s="187" t="s">
        <v>162</v>
      </c>
      <c r="AA27" s="188" t="s">
        <v>164</v>
      </c>
      <c r="AB27" s="135">
        <f t="shared" si="3"/>
        <v>5</v>
      </c>
      <c r="AC27" s="167">
        <f t="shared" si="4"/>
        <v>3</v>
      </c>
      <c r="AD27" s="133">
        <f t="shared" si="5"/>
        <v>2</v>
      </c>
      <c r="AE27" s="166">
        <f>COUNTIF(A27:AA27,"M1*")+COUNTIF(A27:Z27,"KM1")</f>
        <v>2</v>
      </c>
      <c r="AF27" s="166">
        <f t="shared" si="1"/>
        <v>1</v>
      </c>
      <c r="AG27" s="132">
        <f t="shared" si="2"/>
        <v>1</v>
      </c>
      <c r="AH27" s="79"/>
      <c r="AI27" s="79">
        <f t="shared" si="10"/>
        <v>3</v>
      </c>
      <c r="AJ27" s="35">
        <f t="shared" si="6"/>
        <v>9</v>
      </c>
      <c r="AK27" s="35">
        <f t="shared" si="7"/>
        <v>4</v>
      </c>
      <c r="AL27" s="35">
        <f t="shared" si="8"/>
        <v>3</v>
      </c>
    </row>
    <row r="28" spans="1:39" ht="15" customHeight="1" x14ac:dyDescent="0.25">
      <c r="A28" s="26">
        <v>43307</v>
      </c>
      <c r="B28" s="138" t="s">
        <v>155</v>
      </c>
      <c r="C28" s="228" t="s">
        <v>155</v>
      </c>
      <c r="D28" s="125">
        <v>2</v>
      </c>
      <c r="E28" s="92">
        <v>1</v>
      </c>
      <c r="F28" s="92" t="s">
        <v>156</v>
      </c>
      <c r="G28" s="166" t="s">
        <v>70</v>
      </c>
      <c r="H28" s="166">
        <v>1</v>
      </c>
      <c r="I28" s="100" t="s">
        <v>70</v>
      </c>
      <c r="J28" s="92"/>
      <c r="K28" s="167" t="s">
        <v>70</v>
      </c>
      <c r="L28" s="168">
        <v>2</v>
      </c>
      <c r="M28" s="92">
        <v>2</v>
      </c>
      <c r="N28" s="92"/>
      <c r="O28" s="133"/>
      <c r="P28" s="126">
        <v>3</v>
      </c>
      <c r="Q28" s="126">
        <v>3</v>
      </c>
      <c r="R28" s="126">
        <v>1</v>
      </c>
      <c r="S28" s="166">
        <v>1</v>
      </c>
      <c r="T28" s="166">
        <v>1</v>
      </c>
      <c r="U28" s="100">
        <v>2</v>
      </c>
      <c r="V28" s="189"/>
      <c r="W28" s="187" t="s">
        <v>70</v>
      </c>
      <c r="X28" s="187"/>
      <c r="Y28" s="240" t="s">
        <v>165</v>
      </c>
      <c r="Z28" s="187" t="s">
        <v>162</v>
      </c>
      <c r="AA28" s="188" t="s">
        <v>164</v>
      </c>
      <c r="AB28" s="135">
        <f t="shared" si="3"/>
        <v>5</v>
      </c>
      <c r="AC28" s="167">
        <f t="shared" si="4"/>
        <v>4</v>
      </c>
      <c r="AD28" s="133">
        <f t="shared" si="5"/>
        <v>2</v>
      </c>
      <c r="AE28" s="166">
        <f>COUNTIF(A28:AA28,"M1*")+COUNTIF(A28:Z28,"KM1")</f>
        <v>1</v>
      </c>
      <c r="AF28" s="166">
        <f t="shared" si="1"/>
        <v>1</v>
      </c>
      <c r="AG28" s="132">
        <f t="shared" si="2"/>
        <v>1</v>
      </c>
      <c r="AH28" s="79"/>
      <c r="AI28" s="79">
        <f t="shared" si="10"/>
        <v>4</v>
      </c>
      <c r="AJ28" s="35">
        <f t="shared" si="6"/>
        <v>8</v>
      </c>
      <c r="AK28" s="35">
        <f t="shared" si="7"/>
        <v>5</v>
      </c>
      <c r="AL28" s="35">
        <f t="shared" si="8"/>
        <v>3</v>
      </c>
    </row>
    <row r="29" spans="1:39" ht="15" customHeight="1" x14ac:dyDescent="0.25">
      <c r="A29" s="26">
        <v>43308</v>
      </c>
      <c r="B29" s="138" t="s">
        <v>155</v>
      </c>
      <c r="C29" s="228" t="s">
        <v>155</v>
      </c>
      <c r="D29" s="92"/>
      <c r="E29" s="92">
        <v>1</v>
      </c>
      <c r="F29" s="125" t="s">
        <v>156</v>
      </c>
      <c r="G29" s="166" t="s">
        <v>70</v>
      </c>
      <c r="H29" s="166">
        <v>1</v>
      </c>
      <c r="I29" s="100" t="s">
        <v>70</v>
      </c>
      <c r="J29" s="92">
        <v>1</v>
      </c>
      <c r="K29" s="168">
        <v>2</v>
      </c>
      <c r="L29" s="167"/>
      <c r="M29" s="92"/>
      <c r="N29" s="92">
        <v>2</v>
      </c>
      <c r="O29" s="228">
        <v>2</v>
      </c>
      <c r="P29" s="126">
        <v>3</v>
      </c>
      <c r="Q29" s="126">
        <v>3</v>
      </c>
      <c r="R29" s="126">
        <v>2</v>
      </c>
      <c r="S29" s="166">
        <v>1</v>
      </c>
      <c r="T29" s="169">
        <v>1</v>
      </c>
      <c r="U29" s="100"/>
      <c r="V29" s="189" t="s">
        <v>162</v>
      </c>
      <c r="W29" s="187" t="s">
        <v>70</v>
      </c>
      <c r="X29" s="187" t="s">
        <v>163</v>
      </c>
      <c r="Y29" s="240" t="s">
        <v>165</v>
      </c>
      <c r="Z29" s="187"/>
      <c r="AA29" s="188" t="s">
        <v>164</v>
      </c>
      <c r="AB29" s="135">
        <f t="shared" si="3"/>
        <v>5</v>
      </c>
      <c r="AC29" s="167">
        <f t="shared" si="4"/>
        <v>4</v>
      </c>
      <c r="AD29" s="133">
        <f t="shared" si="5"/>
        <v>2</v>
      </c>
      <c r="AE29" s="136">
        <f>COUNTIF(B29:AA29,"M1*")+COUNTIF(B29:AA29,"KM1")</f>
        <v>2</v>
      </c>
      <c r="AF29" s="166">
        <f t="shared" si="1"/>
        <v>1</v>
      </c>
      <c r="AG29" s="132">
        <f t="shared" si="2"/>
        <v>1</v>
      </c>
      <c r="AH29" s="79"/>
      <c r="AI29" s="79">
        <f t="shared" si="10"/>
        <v>5</v>
      </c>
      <c r="AJ29" s="35">
        <f t="shared" si="6"/>
        <v>9</v>
      </c>
      <c r="AK29" s="35">
        <f t="shared" si="7"/>
        <v>5</v>
      </c>
      <c r="AL29" s="35">
        <f t="shared" si="8"/>
        <v>3</v>
      </c>
    </row>
    <row r="30" spans="1:39" ht="15" customHeight="1" x14ac:dyDescent="0.25">
      <c r="A30" s="26">
        <v>43309</v>
      </c>
      <c r="B30" s="138"/>
      <c r="C30" s="228"/>
      <c r="D30" s="92"/>
      <c r="E30" s="92">
        <v>1</v>
      </c>
      <c r="F30" s="233"/>
      <c r="G30" s="166"/>
      <c r="H30" s="166">
        <v>1</v>
      </c>
      <c r="I30" s="100"/>
      <c r="J30" s="92">
        <v>1</v>
      </c>
      <c r="K30" s="168">
        <v>2</v>
      </c>
      <c r="L30" s="167"/>
      <c r="M30" s="92"/>
      <c r="N30" s="92">
        <v>2</v>
      </c>
      <c r="O30" s="133"/>
      <c r="P30" s="126">
        <v>3</v>
      </c>
      <c r="Q30" s="126"/>
      <c r="R30" s="126"/>
      <c r="S30" s="166"/>
      <c r="T30" s="190"/>
      <c r="U30" s="100">
        <v>3</v>
      </c>
      <c r="V30" s="189" t="s">
        <v>162</v>
      </c>
      <c r="W30" s="187"/>
      <c r="X30" s="187" t="s">
        <v>165</v>
      </c>
      <c r="Y30" s="187"/>
      <c r="Z30" s="187"/>
      <c r="AA30" s="188" t="s">
        <v>164</v>
      </c>
      <c r="AB30" s="135">
        <f t="shared" si="3"/>
        <v>3</v>
      </c>
      <c r="AC30" s="167">
        <f t="shared" si="4"/>
        <v>2</v>
      </c>
      <c r="AD30" s="133">
        <f t="shared" si="5"/>
        <v>2</v>
      </c>
      <c r="AE30" s="135">
        <f>COUNTIF(B30:AA30,"M1*")+COUNTIF(B30:AA30,"KM1")</f>
        <v>1</v>
      </c>
      <c r="AF30" s="167">
        <f t="shared" si="1"/>
        <v>1</v>
      </c>
      <c r="AG30" s="133">
        <f t="shared" si="2"/>
        <v>1</v>
      </c>
      <c r="AH30" s="79"/>
      <c r="AI30" s="79">
        <f t="shared" si="10"/>
        <v>6</v>
      </c>
      <c r="AJ30" s="35">
        <f t="shared" si="6"/>
        <v>4</v>
      </c>
      <c r="AK30" s="35">
        <f t="shared" si="7"/>
        <v>3</v>
      </c>
      <c r="AL30" s="35">
        <f t="shared" si="8"/>
        <v>3</v>
      </c>
    </row>
    <row r="31" spans="1:39" ht="15" customHeight="1" x14ac:dyDescent="0.25">
      <c r="A31" s="26">
        <v>43310</v>
      </c>
      <c r="B31" s="135"/>
      <c r="C31" s="133"/>
      <c r="D31" s="125"/>
      <c r="E31" s="168">
        <v>1</v>
      </c>
      <c r="F31" s="168"/>
      <c r="G31" s="166"/>
      <c r="H31" s="95">
        <v>1</v>
      </c>
      <c r="I31" s="133"/>
      <c r="J31" s="136">
        <v>1</v>
      </c>
      <c r="K31" s="166">
        <v>2</v>
      </c>
      <c r="L31" s="166"/>
      <c r="M31" s="166"/>
      <c r="N31" s="166">
        <v>2</v>
      </c>
      <c r="O31" s="188"/>
      <c r="P31" s="138">
        <v>3</v>
      </c>
      <c r="Q31" s="168"/>
      <c r="R31" s="167"/>
      <c r="S31" s="166"/>
      <c r="T31" s="166"/>
      <c r="U31" s="100">
        <v>3</v>
      </c>
      <c r="V31" s="189" t="s">
        <v>162</v>
      </c>
      <c r="W31" s="187"/>
      <c r="X31" s="187" t="s">
        <v>165</v>
      </c>
      <c r="Y31" s="187"/>
      <c r="Z31" s="187"/>
      <c r="AA31" s="188" t="s">
        <v>164</v>
      </c>
      <c r="AB31" s="135">
        <f t="shared" si="3"/>
        <v>3</v>
      </c>
      <c r="AC31" s="167">
        <f t="shared" si="4"/>
        <v>2</v>
      </c>
      <c r="AD31" s="133">
        <f t="shared" si="5"/>
        <v>2</v>
      </c>
      <c r="AE31" s="136">
        <f>COUNTIF(B31:AA31,"M1*")+COUNTIF(B31:AA31,"KM1")</f>
        <v>1</v>
      </c>
      <c r="AF31" s="166">
        <f t="shared" si="1"/>
        <v>1</v>
      </c>
      <c r="AG31" s="132">
        <f t="shared" si="2"/>
        <v>1</v>
      </c>
      <c r="AH31" s="79"/>
      <c r="AI31" s="79">
        <f t="shared" si="10"/>
        <v>7</v>
      </c>
      <c r="AJ31" s="35">
        <f t="shared" si="6"/>
        <v>4</v>
      </c>
      <c r="AK31" s="35">
        <f t="shared" si="7"/>
        <v>3</v>
      </c>
      <c r="AL31" s="35">
        <f t="shared" si="8"/>
        <v>3</v>
      </c>
    </row>
    <row r="32" spans="1:39" ht="15" customHeight="1" thickBot="1" x14ac:dyDescent="0.3">
      <c r="A32" s="26">
        <v>43311</v>
      </c>
      <c r="B32" s="151" t="s">
        <v>155</v>
      </c>
      <c r="C32" s="153" t="s">
        <v>155</v>
      </c>
      <c r="D32" s="154">
        <v>2</v>
      </c>
      <c r="E32" s="170">
        <v>2</v>
      </c>
      <c r="F32" s="170" t="s">
        <v>156</v>
      </c>
      <c r="G32" s="170" t="s">
        <v>70</v>
      </c>
      <c r="H32" s="154">
        <v>2</v>
      </c>
      <c r="I32" s="153" t="s">
        <v>70</v>
      </c>
      <c r="J32" s="151">
        <v>1</v>
      </c>
      <c r="K32" s="170"/>
      <c r="L32" s="154">
        <v>2</v>
      </c>
      <c r="M32" s="155">
        <v>2</v>
      </c>
      <c r="N32" s="170">
        <v>3</v>
      </c>
      <c r="O32" s="156">
        <v>3</v>
      </c>
      <c r="P32" s="151"/>
      <c r="Q32" s="170">
        <v>1</v>
      </c>
      <c r="R32" s="170">
        <v>1</v>
      </c>
      <c r="S32" s="170">
        <v>1</v>
      </c>
      <c r="T32" s="152">
        <v>1</v>
      </c>
      <c r="U32" s="183"/>
      <c r="V32" s="181" t="s">
        <v>162</v>
      </c>
      <c r="W32" s="308" t="s">
        <v>165</v>
      </c>
      <c r="X32" s="182" t="s">
        <v>163</v>
      </c>
      <c r="Y32" s="182" t="s">
        <v>164</v>
      </c>
      <c r="Z32" s="182" t="s">
        <v>70</v>
      </c>
      <c r="AA32" s="183"/>
      <c r="AB32" s="151">
        <f t="shared" si="3"/>
        <v>5</v>
      </c>
      <c r="AC32" s="170">
        <f t="shared" si="4"/>
        <v>5</v>
      </c>
      <c r="AD32" s="153">
        <f t="shared" si="5"/>
        <v>2</v>
      </c>
      <c r="AE32" s="151">
        <f>COUNTIF(B32:AA32,"M1*")+COUNTIF(B32:AA32,"KM1")</f>
        <v>2</v>
      </c>
      <c r="AF32" s="170">
        <f t="shared" si="1"/>
        <v>1</v>
      </c>
      <c r="AG32" s="153">
        <f t="shared" si="2"/>
        <v>1</v>
      </c>
      <c r="AH32" s="79"/>
      <c r="AI32" s="79">
        <f t="shared" si="10"/>
        <v>1</v>
      </c>
      <c r="AJ32" s="35">
        <f t="shared" si="6"/>
        <v>9</v>
      </c>
      <c r="AK32" s="35">
        <f t="shared" si="7"/>
        <v>6</v>
      </c>
      <c r="AL32" s="35">
        <f t="shared" si="8"/>
        <v>3</v>
      </c>
    </row>
    <row r="33" spans="1:38" ht="15" customHeight="1" thickTop="1" thickBot="1" x14ac:dyDescent="0.3">
      <c r="A33" s="26">
        <v>43312</v>
      </c>
      <c r="B33" s="27" t="s">
        <v>155</v>
      </c>
      <c r="C33" s="24" t="s">
        <v>155</v>
      </c>
      <c r="D33" s="280">
        <v>2</v>
      </c>
      <c r="E33" s="279">
        <v>2</v>
      </c>
      <c r="F33" s="279" t="s">
        <v>156</v>
      </c>
      <c r="G33" s="280" t="s">
        <v>70</v>
      </c>
      <c r="H33" s="375">
        <v>2</v>
      </c>
      <c r="I33" s="281" t="s">
        <v>70</v>
      </c>
      <c r="J33" s="280">
        <v>1</v>
      </c>
      <c r="K33" s="375">
        <v>3</v>
      </c>
      <c r="L33" s="280">
        <v>2</v>
      </c>
      <c r="M33" s="279">
        <v>2</v>
      </c>
      <c r="N33" s="279">
        <v>3</v>
      </c>
      <c r="O33" s="282">
        <v>3</v>
      </c>
      <c r="P33" s="280"/>
      <c r="Q33" s="280">
        <v>1</v>
      </c>
      <c r="R33" s="280">
        <v>1</v>
      </c>
      <c r="S33" s="279">
        <v>1</v>
      </c>
      <c r="T33" s="279">
        <v>1</v>
      </c>
      <c r="U33" s="282"/>
      <c r="V33" s="175" t="s">
        <v>162</v>
      </c>
      <c r="W33" s="329" t="s">
        <v>165</v>
      </c>
      <c r="X33" s="175" t="s">
        <v>163</v>
      </c>
      <c r="Y33" s="176" t="s">
        <v>164</v>
      </c>
      <c r="Z33" s="176" t="s">
        <v>70</v>
      </c>
      <c r="AA33" s="177"/>
      <c r="AB33" s="27">
        <f>COUNTIF(B33:AA33,"1*")+COUNTIF(B33:AA33,"1")</f>
        <v>5</v>
      </c>
      <c r="AC33" s="165">
        <f>COUNTIF(B33:AA33,"2*")+COUNTIF(B33:AA33,"2")</f>
        <v>5</v>
      </c>
      <c r="AD33" s="24">
        <f t="shared" si="5"/>
        <v>3</v>
      </c>
      <c r="AE33" s="27">
        <f>COUNTIF(B33:AA33,"M1*")+COUNTIF(B33:AA33,"KM1")</f>
        <v>2</v>
      </c>
      <c r="AF33" s="165">
        <f t="shared" si="1"/>
        <v>1</v>
      </c>
      <c r="AG33" s="24">
        <f t="shared" si="2"/>
        <v>1</v>
      </c>
      <c r="AH33" s="79"/>
      <c r="AI33" s="79">
        <f t="shared" si="10"/>
        <v>2</v>
      </c>
      <c r="AJ33" s="291">
        <f t="shared" si="6"/>
        <v>9</v>
      </c>
      <c r="AK33" s="291">
        <f t="shared" si="7"/>
        <v>6</v>
      </c>
      <c r="AL33" s="291">
        <f t="shared" si="8"/>
        <v>4</v>
      </c>
    </row>
    <row r="34" spans="1:38" ht="15" customHeight="1" x14ac:dyDescent="0.25">
      <c r="A34" s="79"/>
      <c r="B34" s="79">
        <f t="shared" ref="B34:D34" si="11">31-(COUNTBLANK(B3:B33)+COUNTIF(B3:B33,"X")+COUNTIFS(B3:B33,"C",$AI$3:$AI$33,"&gt;5"))</f>
        <v>22</v>
      </c>
      <c r="C34" s="79">
        <f t="shared" si="11"/>
        <v>22</v>
      </c>
      <c r="D34" s="79">
        <f t="shared" si="11"/>
        <v>22</v>
      </c>
      <c r="E34" s="79">
        <f t="shared" ref="E34" si="12">31-(COUNTBLANK(E3:E33)+COUNTIF(E3:E33,"X")+COUNTIFS(E3:E33,"C",$AI$3:$AI$33,"&gt;5"))</f>
        <v>22</v>
      </c>
      <c r="F34" s="79">
        <f t="shared" ref="F34" si="13">31-(COUNTBLANK(F3:F33)+COUNTIF(F3:F33,"X")+COUNTIFS(F3:F33,"C",$AI$3:$AI$33,"&gt;5"))</f>
        <v>22</v>
      </c>
      <c r="G34" s="79">
        <f t="shared" ref="G34" si="14">31-(COUNTBLANK(G3:G33)+COUNTIF(G3:G33,"X")+COUNTIFS(G3:G33,"C",$AI$3:$AI$33,"&gt;5"))</f>
        <v>22</v>
      </c>
      <c r="H34" s="79">
        <f t="shared" ref="H34" si="15">31-(COUNTBLANK(H3:H33)+COUNTIF(H3:H33,"X")+COUNTIFS(H3:H33,"C",$AI$3:$AI$33,"&gt;5"))</f>
        <v>22</v>
      </c>
      <c r="I34" s="79">
        <f t="shared" ref="I34" si="16">31-(COUNTBLANK(I3:I33)+COUNTIF(I3:I33,"X")+COUNTIFS(I3:I33,"C",$AI$3:$AI$33,"&gt;5"))</f>
        <v>22</v>
      </c>
      <c r="J34" s="79">
        <f t="shared" ref="J34" si="17">31-(COUNTBLANK(J3:J33)+COUNTIF(J3:J33,"X")+COUNTIFS(J3:J33,"C",$AI$3:$AI$33,"&gt;5"))</f>
        <v>22</v>
      </c>
      <c r="K34" s="79">
        <f t="shared" ref="K34" si="18">31-(COUNTBLANK(K3:K33)+COUNTIF(K3:K33,"X")+COUNTIFS(K3:K33,"C",$AI$3:$AI$33,"&gt;5"))</f>
        <v>22</v>
      </c>
      <c r="L34" s="79">
        <f t="shared" ref="L34" si="19">31-(COUNTBLANK(L3:L33)+COUNTIF(L3:L33,"X")+COUNTIFS(L3:L33,"C",$AI$3:$AI$33,"&gt;5"))</f>
        <v>22</v>
      </c>
      <c r="M34" s="79">
        <f t="shared" ref="M34" si="20">31-(COUNTBLANK(M3:M33)+COUNTIF(M3:M33,"X")+COUNTIFS(M3:M33,"C",$AI$3:$AI$33,"&gt;5"))</f>
        <v>22</v>
      </c>
      <c r="N34" s="79">
        <f t="shared" ref="N34" si="21">31-(COUNTBLANK(N3:N33)+COUNTIF(N3:N33,"X")+COUNTIFS(N3:N33,"C",$AI$3:$AI$33,"&gt;5"))</f>
        <v>22</v>
      </c>
      <c r="O34" s="79">
        <f t="shared" ref="O34" si="22">31-(COUNTBLANK(O3:O33)+COUNTIF(O3:O33,"X")+COUNTIFS(O3:O33,"C",$AI$3:$AI$33,"&gt;5"))</f>
        <v>22</v>
      </c>
      <c r="P34" s="79">
        <f t="shared" ref="P34" si="23">31-(COUNTBLANK(P3:P33)+COUNTIF(P3:P33,"X")+COUNTIFS(P3:P33,"C",$AI$3:$AI$33,"&gt;5"))</f>
        <v>22</v>
      </c>
      <c r="Q34" s="79">
        <f t="shared" ref="Q34" si="24">31-(COUNTBLANK(Q3:Q33)+COUNTIF(Q3:Q33,"X")+COUNTIFS(Q3:Q33,"C",$AI$3:$AI$33,"&gt;5"))</f>
        <v>22</v>
      </c>
      <c r="R34" s="79">
        <f t="shared" ref="R34" si="25">31-(COUNTBLANK(R3:R33)+COUNTIF(R3:R33,"X")+COUNTIFS(R3:R33,"C",$AI$3:$AI$33,"&gt;5"))</f>
        <v>21</v>
      </c>
      <c r="S34" s="79">
        <f t="shared" ref="S34" si="26">31-(COUNTBLANK(S3:S33)+COUNTIF(S3:S33,"X")+COUNTIFS(S3:S33,"C",$AI$3:$AI$33,"&gt;5"))</f>
        <v>22</v>
      </c>
      <c r="T34" s="79">
        <f t="shared" ref="T34" si="27">31-(COUNTBLANK(T3:T33)+COUNTIF(T3:T33,"X")+COUNTIFS(T3:T33,"C",$AI$3:$AI$33,"&gt;5"))</f>
        <v>22</v>
      </c>
      <c r="U34" s="79">
        <f t="shared" ref="U34" si="28">31-(COUNTBLANK(U3:U33)+COUNTIF(U3:U33,"X")+COUNTIFS(U3:U33,"C",$AI$3:$AI$33,"&gt;5"))</f>
        <v>22</v>
      </c>
      <c r="V34" s="79">
        <f t="shared" ref="V34" si="29">31-(COUNTBLANK(V3:V33)+COUNTIF(V3:V33,"X")+COUNTIFS(V3:V33,"C",$AI$3:$AI$33,"&gt;5"))</f>
        <v>22</v>
      </c>
      <c r="W34" s="79">
        <f t="shared" ref="W34" si="30">31-(COUNTBLANK(W3:W33)+COUNTIF(W3:W33,"X")+COUNTIFS(W3:W33,"C",$AI$3:$AI$33,"&gt;5"))</f>
        <v>21</v>
      </c>
      <c r="X34" s="79">
        <f t="shared" ref="X34" si="31">31-(COUNTBLANK(X3:X33)+COUNTIF(X3:X33,"X")+COUNTIFS(X3:X33,"C",$AI$3:$AI$33,"&gt;5"))</f>
        <v>23</v>
      </c>
      <c r="Y34" s="79">
        <f t="shared" ref="Y34" si="32">31-(COUNTBLANK(Y3:Y33)+COUNTIF(Y3:Y33,"X")+COUNTIFS(Y3:Y33,"C",$AI$3:$AI$33,"&gt;5"))</f>
        <v>23</v>
      </c>
      <c r="Z34" s="79">
        <f t="shared" ref="Z34" si="33">31-(COUNTBLANK(Z3:Z33)+COUNTIF(Z3:Z33,"X")+COUNTIFS(Z3:Z33,"C",$AI$3:$AI$33,"&gt;5"))</f>
        <v>23</v>
      </c>
      <c r="AA34" s="79">
        <f t="shared" ref="AA34" si="34">31-(COUNTBLANK(AA3:AA33)+COUNTIF(AA3:AA33,"X")+COUNTIFS(AA3:AA33,"C",$AI$3:$AI$33,"&gt;5"))</f>
        <v>20</v>
      </c>
      <c r="AB34" s="79"/>
      <c r="AC34" s="79"/>
      <c r="AD34" s="79"/>
      <c r="AE34" s="79"/>
      <c r="AF34" s="79"/>
      <c r="AG34" s="79"/>
      <c r="AH34" s="79"/>
    </row>
    <row r="35" spans="1:38" ht="15" customHeight="1" x14ac:dyDescent="0.25">
      <c r="A35" s="79"/>
      <c r="B35" s="79">
        <f>SUM(63-(B34+Maj!B34+Czerwiec!B34))</f>
        <v>0</v>
      </c>
      <c r="C35" s="79">
        <f>SUM(63-(C34+Maj!C34+Czerwiec!C34))</f>
        <v>0</v>
      </c>
      <c r="D35" s="79">
        <f>SUM(63-(D34+Maj!D34+Czerwiec!D34))</f>
        <v>0</v>
      </c>
      <c r="E35" s="79">
        <f>SUM(63-(E34+Maj!E34+Czerwiec!E34))</f>
        <v>0</v>
      </c>
      <c r="F35" s="79">
        <f>SUM(63-(F34+Maj!F34+Czerwiec!F34))</f>
        <v>0</v>
      </c>
      <c r="G35" s="79">
        <f>SUM(63-(G34+Maj!G34+Czerwiec!G34))</f>
        <v>0</v>
      </c>
      <c r="H35" s="79">
        <f>SUM(63-(H34+Maj!H34+Czerwiec!H34))</f>
        <v>0</v>
      </c>
      <c r="I35" s="79">
        <f>SUM(63-(I34+Maj!I34+Czerwiec!I34))</f>
        <v>0</v>
      </c>
      <c r="J35" s="79">
        <f>SUM(63-(J34+Maj!J34+Czerwiec!J34))</f>
        <v>0</v>
      </c>
      <c r="K35" s="79">
        <f>SUM(63-(K34+Maj!K34+Czerwiec!K34))</f>
        <v>0</v>
      </c>
      <c r="L35" s="79">
        <f>SUM(63-(L34+Maj!L34+Czerwiec!L34))</f>
        <v>0</v>
      </c>
      <c r="M35" s="79">
        <f>SUM(63-(M34+Maj!M34+Czerwiec!M34))</f>
        <v>0</v>
      </c>
      <c r="N35" s="79">
        <f>SUM(63-(N34+Maj!O34+Czerwiec!N34))</f>
        <v>0</v>
      </c>
      <c r="O35" s="79">
        <f>SUM(63-(O34+Maj!P34+Czerwiec!O34))</f>
        <v>0</v>
      </c>
      <c r="P35" s="79">
        <f>SUM(63-(P34+Maj!Q34+Czerwiec!P34))</f>
        <v>0</v>
      </c>
      <c r="Q35" s="79">
        <f>SUM(63-(Q34+Maj!R34+Czerwiec!Q34))</f>
        <v>0</v>
      </c>
      <c r="R35" s="79">
        <f>SUM(63-(R34+Maj!S34+Czerwiec!R34))</f>
        <v>0</v>
      </c>
      <c r="S35" s="79">
        <f>SUM(63-(S34+Maj!T34+Czerwiec!S34))</f>
        <v>0</v>
      </c>
      <c r="T35" s="79">
        <f>SUM(63-(T34+Maj!U34+Czerwiec!T34))</f>
        <v>0</v>
      </c>
      <c r="U35" s="79">
        <f>SUM(63-(U34+Maj!V34+Czerwiec!U34))</f>
        <v>0</v>
      </c>
      <c r="V35" s="79">
        <f>SUM(63-(V34+Maj!W34+Czerwiec!V34))</f>
        <v>0</v>
      </c>
      <c r="W35" s="79">
        <f>SUM(63-(W34+Maj!X34+Czerwiec!W34))</f>
        <v>0</v>
      </c>
      <c r="X35" s="79">
        <f>SUM(63-(X34+Maj!Y34+Czerwiec!X34))</f>
        <v>0</v>
      </c>
      <c r="Y35" s="79">
        <f>SUM(63-(Y34+Maj!Z34+Czerwiec!Y34))</f>
        <v>0</v>
      </c>
      <c r="Z35" s="79">
        <f>SUM(63-(Z34+Maj!AA34+Czerwiec!Z34))</f>
        <v>0</v>
      </c>
      <c r="AA35" s="79">
        <f>SUM(63-(AA34+Maj!AB34+Czerwiec!AA34))</f>
        <v>0</v>
      </c>
      <c r="AB35" s="79"/>
      <c r="AC35" s="79"/>
      <c r="AD35" s="79"/>
      <c r="AE35" s="79"/>
      <c r="AF35" s="79"/>
      <c r="AG35" s="79"/>
      <c r="AH35" s="79"/>
    </row>
    <row r="36" spans="1:38" ht="15" customHeight="1" x14ac:dyDescent="0.25">
      <c r="A36" s="46"/>
      <c r="B36" s="46"/>
      <c r="C36" s="46"/>
      <c r="D36" s="46"/>
      <c r="E36" s="46"/>
      <c r="F36" s="46"/>
      <c r="G36" s="46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159"/>
      <c r="AF36" s="79"/>
      <c r="AG36" s="79"/>
      <c r="AH36" s="79"/>
    </row>
    <row r="37" spans="1:38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159"/>
    </row>
    <row r="38" spans="1:38" ht="15" customHeight="1" x14ac:dyDescent="0.25">
      <c r="A38" s="21" t="s">
        <v>40</v>
      </c>
      <c r="B38" s="21">
        <f>COUNTIF(B3:B33,"Uw")+COUNTIF(B3:B33,"Uz")</f>
        <v>10</v>
      </c>
      <c r="C38" s="21">
        <f>COUNTIF(C3:C33,"Uw")+COUNTIF(C3:C33,"Uz")</f>
        <v>0</v>
      </c>
      <c r="D38" s="21">
        <f t="shared" ref="D38:AA38" si="35">COUNTIF(D3:D33,"Uw")+COUNTIF(D3:D33,"Uz")</f>
        <v>0</v>
      </c>
      <c r="E38" s="21">
        <f t="shared" si="35"/>
        <v>0</v>
      </c>
      <c r="F38" s="21">
        <f t="shared" si="35"/>
        <v>0</v>
      </c>
      <c r="G38" s="21">
        <f t="shared" si="35"/>
        <v>7</v>
      </c>
      <c r="H38" s="21">
        <f t="shared" si="35"/>
        <v>0</v>
      </c>
      <c r="I38" s="21">
        <f t="shared" si="35"/>
        <v>8</v>
      </c>
      <c r="J38" s="21">
        <f t="shared" si="35"/>
        <v>10</v>
      </c>
      <c r="K38" s="21">
        <f t="shared" si="35"/>
        <v>10</v>
      </c>
      <c r="L38" s="21">
        <f t="shared" si="35"/>
        <v>5</v>
      </c>
      <c r="M38" s="21">
        <f t="shared" si="35"/>
        <v>0</v>
      </c>
      <c r="N38" s="21">
        <f t="shared" si="35"/>
        <v>13</v>
      </c>
      <c r="O38" s="21">
        <f t="shared" si="35"/>
        <v>0</v>
      </c>
      <c r="P38" s="21">
        <f t="shared" si="35"/>
        <v>10</v>
      </c>
      <c r="Q38" s="21">
        <f t="shared" si="35"/>
        <v>0</v>
      </c>
      <c r="R38" s="21">
        <f t="shared" si="35"/>
        <v>0</v>
      </c>
      <c r="S38" s="21">
        <f t="shared" si="35"/>
        <v>0</v>
      </c>
      <c r="T38" s="21">
        <f t="shared" si="35"/>
        <v>0</v>
      </c>
      <c r="U38" s="21">
        <f t="shared" si="35"/>
        <v>0</v>
      </c>
      <c r="V38" s="21">
        <f t="shared" si="35"/>
        <v>10</v>
      </c>
      <c r="W38" s="21">
        <f t="shared" si="35"/>
        <v>10</v>
      </c>
      <c r="X38" s="21">
        <f t="shared" si="35"/>
        <v>0</v>
      </c>
      <c r="Y38" s="21">
        <f t="shared" si="35"/>
        <v>0</v>
      </c>
      <c r="Z38" s="21">
        <f t="shared" si="35"/>
        <v>2</v>
      </c>
      <c r="AA38" s="21">
        <f t="shared" si="35"/>
        <v>0</v>
      </c>
      <c r="AB38" s="79"/>
      <c r="AC38" s="79"/>
      <c r="AD38" s="32" t="s">
        <v>54</v>
      </c>
      <c r="AH38" s="79"/>
    </row>
    <row r="39" spans="1:38" ht="15" customHeight="1" x14ac:dyDescent="0.25">
      <c r="A39" s="21" t="s">
        <v>41</v>
      </c>
      <c r="B39" s="21">
        <f>COUNTIF(B3:B33,"C")</f>
        <v>0</v>
      </c>
      <c r="C39" s="21">
        <f>COUNTIF(C3:C33,"C")</f>
        <v>0</v>
      </c>
      <c r="D39" s="21">
        <f t="shared" ref="D39:AA39" si="36">COUNTIF(D3:D33,"C")</f>
        <v>0</v>
      </c>
      <c r="E39" s="21">
        <f t="shared" si="36"/>
        <v>0</v>
      </c>
      <c r="F39" s="21">
        <f t="shared" si="36"/>
        <v>0</v>
      </c>
      <c r="G39" s="21">
        <f t="shared" si="36"/>
        <v>0</v>
      </c>
      <c r="H39" s="21">
        <f t="shared" si="36"/>
        <v>0</v>
      </c>
      <c r="I39" s="21">
        <f t="shared" si="36"/>
        <v>0</v>
      </c>
      <c r="J39" s="21">
        <f t="shared" si="36"/>
        <v>0</v>
      </c>
      <c r="K39" s="21">
        <f t="shared" si="36"/>
        <v>0</v>
      </c>
      <c r="L39" s="21">
        <f t="shared" si="36"/>
        <v>0</v>
      </c>
      <c r="M39" s="21">
        <f t="shared" si="36"/>
        <v>0</v>
      </c>
      <c r="N39" s="21">
        <f t="shared" si="36"/>
        <v>0</v>
      </c>
      <c r="O39" s="21">
        <f t="shared" si="36"/>
        <v>0</v>
      </c>
      <c r="P39" s="21">
        <f t="shared" si="36"/>
        <v>0</v>
      </c>
      <c r="Q39" s="21">
        <f t="shared" si="36"/>
        <v>0</v>
      </c>
      <c r="R39" s="21">
        <f t="shared" si="36"/>
        <v>0</v>
      </c>
      <c r="S39" s="21">
        <f t="shared" si="36"/>
        <v>0</v>
      </c>
      <c r="T39" s="21">
        <f t="shared" si="36"/>
        <v>0</v>
      </c>
      <c r="U39" s="21">
        <f t="shared" si="36"/>
        <v>0</v>
      </c>
      <c r="V39" s="21">
        <f t="shared" si="36"/>
        <v>0</v>
      </c>
      <c r="W39" s="21">
        <f t="shared" si="36"/>
        <v>0</v>
      </c>
      <c r="X39" s="21">
        <f t="shared" si="36"/>
        <v>0</v>
      </c>
      <c r="Y39" s="21">
        <f t="shared" si="36"/>
        <v>0</v>
      </c>
      <c r="Z39" s="21">
        <f t="shared" si="36"/>
        <v>0</v>
      </c>
      <c r="AA39" s="21">
        <f t="shared" si="36"/>
        <v>0</v>
      </c>
      <c r="AB39" s="79"/>
      <c r="AC39" s="79"/>
      <c r="AD39" s="45"/>
      <c r="AH39" s="79"/>
    </row>
    <row r="40" spans="1:38" ht="15" customHeight="1" x14ac:dyDescent="0.25">
      <c r="A40" s="21" t="s">
        <v>42</v>
      </c>
      <c r="B40" s="21">
        <f>COUNTIF(B3:B33,"O")</f>
        <v>0</v>
      </c>
      <c r="C40" s="21">
        <f>COUNTIF(C3:C33,"O")</f>
        <v>0</v>
      </c>
      <c r="D40" s="21">
        <f t="shared" ref="D40:AA40" si="37">COUNTIF(D3:D33,"O")</f>
        <v>0</v>
      </c>
      <c r="E40" s="21">
        <f t="shared" si="37"/>
        <v>0</v>
      </c>
      <c r="F40" s="21">
        <f t="shared" si="37"/>
        <v>0</v>
      </c>
      <c r="G40" s="21">
        <f t="shared" si="37"/>
        <v>0</v>
      </c>
      <c r="H40" s="21">
        <f t="shared" si="37"/>
        <v>0</v>
      </c>
      <c r="I40" s="21">
        <f t="shared" si="37"/>
        <v>0</v>
      </c>
      <c r="J40" s="21">
        <f t="shared" si="37"/>
        <v>0</v>
      </c>
      <c r="K40" s="21">
        <f t="shared" si="37"/>
        <v>0</v>
      </c>
      <c r="L40" s="21">
        <f t="shared" si="37"/>
        <v>0</v>
      </c>
      <c r="M40" s="21">
        <f t="shared" si="37"/>
        <v>0</v>
      </c>
      <c r="N40" s="21">
        <f t="shared" si="37"/>
        <v>0</v>
      </c>
      <c r="O40" s="21">
        <f t="shared" si="37"/>
        <v>0</v>
      </c>
      <c r="P40" s="21">
        <f t="shared" si="37"/>
        <v>0</v>
      </c>
      <c r="Q40" s="21">
        <f t="shared" si="37"/>
        <v>0</v>
      </c>
      <c r="R40" s="21">
        <f t="shared" si="37"/>
        <v>0</v>
      </c>
      <c r="S40" s="21">
        <f t="shared" si="37"/>
        <v>0</v>
      </c>
      <c r="T40" s="21">
        <f t="shared" si="37"/>
        <v>0</v>
      </c>
      <c r="U40" s="21">
        <f t="shared" si="37"/>
        <v>0</v>
      </c>
      <c r="V40" s="21">
        <f t="shared" si="37"/>
        <v>0</v>
      </c>
      <c r="W40" s="21">
        <f t="shared" si="37"/>
        <v>0</v>
      </c>
      <c r="X40" s="21">
        <f t="shared" si="37"/>
        <v>0</v>
      </c>
      <c r="Y40" s="21">
        <f t="shared" si="37"/>
        <v>0</v>
      </c>
      <c r="Z40" s="21">
        <f t="shared" si="37"/>
        <v>0</v>
      </c>
      <c r="AA40" s="21">
        <f t="shared" si="37"/>
        <v>0</v>
      </c>
      <c r="AB40" s="79"/>
      <c r="AC40" s="79"/>
      <c r="AD40" s="73" t="s">
        <v>50</v>
      </c>
      <c r="AE40" s="73" t="s">
        <v>51</v>
      </c>
      <c r="AI40" s="79"/>
    </row>
    <row r="41" spans="1:38" ht="15" customHeight="1" x14ac:dyDescent="0.25">
      <c r="A41" s="21" t="s">
        <v>43</v>
      </c>
      <c r="B41" s="21">
        <f>COUNTIF(B3:B33,"Uo")</f>
        <v>0</v>
      </c>
      <c r="C41" s="21">
        <f>COUNTIF(C3:C33,"Uo")</f>
        <v>0</v>
      </c>
      <c r="D41" s="21">
        <f t="shared" ref="D41:AA41" si="38">COUNTIF(D3:D33,"Uo")</f>
        <v>0</v>
      </c>
      <c r="E41" s="21">
        <f t="shared" si="38"/>
        <v>0</v>
      </c>
      <c r="F41" s="21">
        <f t="shared" si="38"/>
        <v>0</v>
      </c>
      <c r="G41" s="21">
        <f t="shared" si="38"/>
        <v>0</v>
      </c>
      <c r="H41" s="21">
        <f t="shared" si="38"/>
        <v>0</v>
      </c>
      <c r="I41" s="21">
        <f t="shared" si="38"/>
        <v>0</v>
      </c>
      <c r="J41" s="21">
        <f t="shared" si="38"/>
        <v>0</v>
      </c>
      <c r="K41" s="21">
        <f t="shared" si="38"/>
        <v>0</v>
      </c>
      <c r="L41" s="21">
        <f t="shared" si="38"/>
        <v>0</v>
      </c>
      <c r="M41" s="21">
        <f t="shared" si="38"/>
        <v>0</v>
      </c>
      <c r="N41" s="21">
        <f t="shared" si="38"/>
        <v>0</v>
      </c>
      <c r="O41" s="21">
        <f t="shared" si="38"/>
        <v>0</v>
      </c>
      <c r="P41" s="21">
        <f t="shared" si="38"/>
        <v>0</v>
      </c>
      <c r="Q41" s="21">
        <f t="shared" si="38"/>
        <v>0</v>
      </c>
      <c r="R41" s="21">
        <f t="shared" si="38"/>
        <v>0</v>
      </c>
      <c r="S41" s="21">
        <f t="shared" si="38"/>
        <v>0</v>
      </c>
      <c r="T41" s="21">
        <f t="shared" si="38"/>
        <v>0</v>
      </c>
      <c r="U41" s="21">
        <f t="shared" si="38"/>
        <v>0</v>
      </c>
      <c r="V41" s="21">
        <f t="shared" si="38"/>
        <v>0</v>
      </c>
      <c r="W41" s="21">
        <f t="shared" si="38"/>
        <v>0</v>
      </c>
      <c r="X41" s="21">
        <f t="shared" si="38"/>
        <v>0</v>
      </c>
      <c r="Y41" s="21">
        <f t="shared" si="38"/>
        <v>0</v>
      </c>
      <c r="Z41" s="21">
        <f t="shared" si="38"/>
        <v>0</v>
      </c>
      <c r="AA41" s="21">
        <f t="shared" si="38"/>
        <v>0</v>
      </c>
      <c r="AB41" s="79"/>
      <c r="AC41" s="79"/>
      <c r="AD41" s="33" t="s">
        <v>55</v>
      </c>
      <c r="AE41" s="73" t="s">
        <v>56</v>
      </c>
    </row>
    <row r="42" spans="1:38" ht="15" customHeight="1" x14ac:dyDescent="0.25">
      <c r="A42" s="21" t="s">
        <v>76</v>
      </c>
      <c r="B42" s="21">
        <f>COUNTIF(B3:B33,"Uj")</f>
        <v>0</v>
      </c>
      <c r="C42" s="21">
        <f>COUNTIF(C3:C33,"Uj")</f>
        <v>0</v>
      </c>
      <c r="D42" s="21">
        <f t="shared" ref="D42:AA42" si="39">COUNTIF(D3:D33,"Uj")</f>
        <v>0</v>
      </c>
      <c r="E42" s="21">
        <f t="shared" si="39"/>
        <v>0</v>
      </c>
      <c r="F42" s="21">
        <f t="shared" si="39"/>
        <v>0</v>
      </c>
      <c r="G42" s="21">
        <f t="shared" si="39"/>
        <v>0</v>
      </c>
      <c r="H42" s="21">
        <f t="shared" si="39"/>
        <v>0</v>
      </c>
      <c r="I42" s="21">
        <f t="shared" si="39"/>
        <v>0</v>
      </c>
      <c r="J42" s="21">
        <f t="shared" si="39"/>
        <v>0</v>
      </c>
      <c r="K42" s="21">
        <f t="shared" si="39"/>
        <v>0</v>
      </c>
      <c r="L42" s="21">
        <f t="shared" si="39"/>
        <v>0</v>
      </c>
      <c r="M42" s="21">
        <f t="shared" si="39"/>
        <v>0</v>
      </c>
      <c r="N42" s="21">
        <f t="shared" si="39"/>
        <v>0</v>
      </c>
      <c r="O42" s="21">
        <f t="shared" si="39"/>
        <v>0</v>
      </c>
      <c r="P42" s="21">
        <f t="shared" si="39"/>
        <v>0</v>
      </c>
      <c r="Q42" s="21">
        <f t="shared" si="39"/>
        <v>0</v>
      </c>
      <c r="R42" s="21">
        <f t="shared" si="39"/>
        <v>0</v>
      </c>
      <c r="S42" s="21">
        <f t="shared" si="39"/>
        <v>0</v>
      </c>
      <c r="T42" s="21">
        <f t="shared" si="39"/>
        <v>0</v>
      </c>
      <c r="U42" s="21">
        <f t="shared" si="39"/>
        <v>0</v>
      </c>
      <c r="V42" s="21">
        <f t="shared" si="39"/>
        <v>0</v>
      </c>
      <c r="W42" s="21">
        <f t="shared" si="39"/>
        <v>0</v>
      </c>
      <c r="X42" s="21">
        <f t="shared" si="39"/>
        <v>0</v>
      </c>
      <c r="Y42" s="21">
        <f t="shared" si="39"/>
        <v>0</v>
      </c>
      <c r="Z42" s="21">
        <f t="shared" si="39"/>
        <v>0</v>
      </c>
      <c r="AA42" s="21">
        <f t="shared" si="39"/>
        <v>0</v>
      </c>
      <c r="AB42" s="79"/>
      <c r="AC42" s="79"/>
      <c r="AD42" s="31"/>
      <c r="AE42" s="73" t="s">
        <v>52</v>
      </c>
    </row>
    <row r="43" spans="1:38" ht="15" customHeight="1" x14ac:dyDescent="0.25">
      <c r="A43" s="14" t="s">
        <v>45</v>
      </c>
      <c r="B43" s="378" t="s">
        <v>48</v>
      </c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379"/>
      <c r="Z43" s="379"/>
      <c r="AA43" s="379"/>
      <c r="AD43" s="45" t="s">
        <v>70</v>
      </c>
      <c r="AE43" s="45" t="s">
        <v>71</v>
      </c>
      <c r="AF43" s="45"/>
      <c r="AG43" s="45"/>
      <c r="AH43" s="45"/>
    </row>
    <row r="44" spans="1:38" x14ac:dyDescent="0.25">
      <c r="A44" s="21" t="s">
        <v>126</v>
      </c>
      <c r="B44" s="21">
        <f>Czerwiec!B87</f>
        <v>345</v>
      </c>
      <c r="C44" s="21">
        <f>Czerwiec!C87</f>
        <v>0</v>
      </c>
      <c r="D44" s="21">
        <f>Czerwiec!D87</f>
        <v>595</v>
      </c>
      <c r="E44" s="21">
        <f>Czerwiec!E87</f>
        <v>250</v>
      </c>
      <c r="F44" s="21">
        <f>Czerwiec!F87</f>
        <v>780</v>
      </c>
      <c r="G44" s="21">
        <f>Czerwiec!G87</f>
        <v>285</v>
      </c>
      <c r="H44" s="21">
        <f>Czerwiec!H87</f>
        <v>1425</v>
      </c>
      <c r="I44" s="21">
        <f>Czerwiec!I87</f>
        <v>355</v>
      </c>
      <c r="J44" s="21">
        <f>Czerwiec!J87</f>
        <v>155</v>
      </c>
      <c r="K44" s="21">
        <f>Czerwiec!K87</f>
        <v>120</v>
      </c>
      <c r="L44" s="21">
        <f>Czerwiec!L87</f>
        <v>1340</v>
      </c>
      <c r="M44" s="21">
        <f>Czerwiec!M87</f>
        <v>1630</v>
      </c>
      <c r="N44" s="21">
        <f>Czerwiec!N87</f>
        <v>90</v>
      </c>
      <c r="O44" s="21">
        <f>Czerwiec!O87</f>
        <v>305</v>
      </c>
      <c r="P44" s="21">
        <f>Czerwiec!P87</f>
        <v>120</v>
      </c>
      <c r="Q44" s="21">
        <f>Czerwiec!Q87</f>
        <v>0</v>
      </c>
      <c r="R44" s="21">
        <f>Czerwiec!R87</f>
        <v>1470</v>
      </c>
      <c r="S44" s="21">
        <f>Czerwiec!S87</f>
        <v>1020</v>
      </c>
      <c r="T44" s="21">
        <f>Czerwiec!T87</f>
        <v>90</v>
      </c>
      <c r="U44" s="21">
        <f>Czerwiec!U87</f>
        <v>220</v>
      </c>
      <c r="V44" s="21">
        <f>Czerwiec!V87</f>
        <v>180</v>
      </c>
      <c r="W44" s="21">
        <f>Czerwiec!W87</f>
        <v>85</v>
      </c>
      <c r="X44" s="21">
        <f>Czerwiec!X87</f>
        <v>420</v>
      </c>
      <c r="Y44" s="21">
        <f>Czerwiec!Y87</f>
        <v>180</v>
      </c>
      <c r="Z44" s="21">
        <f>Czerwiec!Z87</f>
        <v>710</v>
      </c>
      <c r="AA44" s="21">
        <f>Czerwiec!AA87</f>
        <v>0</v>
      </c>
      <c r="AD44" s="45" t="s">
        <v>72</v>
      </c>
      <c r="AE44" s="45" t="s">
        <v>53</v>
      </c>
      <c r="AF44" s="45"/>
      <c r="AG44" s="45"/>
      <c r="AH44" s="45"/>
    </row>
    <row r="45" spans="1:38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D45" s="45" t="s">
        <v>74</v>
      </c>
      <c r="AE45" s="45" t="s">
        <v>68</v>
      </c>
      <c r="AF45" s="45"/>
      <c r="AG45" s="45"/>
      <c r="AH45" s="45"/>
    </row>
    <row r="46" spans="1:38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D46" s="45" t="s">
        <v>75</v>
      </c>
      <c r="AE46" s="45" t="s">
        <v>67</v>
      </c>
      <c r="AF46" s="45"/>
      <c r="AG46" s="45"/>
      <c r="AH46" s="45"/>
    </row>
    <row r="47" spans="1:38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D47" s="45" t="s">
        <v>44</v>
      </c>
      <c r="AE47" s="45" t="s">
        <v>73</v>
      </c>
      <c r="AF47" s="45"/>
      <c r="AG47" s="45"/>
      <c r="AH47" s="45"/>
    </row>
    <row r="48" spans="1:38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D48" s="140"/>
      <c r="AE48" s="45" t="s">
        <v>87</v>
      </c>
    </row>
    <row r="49" spans="1:34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D49" s="58"/>
      <c r="AE49" s="45" t="s">
        <v>88</v>
      </c>
    </row>
    <row r="50" spans="1:34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D50" s="59"/>
      <c r="AE50" s="45" t="s">
        <v>89</v>
      </c>
    </row>
    <row r="51" spans="1:34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D51" s="54" t="s">
        <v>100</v>
      </c>
      <c r="AE51" s="45" t="s">
        <v>101</v>
      </c>
      <c r="AF51" s="45"/>
      <c r="AG51" s="45"/>
      <c r="AH51" s="45"/>
    </row>
    <row r="52" spans="1:34" x14ac:dyDescent="0.25">
      <c r="A52" s="342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E52" s="45"/>
      <c r="AF52" s="45"/>
      <c r="AG52" s="45"/>
    </row>
    <row r="53" spans="1:34" x14ac:dyDescent="0.25">
      <c r="A53" s="3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E53" s="45"/>
      <c r="AF53" s="45"/>
      <c r="AG53" s="45"/>
    </row>
    <row r="54" spans="1:34" x14ac:dyDescent="0.25">
      <c r="A54" s="342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E54" s="45"/>
      <c r="AF54" s="45"/>
      <c r="AG54" s="45"/>
    </row>
    <row r="55" spans="1:34" x14ac:dyDescent="0.25">
      <c r="A55" s="342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E55" s="46"/>
      <c r="AF55" s="46"/>
      <c r="AG55" s="46"/>
    </row>
    <row r="56" spans="1:34" x14ac:dyDescent="0.25">
      <c r="A56" s="342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E56" s="45"/>
      <c r="AF56" s="45"/>
      <c r="AG56" s="45"/>
    </row>
    <row r="57" spans="1:34" x14ac:dyDescent="0.25">
      <c r="A57" s="342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E57" s="45"/>
      <c r="AF57" s="45"/>
      <c r="AG57" s="45"/>
    </row>
    <row r="58" spans="1:34" x14ac:dyDescent="0.25">
      <c r="A58" s="342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34" x14ac:dyDescent="0.25">
      <c r="A59" s="342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34" x14ac:dyDescent="0.25">
      <c r="A60" s="342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34" x14ac:dyDescent="0.25">
      <c r="A61" s="342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E61" s="45"/>
      <c r="AF61" s="45"/>
      <c r="AG61" s="45"/>
    </row>
    <row r="62" spans="1:34" x14ac:dyDescent="0.25">
      <c r="A62" s="342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34" ht="15.75" thickBot="1" x14ac:dyDescent="0.3">
      <c r="A63" s="342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34" ht="15.75" thickBot="1" x14ac:dyDescent="0.3">
      <c r="A64" s="16" t="s">
        <v>46</v>
      </c>
      <c r="B64" s="13">
        <f t="shared" ref="B64:AA64" si="40">SUM(B44:B63)</f>
        <v>345</v>
      </c>
      <c r="C64" s="13">
        <f t="shared" si="40"/>
        <v>0</v>
      </c>
      <c r="D64" s="13">
        <f t="shared" si="40"/>
        <v>595</v>
      </c>
      <c r="E64" s="13">
        <f t="shared" si="40"/>
        <v>250</v>
      </c>
      <c r="F64" s="13">
        <f t="shared" si="40"/>
        <v>780</v>
      </c>
      <c r="G64" s="13">
        <f t="shared" si="40"/>
        <v>285</v>
      </c>
      <c r="H64" s="13">
        <f t="shared" si="40"/>
        <v>1425</v>
      </c>
      <c r="I64" s="13">
        <f t="shared" si="40"/>
        <v>355</v>
      </c>
      <c r="J64" s="13">
        <f t="shared" si="40"/>
        <v>155</v>
      </c>
      <c r="K64" s="13">
        <f t="shared" si="40"/>
        <v>120</v>
      </c>
      <c r="L64" s="13">
        <f t="shared" si="40"/>
        <v>1340</v>
      </c>
      <c r="M64" s="13">
        <f t="shared" si="40"/>
        <v>1630</v>
      </c>
      <c r="N64" s="13">
        <f t="shared" si="40"/>
        <v>90</v>
      </c>
      <c r="O64" s="13">
        <f t="shared" si="40"/>
        <v>305</v>
      </c>
      <c r="P64" s="13">
        <f t="shared" si="40"/>
        <v>120</v>
      </c>
      <c r="Q64" s="13">
        <f t="shared" si="40"/>
        <v>0</v>
      </c>
      <c r="R64" s="13">
        <f t="shared" si="40"/>
        <v>1470</v>
      </c>
      <c r="S64" s="13">
        <f t="shared" si="40"/>
        <v>1020</v>
      </c>
      <c r="T64" s="13">
        <f t="shared" si="40"/>
        <v>90</v>
      </c>
      <c r="U64" s="13">
        <f t="shared" si="40"/>
        <v>220</v>
      </c>
      <c r="V64" s="13">
        <f t="shared" si="40"/>
        <v>180</v>
      </c>
      <c r="W64" s="13">
        <f t="shared" si="40"/>
        <v>85</v>
      </c>
      <c r="X64" s="13">
        <f t="shared" si="40"/>
        <v>420</v>
      </c>
      <c r="Y64" s="13">
        <f t="shared" si="40"/>
        <v>180</v>
      </c>
      <c r="Z64" s="13">
        <f t="shared" si="40"/>
        <v>710</v>
      </c>
      <c r="AA64" s="13">
        <f t="shared" si="40"/>
        <v>0</v>
      </c>
    </row>
    <row r="65" spans="1:27" x14ac:dyDescent="0.25">
      <c r="A65" s="14" t="s">
        <v>45</v>
      </c>
      <c r="B65" s="378" t="s">
        <v>49</v>
      </c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  <c r="Y65" s="379"/>
      <c r="Z65" s="379"/>
      <c r="AA65" s="379"/>
    </row>
    <row r="66" spans="1:27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5">
      <c r="A68" s="339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5">
      <c r="A69" s="34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5">
      <c r="A70" s="34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5">
      <c r="A71" s="34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5">
      <c r="A72" s="342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5">
      <c r="A73" s="342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5">
      <c r="A74" s="342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5">
      <c r="A75" s="342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5">
      <c r="A76" s="342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5">
      <c r="A77" s="342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5">
      <c r="A78" s="342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5">
      <c r="A79" s="342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5">
      <c r="A80" s="342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5">
      <c r="A81" s="342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5">
      <c r="A82" s="342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5">
      <c r="A83" s="342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5">
      <c r="A84" s="342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5.75" thickBot="1" x14ac:dyDescent="0.3">
      <c r="A85" s="343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5.75" thickBot="1" x14ac:dyDescent="0.3">
      <c r="A86" s="17" t="s">
        <v>46</v>
      </c>
      <c r="B86" s="18">
        <f t="shared" ref="B86:AA86" si="41">SUM(B66:B85)</f>
        <v>0</v>
      </c>
      <c r="C86" s="18">
        <f t="shared" ref="C86" si="42">SUM(C66:C85)</f>
        <v>0</v>
      </c>
      <c r="D86" s="18">
        <f t="shared" si="41"/>
        <v>0</v>
      </c>
      <c r="E86" s="18">
        <f t="shared" si="41"/>
        <v>0</v>
      </c>
      <c r="F86" s="18">
        <f t="shared" si="41"/>
        <v>0</v>
      </c>
      <c r="G86" s="18">
        <f t="shared" si="41"/>
        <v>0</v>
      </c>
      <c r="H86" s="18">
        <f t="shared" si="41"/>
        <v>0</v>
      </c>
      <c r="I86" s="18">
        <f t="shared" si="41"/>
        <v>0</v>
      </c>
      <c r="J86" s="18">
        <f t="shared" si="41"/>
        <v>0</v>
      </c>
      <c r="K86" s="18">
        <f t="shared" si="41"/>
        <v>0</v>
      </c>
      <c r="L86" s="18">
        <f t="shared" si="41"/>
        <v>0</v>
      </c>
      <c r="M86" s="18">
        <f t="shared" si="41"/>
        <v>0</v>
      </c>
      <c r="N86" s="18">
        <f t="shared" si="41"/>
        <v>0</v>
      </c>
      <c r="O86" s="18">
        <f t="shared" si="41"/>
        <v>0</v>
      </c>
      <c r="P86" s="18">
        <f t="shared" si="41"/>
        <v>0</v>
      </c>
      <c r="Q86" s="18">
        <f t="shared" si="41"/>
        <v>0</v>
      </c>
      <c r="R86" s="18">
        <f t="shared" si="41"/>
        <v>0</v>
      </c>
      <c r="S86" s="18">
        <f t="shared" si="41"/>
        <v>0</v>
      </c>
      <c r="T86" s="18">
        <f t="shared" si="41"/>
        <v>0</v>
      </c>
      <c r="U86" s="18">
        <f t="shared" si="41"/>
        <v>0</v>
      </c>
      <c r="V86" s="18">
        <f t="shared" si="41"/>
        <v>0</v>
      </c>
      <c r="W86" s="18">
        <f t="shared" si="41"/>
        <v>0</v>
      </c>
      <c r="X86" s="18">
        <f t="shared" si="41"/>
        <v>0</v>
      </c>
      <c r="Y86" s="18">
        <f t="shared" si="41"/>
        <v>0</v>
      </c>
      <c r="Z86" s="18">
        <f t="shared" si="41"/>
        <v>0</v>
      </c>
      <c r="AA86" s="18">
        <f t="shared" si="41"/>
        <v>0</v>
      </c>
    </row>
    <row r="87" spans="1:27" ht="15.75" thickBot="1" x14ac:dyDescent="0.3">
      <c r="A87" s="5" t="s">
        <v>47</v>
      </c>
      <c r="B87" s="6">
        <f t="shared" ref="B87:AA87" si="43">SUM(B64-B86)</f>
        <v>345</v>
      </c>
      <c r="C87" s="6">
        <f t="shared" ref="C87" si="44">SUM(C64-C86)</f>
        <v>0</v>
      </c>
      <c r="D87" s="6">
        <f t="shared" si="43"/>
        <v>595</v>
      </c>
      <c r="E87" s="6">
        <f t="shared" si="43"/>
        <v>250</v>
      </c>
      <c r="F87" s="6">
        <f t="shared" si="43"/>
        <v>780</v>
      </c>
      <c r="G87" s="6">
        <f t="shared" si="43"/>
        <v>285</v>
      </c>
      <c r="H87" s="6">
        <f t="shared" si="43"/>
        <v>1425</v>
      </c>
      <c r="I87" s="6">
        <f t="shared" si="43"/>
        <v>355</v>
      </c>
      <c r="J87" s="6">
        <f t="shared" si="43"/>
        <v>155</v>
      </c>
      <c r="K87" s="6">
        <f t="shared" si="43"/>
        <v>120</v>
      </c>
      <c r="L87" s="6">
        <f t="shared" si="43"/>
        <v>1340</v>
      </c>
      <c r="M87" s="6">
        <f t="shared" si="43"/>
        <v>1630</v>
      </c>
      <c r="N87" s="6">
        <f t="shared" si="43"/>
        <v>90</v>
      </c>
      <c r="O87" s="6">
        <f t="shared" si="43"/>
        <v>305</v>
      </c>
      <c r="P87" s="6">
        <f t="shared" si="43"/>
        <v>120</v>
      </c>
      <c r="Q87" s="6">
        <f t="shared" si="43"/>
        <v>0</v>
      </c>
      <c r="R87" s="6">
        <f t="shared" si="43"/>
        <v>1470</v>
      </c>
      <c r="S87" s="6">
        <f t="shared" si="43"/>
        <v>1020</v>
      </c>
      <c r="T87" s="6">
        <f t="shared" si="43"/>
        <v>90</v>
      </c>
      <c r="U87" s="6">
        <f t="shared" si="43"/>
        <v>220</v>
      </c>
      <c r="V87" s="6">
        <f t="shared" si="43"/>
        <v>180</v>
      </c>
      <c r="W87" s="6">
        <f t="shared" si="43"/>
        <v>85</v>
      </c>
      <c r="X87" s="6">
        <f t="shared" si="43"/>
        <v>420</v>
      </c>
      <c r="Y87" s="6">
        <f t="shared" si="43"/>
        <v>180</v>
      </c>
      <c r="Z87" s="6">
        <f t="shared" si="43"/>
        <v>710</v>
      </c>
      <c r="AA87" s="6">
        <f t="shared" si="43"/>
        <v>0</v>
      </c>
    </row>
    <row r="89" spans="1:27" ht="15.75" thickBot="1" x14ac:dyDescent="0.3"/>
    <row r="90" spans="1:27" x14ac:dyDescent="0.25">
      <c r="A90" s="82" t="s">
        <v>65</v>
      </c>
      <c r="B90" s="83">
        <f t="shared" ref="B90:AA90" si="45">COUNTIF(B3:B33,"*1")+COUNTIF(B3:B33,"*1~*")+COUNTIF(B3:B33,"*1#")+COUNTIF(B3:B33,"1")</f>
        <v>0</v>
      </c>
      <c r="C90" s="83">
        <f t="shared" ref="C90" si="46">COUNTIF(C3:C33,"*1")+COUNTIF(C3:C33,"*1~*")+COUNTIF(C3:C33,"*1#")+COUNTIF(C3:C33,"1")</f>
        <v>0</v>
      </c>
      <c r="D90" s="83">
        <f t="shared" si="45"/>
        <v>11</v>
      </c>
      <c r="E90" s="83">
        <f t="shared" si="45"/>
        <v>10</v>
      </c>
      <c r="F90" s="83">
        <f t="shared" si="45"/>
        <v>0</v>
      </c>
      <c r="G90" s="83">
        <f t="shared" si="45"/>
        <v>6</v>
      </c>
      <c r="H90" s="83">
        <f t="shared" si="45"/>
        <v>7</v>
      </c>
      <c r="I90" s="83">
        <f t="shared" si="45"/>
        <v>9</v>
      </c>
      <c r="J90" s="83">
        <f t="shared" si="45"/>
        <v>12</v>
      </c>
      <c r="K90" s="83">
        <f t="shared" si="45"/>
        <v>0</v>
      </c>
      <c r="L90" s="83">
        <f t="shared" si="45"/>
        <v>9</v>
      </c>
      <c r="M90" s="83">
        <f t="shared" si="45"/>
        <v>6</v>
      </c>
      <c r="N90" s="83">
        <f t="shared" si="45"/>
        <v>2</v>
      </c>
      <c r="O90" s="83">
        <f t="shared" si="45"/>
        <v>5</v>
      </c>
      <c r="P90" s="83">
        <f t="shared" si="45"/>
        <v>0</v>
      </c>
      <c r="Q90" s="83">
        <f t="shared" si="45"/>
        <v>7</v>
      </c>
      <c r="R90" s="83">
        <f t="shared" si="45"/>
        <v>15</v>
      </c>
      <c r="S90" s="83">
        <f t="shared" si="45"/>
        <v>18</v>
      </c>
      <c r="T90" s="83">
        <f t="shared" si="45"/>
        <v>10</v>
      </c>
      <c r="U90" s="83">
        <f t="shared" si="45"/>
        <v>11</v>
      </c>
      <c r="V90" s="83">
        <f t="shared" si="45"/>
        <v>7</v>
      </c>
      <c r="W90" s="83">
        <f t="shared" si="45"/>
        <v>2</v>
      </c>
      <c r="X90" s="83">
        <f t="shared" si="45"/>
        <v>16</v>
      </c>
      <c r="Y90" s="83">
        <f t="shared" si="45"/>
        <v>14</v>
      </c>
      <c r="Z90" s="83">
        <f t="shared" si="45"/>
        <v>4</v>
      </c>
      <c r="AA90" s="83">
        <f t="shared" si="45"/>
        <v>5</v>
      </c>
    </row>
    <row r="91" spans="1:27" ht="15.75" thickBot="1" x14ac:dyDescent="0.3">
      <c r="A91" s="40" t="s">
        <v>62</v>
      </c>
      <c r="B91" s="88">
        <f t="shared" ref="B91:AA91" si="47">COUNTIF(B2:B29,"O1R")</f>
        <v>0</v>
      </c>
      <c r="C91" s="88">
        <f t="shared" ref="C91" si="48">COUNTIF(C2:C29,"O1R")</f>
        <v>0</v>
      </c>
      <c r="D91" s="88">
        <f t="shared" si="47"/>
        <v>0</v>
      </c>
      <c r="E91" s="88">
        <f t="shared" si="47"/>
        <v>0</v>
      </c>
      <c r="F91" s="88">
        <f t="shared" si="47"/>
        <v>0</v>
      </c>
      <c r="G91" s="88">
        <f t="shared" si="47"/>
        <v>0</v>
      </c>
      <c r="H91" s="88">
        <f t="shared" si="47"/>
        <v>0</v>
      </c>
      <c r="I91" s="88">
        <f t="shared" si="47"/>
        <v>0</v>
      </c>
      <c r="J91" s="88">
        <f t="shared" si="47"/>
        <v>0</v>
      </c>
      <c r="K91" s="88">
        <f t="shared" si="47"/>
        <v>0</v>
      </c>
      <c r="L91" s="88">
        <f t="shared" si="47"/>
        <v>0</v>
      </c>
      <c r="M91" s="88">
        <f t="shared" si="47"/>
        <v>0</v>
      </c>
      <c r="N91" s="88">
        <f t="shared" si="47"/>
        <v>0</v>
      </c>
      <c r="O91" s="88">
        <f t="shared" si="47"/>
        <v>0</v>
      </c>
      <c r="P91" s="88">
        <f t="shared" si="47"/>
        <v>0</v>
      </c>
      <c r="Q91" s="88">
        <f t="shared" si="47"/>
        <v>0</v>
      </c>
      <c r="R91" s="88">
        <f t="shared" si="47"/>
        <v>0</v>
      </c>
      <c r="S91" s="88">
        <f t="shared" si="47"/>
        <v>0</v>
      </c>
      <c r="T91" s="88">
        <f t="shared" si="47"/>
        <v>0</v>
      </c>
      <c r="U91" s="88">
        <f t="shared" si="47"/>
        <v>0</v>
      </c>
      <c r="V91" s="88">
        <f t="shared" si="47"/>
        <v>0</v>
      </c>
      <c r="W91" s="88">
        <f t="shared" si="47"/>
        <v>0</v>
      </c>
      <c r="X91" s="88">
        <f t="shared" si="47"/>
        <v>0</v>
      </c>
      <c r="Y91" s="88">
        <f t="shared" si="47"/>
        <v>0</v>
      </c>
      <c r="Z91" s="88">
        <f t="shared" si="47"/>
        <v>0</v>
      </c>
      <c r="AA91" s="88">
        <f t="shared" si="47"/>
        <v>0</v>
      </c>
    </row>
    <row r="92" spans="1:27" ht="15.75" thickBot="1" x14ac:dyDescent="0.3">
      <c r="A92" s="50" t="s">
        <v>64</v>
      </c>
      <c r="B92" s="63">
        <f t="shared" ref="B92:AA92" si="49">SUM(B90:B91)</f>
        <v>0</v>
      </c>
      <c r="C92" s="63">
        <f t="shared" ref="C92" si="50">SUM(C90:C91)</f>
        <v>0</v>
      </c>
      <c r="D92" s="63">
        <f t="shared" si="49"/>
        <v>11</v>
      </c>
      <c r="E92" s="63">
        <f t="shared" si="49"/>
        <v>10</v>
      </c>
      <c r="F92" s="63">
        <f t="shared" si="49"/>
        <v>0</v>
      </c>
      <c r="G92" s="63">
        <f t="shared" si="49"/>
        <v>6</v>
      </c>
      <c r="H92" s="63">
        <f t="shared" si="49"/>
        <v>7</v>
      </c>
      <c r="I92" s="63">
        <f t="shared" si="49"/>
        <v>9</v>
      </c>
      <c r="J92" s="63">
        <f t="shared" si="49"/>
        <v>12</v>
      </c>
      <c r="K92" s="63">
        <f t="shared" si="49"/>
        <v>0</v>
      </c>
      <c r="L92" s="63">
        <f t="shared" si="49"/>
        <v>9</v>
      </c>
      <c r="M92" s="63">
        <f t="shared" si="49"/>
        <v>6</v>
      </c>
      <c r="N92" s="63">
        <f t="shared" si="49"/>
        <v>2</v>
      </c>
      <c r="O92" s="63">
        <f t="shared" si="49"/>
        <v>5</v>
      </c>
      <c r="P92" s="63">
        <f t="shared" si="49"/>
        <v>0</v>
      </c>
      <c r="Q92" s="63">
        <f t="shared" si="49"/>
        <v>7</v>
      </c>
      <c r="R92" s="63">
        <f t="shared" si="49"/>
        <v>15</v>
      </c>
      <c r="S92" s="63">
        <f t="shared" si="49"/>
        <v>18</v>
      </c>
      <c r="T92" s="63">
        <f t="shared" si="49"/>
        <v>10</v>
      </c>
      <c r="U92" s="63">
        <f t="shared" si="49"/>
        <v>11</v>
      </c>
      <c r="V92" s="63">
        <f t="shared" si="49"/>
        <v>7</v>
      </c>
      <c r="W92" s="63">
        <f t="shared" si="49"/>
        <v>2</v>
      </c>
      <c r="X92" s="63">
        <f t="shared" si="49"/>
        <v>16</v>
      </c>
      <c r="Y92" s="63">
        <f t="shared" si="49"/>
        <v>14</v>
      </c>
      <c r="Z92" s="63">
        <f t="shared" si="49"/>
        <v>4</v>
      </c>
      <c r="AA92" s="63">
        <f t="shared" si="49"/>
        <v>5</v>
      </c>
    </row>
    <row r="93" spans="1:27" x14ac:dyDescent="0.25">
      <c r="A93" s="43" t="s">
        <v>63</v>
      </c>
      <c r="B93" s="28">
        <f>COUNTIF(B3:B33,"*2")+COUNTIF(B3:B33,"2")</f>
        <v>0</v>
      </c>
      <c r="C93" s="28">
        <f t="shared" ref="C93:AA93" si="51">COUNTIF(C3:C33,"*2")+COUNTIF(C3:C33,"2")</f>
        <v>0</v>
      </c>
      <c r="D93" s="28">
        <f t="shared" si="51"/>
        <v>9</v>
      </c>
      <c r="E93" s="28">
        <f t="shared" si="51"/>
        <v>6</v>
      </c>
      <c r="F93" s="28">
        <f t="shared" si="51"/>
        <v>0</v>
      </c>
      <c r="G93" s="28">
        <f t="shared" si="51"/>
        <v>6</v>
      </c>
      <c r="H93" s="28">
        <f t="shared" si="51"/>
        <v>8</v>
      </c>
      <c r="I93" s="28">
        <f t="shared" si="51"/>
        <v>5</v>
      </c>
      <c r="J93" s="28">
        <f t="shared" si="51"/>
        <v>0</v>
      </c>
      <c r="K93" s="28">
        <f t="shared" si="51"/>
        <v>9</v>
      </c>
      <c r="L93" s="28">
        <f t="shared" si="51"/>
        <v>6</v>
      </c>
      <c r="M93" s="28">
        <f t="shared" si="51"/>
        <v>11</v>
      </c>
      <c r="N93" s="28">
        <f t="shared" si="51"/>
        <v>5</v>
      </c>
      <c r="O93" s="28">
        <f t="shared" si="51"/>
        <v>8</v>
      </c>
      <c r="P93" s="28">
        <f t="shared" si="51"/>
        <v>5</v>
      </c>
      <c r="Q93" s="28">
        <f t="shared" si="51"/>
        <v>8</v>
      </c>
      <c r="R93" s="28">
        <f t="shared" si="51"/>
        <v>2</v>
      </c>
      <c r="S93" s="28">
        <f t="shared" si="51"/>
        <v>4</v>
      </c>
      <c r="T93" s="28">
        <f t="shared" si="51"/>
        <v>5</v>
      </c>
      <c r="U93" s="28">
        <f t="shared" si="51"/>
        <v>9</v>
      </c>
      <c r="V93" s="28">
        <f t="shared" si="51"/>
        <v>5</v>
      </c>
      <c r="W93" s="28">
        <f t="shared" si="51"/>
        <v>2</v>
      </c>
      <c r="X93" s="28">
        <f t="shared" si="51"/>
        <v>0</v>
      </c>
      <c r="Y93" s="28">
        <f t="shared" si="51"/>
        <v>0</v>
      </c>
      <c r="Z93" s="28">
        <f t="shared" si="51"/>
        <v>17</v>
      </c>
      <c r="AA93" s="28">
        <f t="shared" si="51"/>
        <v>7</v>
      </c>
    </row>
    <row r="94" spans="1:27" ht="15.75" thickBot="1" x14ac:dyDescent="0.3">
      <c r="A94" s="40" t="s">
        <v>62</v>
      </c>
      <c r="B94" s="88">
        <f t="shared" ref="B94:AA94" si="52">COUNTIF(B2:B29,"*2R")</f>
        <v>0</v>
      </c>
      <c r="C94" s="88">
        <f t="shared" ref="C94" si="53">COUNTIF(C2:C29,"*2R")</f>
        <v>0</v>
      </c>
      <c r="D94" s="88">
        <f t="shared" si="52"/>
        <v>0</v>
      </c>
      <c r="E94" s="88">
        <f t="shared" si="52"/>
        <v>0</v>
      </c>
      <c r="F94" s="88">
        <f t="shared" si="52"/>
        <v>0</v>
      </c>
      <c r="G94" s="88">
        <f t="shared" si="52"/>
        <v>0</v>
      </c>
      <c r="H94" s="88">
        <f t="shared" si="52"/>
        <v>0</v>
      </c>
      <c r="I94" s="88">
        <f t="shared" si="52"/>
        <v>0</v>
      </c>
      <c r="J94" s="88">
        <f t="shared" si="52"/>
        <v>0</v>
      </c>
      <c r="K94" s="88">
        <f t="shared" si="52"/>
        <v>0</v>
      </c>
      <c r="L94" s="88">
        <f t="shared" si="52"/>
        <v>0</v>
      </c>
      <c r="M94" s="88">
        <f t="shared" si="52"/>
        <v>0</v>
      </c>
      <c r="N94" s="88">
        <f t="shared" si="52"/>
        <v>0</v>
      </c>
      <c r="O94" s="88">
        <f t="shared" si="52"/>
        <v>0</v>
      </c>
      <c r="P94" s="88">
        <f t="shared" si="52"/>
        <v>0</v>
      </c>
      <c r="Q94" s="88">
        <f t="shared" si="52"/>
        <v>0</v>
      </c>
      <c r="R94" s="88">
        <f t="shared" si="52"/>
        <v>0</v>
      </c>
      <c r="S94" s="88">
        <f t="shared" si="52"/>
        <v>0</v>
      </c>
      <c r="T94" s="88">
        <f t="shared" si="52"/>
        <v>0</v>
      </c>
      <c r="U94" s="88">
        <f t="shared" si="52"/>
        <v>0</v>
      </c>
      <c r="V94" s="88">
        <f t="shared" si="52"/>
        <v>0</v>
      </c>
      <c r="W94" s="88">
        <f t="shared" si="52"/>
        <v>0</v>
      </c>
      <c r="X94" s="88">
        <f t="shared" si="52"/>
        <v>0</v>
      </c>
      <c r="Y94" s="88">
        <f t="shared" si="52"/>
        <v>0</v>
      </c>
      <c r="Z94" s="88">
        <f t="shared" si="52"/>
        <v>0</v>
      </c>
      <c r="AA94" s="88">
        <f t="shared" si="52"/>
        <v>0</v>
      </c>
    </row>
    <row r="95" spans="1:27" ht="15.75" thickBot="1" x14ac:dyDescent="0.3">
      <c r="A95" s="50" t="s">
        <v>64</v>
      </c>
      <c r="B95" s="63">
        <f t="shared" ref="B95:AA95" si="54">SUM(B93:B94)</f>
        <v>0</v>
      </c>
      <c r="C95" s="63">
        <f t="shared" ref="C95" si="55">SUM(C93:C94)</f>
        <v>0</v>
      </c>
      <c r="D95" s="63">
        <f t="shared" si="54"/>
        <v>9</v>
      </c>
      <c r="E95" s="63">
        <f t="shared" si="54"/>
        <v>6</v>
      </c>
      <c r="F95" s="63">
        <f t="shared" si="54"/>
        <v>0</v>
      </c>
      <c r="G95" s="63">
        <f t="shared" si="54"/>
        <v>6</v>
      </c>
      <c r="H95" s="63">
        <f t="shared" si="54"/>
        <v>8</v>
      </c>
      <c r="I95" s="63">
        <f t="shared" si="54"/>
        <v>5</v>
      </c>
      <c r="J95" s="63">
        <f t="shared" si="54"/>
        <v>0</v>
      </c>
      <c r="K95" s="63">
        <f t="shared" si="54"/>
        <v>9</v>
      </c>
      <c r="L95" s="63">
        <f t="shared" si="54"/>
        <v>6</v>
      </c>
      <c r="M95" s="63">
        <f t="shared" si="54"/>
        <v>11</v>
      </c>
      <c r="N95" s="63">
        <f t="shared" si="54"/>
        <v>5</v>
      </c>
      <c r="O95" s="63">
        <f t="shared" si="54"/>
        <v>8</v>
      </c>
      <c r="P95" s="63">
        <f t="shared" si="54"/>
        <v>5</v>
      </c>
      <c r="Q95" s="63">
        <f t="shared" si="54"/>
        <v>8</v>
      </c>
      <c r="R95" s="63">
        <f t="shared" si="54"/>
        <v>2</v>
      </c>
      <c r="S95" s="63">
        <f t="shared" si="54"/>
        <v>4</v>
      </c>
      <c r="T95" s="63">
        <f t="shared" si="54"/>
        <v>5</v>
      </c>
      <c r="U95" s="63">
        <f t="shared" si="54"/>
        <v>9</v>
      </c>
      <c r="V95" s="63">
        <f t="shared" si="54"/>
        <v>5</v>
      </c>
      <c r="W95" s="63">
        <f t="shared" si="54"/>
        <v>2</v>
      </c>
      <c r="X95" s="63">
        <f t="shared" si="54"/>
        <v>0</v>
      </c>
      <c r="Y95" s="63">
        <f t="shared" si="54"/>
        <v>0</v>
      </c>
      <c r="Z95" s="63">
        <f t="shared" si="54"/>
        <v>17</v>
      </c>
      <c r="AA95" s="63">
        <f t="shared" si="54"/>
        <v>7</v>
      </c>
    </row>
    <row r="96" spans="1:27" x14ac:dyDescent="0.25">
      <c r="A96" s="43" t="s">
        <v>66</v>
      </c>
      <c r="B96" s="28">
        <f>COUNTIF(B3:B33,"*3")+COUNTIF(B3:B33,"3")</f>
        <v>0</v>
      </c>
      <c r="C96" s="28">
        <f t="shared" ref="C96:AA96" si="56">COUNTIF(C3:C33,"*3")+COUNTIF(C3:C33,"3")</f>
        <v>0</v>
      </c>
      <c r="D96" s="28">
        <f t="shared" si="56"/>
        <v>2</v>
      </c>
      <c r="E96" s="28">
        <f t="shared" si="56"/>
        <v>6</v>
      </c>
      <c r="F96" s="28">
        <f t="shared" si="56"/>
        <v>0</v>
      </c>
      <c r="G96" s="28">
        <f t="shared" si="56"/>
        <v>3</v>
      </c>
      <c r="H96" s="28">
        <f t="shared" si="56"/>
        <v>7</v>
      </c>
      <c r="I96" s="28">
        <f t="shared" si="56"/>
        <v>0</v>
      </c>
      <c r="J96" s="28">
        <f t="shared" si="56"/>
        <v>0</v>
      </c>
      <c r="K96" s="28">
        <f t="shared" si="56"/>
        <v>3</v>
      </c>
      <c r="L96" s="28">
        <f t="shared" si="56"/>
        <v>2</v>
      </c>
      <c r="M96" s="28">
        <f t="shared" si="56"/>
        <v>5</v>
      </c>
      <c r="N96" s="28">
        <f t="shared" si="56"/>
        <v>2</v>
      </c>
      <c r="O96" s="28">
        <f t="shared" si="56"/>
        <v>9</v>
      </c>
      <c r="P96" s="28">
        <f t="shared" si="56"/>
        <v>7</v>
      </c>
      <c r="Q96" s="28">
        <f t="shared" si="56"/>
        <v>7</v>
      </c>
      <c r="R96" s="28">
        <f t="shared" si="56"/>
        <v>4</v>
      </c>
      <c r="S96" s="28">
        <f t="shared" si="56"/>
        <v>0</v>
      </c>
      <c r="T96" s="28">
        <f t="shared" si="56"/>
        <v>7</v>
      </c>
      <c r="U96" s="28">
        <f t="shared" si="56"/>
        <v>2</v>
      </c>
      <c r="V96" s="28">
        <f t="shared" si="56"/>
        <v>0</v>
      </c>
      <c r="W96" s="28">
        <f t="shared" si="56"/>
        <v>7</v>
      </c>
      <c r="X96" s="28">
        <f t="shared" si="56"/>
        <v>7</v>
      </c>
      <c r="Y96" s="28">
        <f t="shared" si="56"/>
        <v>9</v>
      </c>
      <c r="Z96" s="28">
        <f t="shared" si="56"/>
        <v>0</v>
      </c>
      <c r="AA96" s="28">
        <f t="shared" si="56"/>
        <v>8</v>
      </c>
    </row>
    <row r="97" spans="1:27" ht="15.75" thickBot="1" x14ac:dyDescent="0.3">
      <c r="A97" s="44" t="s">
        <v>62</v>
      </c>
      <c r="B97" s="42">
        <f t="shared" ref="B97:AA97" si="57">COUNTIF(B2:B29,"*3R")</f>
        <v>0</v>
      </c>
      <c r="C97" s="42">
        <f t="shared" ref="C97" si="58">COUNTIF(C2:C29,"*3R")</f>
        <v>0</v>
      </c>
      <c r="D97" s="42">
        <f t="shared" si="57"/>
        <v>0</v>
      </c>
      <c r="E97" s="42">
        <f t="shared" si="57"/>
        <v>0</v>
      </c>
      <c r="F97" s="42">
        <f t="shared" si="57"/>
        <v>0</v>
      </c>
      <c r="G97" s="42">
        <f t="shared" si="57"/>
        <v>0</v>
      </c>
      <c r="H97" s="42">
        <f t="shared" si="57"/>
        <v>0</v>
      </c>
      <c r="I97" s="42">
        <f t="shared" si="57"/>
        <v>0</v>
      </c>
      <c r="J97" s="42">
        <f t="shared" si="57"/>
        <v>0</v>
      </c>
      <c r="K97" s="42">
        <f t="shared" si="57"/>
        <v>0</v>
      </c>
      <c r="L97" s="42">
        <f t="shared" si="57"/>
        <v>0</v>
      </c>
      <c r="M97" s="42">
        <f t="shared" si="57"/>
        <v>0</v>
      </c>
      <c r="N97" s="42">
        <f t="shared" si="57"/>
        <v>0</v>
      </c>
      <c r="O97" s="42">
        <f t="shared" si="57"/>
        <v>0</v>
      </c>
      <c r="P97" s="42">
        <f t="shared" si="57"/>
        <v>0</v>
      </c>
      <c r="Q97" s="42">
        <f t="shared" si="57"/>
        <v>0</v>
      </c>
      <c r="R97" s="42">
        <f t="shared" si="57"/>
        <v>0</v>
      </c>
      <c r="S97" s="42">
        <f t="shared" si="57"/>
        <v>0</v>
      </c>
      <c r="T97" s="42">
        <f t="shared" si="57"/>
        <v>0</v>
      </c>
      <c r="U97" s="42">
        <f t="shared" si="57"/>
        <v>0</v>
      </c>
      <c r="V97" s="42">
        <f t="shared" si="57"/>
        <v>0</v>
      </c>
      <c r="W97" s="42">
        <f t="shared" si="57"/>
        <v>0</v>
      </c>
      <c r="X97" s="42">
        <f t="shared" si="57"/>
        <v>0</v>
      </c>
      <c r="Y97" s="42">
        <f t="shared" si="57"/>
        <v>0</v>
      </c>
      <c r="Z97" s="42">
        <f t="shared" si="57"/>
        <v>0</v>
      </c>
      <c r="AA97" s="42">
        <f t="shared" si="57"/>
        <v>0</v>
      </c>
    </row>
    <row r="98" spans="1:27" ht="15.75" thickBot="1" x14ac:dyDescent="0.3">
      <c r="A98" s="50" t="s">
        <v>64</v>
      </c>
      <c r="B98" s="63">
        <f t="shared" ref="B98:AA98" si="59">SUM(B96:B97)</f>
        <v>0</v>
      </c>
      <c r="C98" s="63">
        <f t="shared" ref="C98" si="60">SUM(C96:C97)</f>
        <v>0</v>
      </c>
      <c r="D98" s="63">
        <f t="shared" si="59"/>
        <v>2</v>
      </c>
      <c r="E98" s="63">
        <f t="shared" si="59"/>
        <v>6</v>
      </c>
      <c r="F98" s="63">
        <f t="shared" si="59"/>
        <v>0</v>
      </c>
      <c r="G98" s="63">
        <f t="shared" si="59"/>
        <v>3</v>
      </c>
      <c r="H98" s="63">
        <f t="shared" si="59"/>
        <v>7</v>
      </c>
      <c r="I98" s="63">
        <f t="shared" si="59"/>
        <v>0</v>
      </c>
      <c r="J98" s="63">
        <f t="shared" si="59"/>
        <v>0</v>
      </c>
      <c r="K98" s="63">
        <f t="shared" si="59"/>
        <v>3</v>
      </c>
      <c r="L98" s="63">
        <f t="shared" si="59"/>
        <v>2</v>
      </c>
      <c r="M98" s="63">
        <f t="shared" si="59"/>
        <v>5</v>
      </c>
      <c r="N98" s="63">
        <f t="shared" si="59"/>
        <v>2</v>
      </c>
      <c r="O98" s="63">
        <f t="shared" si="59"/>
        <v>9</v>
      </c>
      <c r="P98" s="63">
        <f t="shared" si="59"/>
        <v>7</v>
      </c>
      <c r="Q98" s="63">
        <f t="shared" si="59"/>
        <v>7</v>
      </c>
      <c r="R98" s="63">
        <f t="shared" si="59"/>
        <v>4</v>
      </c>
      <c r="S98" s="63">
        <f t="shared" si="59"/>
        <v>0</v>
      </c>
      <c r="T98" s="63">
        <f t="shared" si="59"/>
        <v>7</v>
      </c>
      <c r="U98" s="63">
        <f t="shared" si="59"/>
        <v>2</v>
      </c>
      <c r="V98" s="63">
        <f t="shared" si="59"/>
        <v>0</v>
      </c>
      <c r="W98" s="63">
        <f t="shared" si="59"/>
        <v>7</v>
      </c>
      <c r="X98" s="63">
        <f t="shared" si="59"/>
        <v>7</v>
      </c>
      <c r="Y98" s="63">
        <f t="shared" si="59"/>
        <v>9</v>
      </c>
      <c r="Z98" s="63">
        <f t="shared" si="59"/>
        <v>0</v>
      </c>
      <c r="AA98" s="63">
        <f t="shared" si="59"/>
        <v>8</v>
      </c>
    </row>
    <row r="99" spans="1:27" ht="15.75" thickBot="1" x14ac:dyDescent="0.3">
      <c r="A99" s="52" t="s">
        <v>69</v>
      </c>
      <c r="B99" s="53">
        <f t="shared" ref="B99:AA99" si="61">SUM(B92,B95,B98)</f>
        <v>0</v>
      </c>
      <c r="C99" s="53">
        <f t="shared" ref="C99" si="62">SUM(C92,C95,C98)</f>
        <v>0</v>
      </c>
      <c r="D99" s="53">
        <f t="shared" si="61"/>
        <v>22</v>
      </c>
      <c r="E99" s="53">
        <f t="shared" si="61"/>
        <v>22</v>
      </c>
      <c r="F99" s="53">
        <f t="shared" si="61"/>
        <v>0</v>
      </c>
      <c r="G99" s="53">
        <f t="shared" si="61"/>
        <v>15</v>
      </c>
      <c r="H99" s="53">
        <f t="shared" si="61"/>
        <v>22</v>
      </c>
      <c r="I99" s="53">
        <f t="shared" si="61"/>
        <v>14</v>
      </c>
      <c r="J99" s="53">
        <f t="shared" si="61"/>
        <v>12</v>
      </c>
      <c r="K99" s="53">
        <f t="shared" si="61"/>
        <v>12</v>
      </c>
      <c r="L99" s="53">
        <f t="shared" si="61"/>
        <v>17</v>
      </c>
      <c r="M99" s="53">
        <f t="shared" si="61"/>
        <v>22</v>
      </c>
      <c r="N99" s="53">
        <f t="shared" si="61"/>
        <v>9</v>
      </c>
      <c r="O99" s="53">
        <f t="shared" si="61"/>
        <v>22</v>
      </c>
      <c r="P99" s="53">
        <f t="shared" si="61"/>
        <v>12</v>
      </c>
      <c r="Q99" s="53">
        <f t="shared" si="61"/>
        <v>22</v>
      </c>
      <c r="R99" s="53">
        <f t="shared" si="61"/>
        <v>21</v>
      </c>
      <c r="S99" s="53">
        <f t="shared" si="61"/>
        <v>22</v>
      </c>
      <c r="T99" s="53">
        <f t="shared" si="61"/>
        <v>22</v>
      </c>
      <c r="U99" s="53">
        <f t="shared" si="61"/>
        <v>22</v>
      </c>
      <c r="V99" s="53">
        <f t="shared" si="61"/>
        <v>12</v>
      </c>
      <c r="W99" s="53">
        <f t="shared" si="61"/>
        <v>11</v>
      </c>
      <c r="X99" s="53">
        <f t="shared" si="61"/>
        <v>23</v>
      </c>
      <c r="Y99" s="53">
        <f t="shared" si="61"/>
        <v>23</v>
      </c>
      <c r="Z99" s="53">
        <f t="shared" si="61"/>
        <v>21</v>
      </c>
      <c r="AA99" s="53">
        <f t="shared" si="61"/>
        <v>20</v>
      </c>
    </row>
    <row r="100" spans="1:27" x14ac:dyDescent="0.25">
      <c r="A100" s="82" t="s">
        <v>58</v>
      </c>
      <c r="B100" s="83">
        <f t="shared" ref="B100:AA100" si="63">COUNTIFS(B3:B33,"&lt;&gt;",B3:B33,"&lt;&gt;C",B3:B33,"&lt;&gt;X",$AI$3:$AI$33,"=6")</f>
        <v>0</v>
      </c>
      <c r="C100" s="83">
        <f t="shared" ref="C100" si="64">COUNTIFS(C3:C33,"&lt;&gt;",C3:C33,"&lt;&gt;C",C3:C33,"&lt;&gt;X",$AI$3:$AI$33,"=6")</f>
        <v>0</v>
      </c>
      <c r="D100" s="83">
        <f t="shared" si="63"/>
        <v>2</v>
      </c>
      <c r="E100" s="83">
        <f t="shared" si="63"/>
        <v>2</v>
      </c>
      <c r="F100" s="83">
        <f t="shared" si="63"/>
        <v>0</v>
      </c>
      <c r="G100" s="83">
        <f t="shared" si="63"/>
        <v>2</v>
      </c>
      <c r="H100" s="83">
        <f t="shared" si="63"/>
        <v>2</v>
      </c>
      <c r="I100" s="83">
        <f t="shared" si="63"/>
        <v>1</v>
      </c>
      <c r="J100" s="83">
        <f t="shared" si="63"/>
        <v>1</v>
      </c>
      <c r="K100" s="83">
        <f t="shared" si="63"/>
        <v>2</v>
      </c>
      <c r="L100" s="83">
        <f t="shared" si="63"/>
        <v>2</v>
      </c>
      <c r="M100" s="83">
        <f t="shared" si="63"/>
        <v>2</v>
      </c>
      <c r="N100" s="83">
        <f t="shared" si="63"/>
        <v>1</v>
      </c>
      <c r="O100" s="83">
        <f t="shared" si="63"/>
        <v>3</v>
      </c>
      <c r="P100" s="83">
        <f t="shared" si="63"/>
        <v>2</v>
      </c>
      <c r="Q100" s="83">
        <f t="shared" si="63"/>
        <v>2</v>
      </c>
      <c r="R100" s="83">
        <f t="shared" si="63"/>
        <v>1</v>
      </c>
      <c r="S100" s="83">
        <f t="shared" si="63"/>
        <v>1</v>
      </c>
      <c r="T100" s="83">
        <f t="shared" si="63"/>
        <v>1</v>
      </c>
      <c r="U100" s="83">
        <f t="shared" si="63"/>
        <v>2</v>
      </c>
      <c r="V100" s="83">
        <f t="shared" si="63"/>
        <v>2</v>
      </c>
      <c r="W100" s="83">
        <f t="shared" si="63"/>
        <v>1</v>
      </c>
      <c r="X100" s="83">
        <f t="shared" si="63"/>
        <v>3</v>
      </c>
      <c r="Y100" s="83">
        <f t="shared" si="63"/>
        <v>2</v>
      </c>
      <c r="Z100" s="83">
        <f t="shared" si="63"/>
        <v>2</v>
      </c>
      <c r="AA100" s="83">
        <f t="shared" si="63"/>
        <v>2</v>
      </c>
    </row>
    <row r="101" spans="1:27" x14ac:dyDescent="0.25">
      <c r="A101" s="85" t="s">
        <v>59</v>
      </c>
      <c r="B101" s="28">
        <f t="shared" ref="B101:AA101" si="65">COUNTIFS(B3:B33,"&lt;&gt;",B3:B33,"&lt;&gt;C",B3:B33,"&lt;&gt;X",$AI$3:$AI$33,"=7")</f>
        <v>0</v>
      </c>
      <c r="C101" s="28">
        <f t="shared" ref="C101" si="66">COUNTIFS(C3:C33,"&lt;&gt;",C3:C33,"&lt;&gt;C",C3:C33,"&lt;&gt;X",$AI$3:$AI$33,"=7")</f>
        <v>0</v>
      </c>
      <c r="D101" s="28">
        <f t="shared" si="65"/>
        <v>2</v>
      </c>
      <c r="E101" s="28">
        <f t="shared" si="65"/>
        <v>3</v>
      </c>
      <c r="F101" s="28">
        <f t="shared" si="65"/>
        <v>0</v>
      </c>
      <c r="G101" s="28">
        <f t="shared" si="65"/>
        <v>2</v>
      </c>
      <c r="H101" s="28">
        <f t="shared" si="65"/>
        <v>3</v>
      </c>
      <c r="I101" s="28">
        <f t="shared" si="65"/>
        <v>1</v>
      </c>
      <c r="J101" s="28">
        <f t="shared" si="65"/>
        <v>2</v>
      </c>
      <c r="K101" s="28">
        <f t="shared" si="65"/>
        <v>2</v>
      </c>
      <c r="L101" s="28">
        <f t="shared" si="65"/>
        <v>2</v>
      </c>
      <c r="M101" s="28">
        <f t="shared" si="65"/>
        <v>3</v>
      </c>
      <c r="N101" s="28">
        <f t="shared" si="65"/>
        <v>2</v>
      </c>
      <c r="O101" s="28">
        <f t="shared" si="65"/>
        <v>3</v>
      </c>
      <c r="P101" s="28">
        <f t="shared" si="65"/>
        <v>2</v>
      </c>
      <c r="Q101" s="28">
        <f t="shared" si="65"/>
        <v>3</v>
      </c>
      <c r="R101" s="28">
        <f t="shared" si="65"/>
        <v>2</v>
      </c>
      <c r="S101" s="28">
        <f t="shared" si="65"/>
        <v>1</v>
      </c>
      <c r="T101" s="28">
        <f t="shared" si="65"/>
        <v>1</v>
      </c>
      <c r="U101" s="28">
        <f t="shared" si="65"/>
        <v>2</v>
      </c>
      <c r="V101" s="28">
        <f t="shared" si="65"/>
        <v>2</v>
      </c>
      <c r="W101" s="28">
        <f t="shared" si="65"/>
        <v>1</v>
      </c>
      <c r="X101" s="28">
        <f t="shared" si="65"/>
        <v>3</v>
      </c>
      <c r="Y101" s="28">
        <f t="shared" si="65"/>
        <v>2</v>
      </c>
      <c r="Z101" s="28">
        <f t="shared" si="65"/>
        <v>3</v>
      </c>
      <c r="AA101" s="28">
        <f t="shared" si="65"/>
        <v>4</v>
      </c>
    </row>
    <row r="102" spans="1:27" ht="15.75" thickBot="1" x14ac:dyDescent="0.3">
      <c r="A102" s="87" t="s">
        <v>60</v>
      </c>
      <c r="B102" s="28">
        <f t="shared" ref="B102:AA102" si="67">COUNTIFS(B3:B33,"&lt;&gt;",B3:B33,"&lt;&gt;C",B3:B33,"&lt;&gt;X",$AI$3:$AI$33,"=0")</f>
        <v>0</v>
      </c>
      <c r="C102" s="28">
        <f t="shared" ref="C102" si="68">COUNTIFS(C3:C33,"&lt;&gt;",C3:C33,"&lt;&gt;C",C3:C33,"&lt;&gt;X",$AI$3:$AI$33,"=0")</f>
        <v>0</v>
      </c>
      <c r="D102" s="28">
        <f t="shared" si="67"/>
        <v>0</v>
      </c>
      <c r="E102" s="28">
        <f t="shared" si="67"/>
        <v>0</v>
      </c>
      <c r="F102" s="28">
        <f t="shared" si="67"/>
        <v>0</v>
      </c>
      <c r="G102" s="28">
        <f t="shared" si="67"/>
        <v>0</v>
      </c>
      <c r="H102" s="28">
        <f t="shared" si="67"/>
        <v>0</v>
      </c>
      <c r="I102" s="28">
        <f t="shared" si="67"/>
        <v>0</v>
      </c>
      <c r="J102" s="28">
        <f t="shared" si="67"/>
        <v>0</v>
      </c>
      <c r="K102" s="28">
        <f t="shared" si="67"/>
        <v>0</v>
      </c>
      <c r="L102" s="28">
        <f t="shared" si="67"/>
        <v>0</v>
      </c>
      <c r="M102" s="28">
        <f t="shared" si="67"/>
        <v>0</v>
      </c>
      <c r="N102" s="28">
        <f t="shared" si="67"/>
        <v>0</v>
      </c>
      <c r="O102" s="28">
        <f t="shared" si="67"/>
        <v>0</v>
      </c>
      <c r="P102" s="28">
        <f t="shared" si="67"/>
        <v>0</v>
      </c>
      <c r="Q102" s="28">
        <f t="shared" si="67"/>
        <v>0</v>
      </c>
      <c r="R102" s="28">
        <f t="shared" si="67"/>
        <v>0</v>
      </c>
      <c r="S102" s="28">
        <f t="shared" si="67"/>
        <v>0</v>
      </c>
      <c r="T102" s="28">
        <f t="shared" si="67"/>
        <v>0</v>
      </c>
      <c r="U102" s="28">
        <f t="shared" si="67"/>
        <v>0</v>
      </c>
      <c r="V102" s="28">
        <f t="shared" si="67"/>
        <v>0</v>
      </c>
      <c r="W102" s="28">
        <f t="shared" si="67"/>
        <v>0</v>
      </c>
      <c r="X102" s="28">
        <f t="shared" si="67"/>
        <v>0</v>
      </c>
      <c r="Y102" s="28">
        <f t="shared" si="67"/>
        <v>0</v>
      </c>
      <c r="Z102" s="28">
        <f t="shared" si="67"/>
        <v>0</v>
      </c>
      <c r="AA102" s="28">
        <f t="shared" si="67"/>
        <v>0</v>
      </c>
    </row>
    <row r="103" spans="1:27" ht="15.75" thickBot="1" x14ac:dyDescent="0.3">
      <c r="A103" s="48" t="s">
        <v>61</v>
      </c>
      <c r="B103" s="62">
        <f t="shared" ref="B103:AA103" si="69">SUM(B100:B102)</f>
        <v>0</v>
      </c>
      <c r="C103" s="62">
        <f t="shared" ref="C103" si="70">SUM(C100:C102)</f>
        <v>0</v>
      </c>
      <c r="D103" s="62">
        <f t="shared" si="69"/>
        <v>4</v>
      </c>
      <c r="E103" s="62">
        <f t="shared" si="69"/>
        <v>5</v>
      </c>
      <c r="F103" s="62">
        <f t="shared" si="69"/>
        <v>0</v>
      </c>
      <c r="G103" s="62">
        <f t="shared" si="69"/>
        <v>4</v>
      </c>
      <c r="H103" s="62">
        <f t="shared" si="69"/>
        <v>5</v>
      </c>
      <c r="I103" s="62">
        <f t="shared" si="69"/>
        <v>2</v>
      </c>
      <c r="J103" s="62">
        <f t="shared" si="69"/>
        <v>3</v>
      </c>
      <c r="K103" s="62">
        <f t="shared" si="69"/>
        <v>4</v>
      </c>
      <c r="L103" s="62">
        <f t="shared" si="69"/>
        <v>4</v>
      </c>
      <c r="M103" s="62">
        <f t="shared" si="69"/>
        <v>5</v>
      </c>
      <c r="N103" s="62">
        <f t="shared" si="69"/>
        <v>3</v>
      </c>
      <c r="O103" s="62">
        <f t="shared" si="69"/>
        <v>6</v>
      </c>
      <c r="P103" s="62">
        <f t="shared" si="69"/>
        <v>4</v>
      </c>
      <c r="Q103" s="62">
        <f t="shared" si="69"/>
        <v>5</v>
      </c>
      <c r="R103" s="62">
        <f t="shared" si="69"/>
        <v>3</v>
      </c>
      <c r="S103" s="62">
        <f t="shared" si="69"/>
        <v>2</v>
      </c>
      <c r="T103" s="62">
        <f t="shared" si="69"/>
        <v>2</v>
      </c>
      <c r="U103" s="62">
        <f t="shared" si="69"/>
        <v>4</v>
      </c>
      <c r="V103" s="62">
        <f t="shared" si="69"/>
        <v>4</v>
      </c>
      <c r="W103" s="62">
        <f t="shared" si="69"/>
        <v>2</v>
      </c>
      <c r="X103" s="62">
        <f t="shared" si="69"/>
        <v>6</v>
      </c>
      <c r="Y103" s="62">
        <f t="shared" si="69"/>
        <v>4</v>
      </c>
      <c r="Z103" s="62">
        <f t="shared" si="69"/>
        <v>5</v>
      </c>
      <c r="AA103" s="62">
        <f t="shared" si="69"/>
        <v>6</v>
      </c>
    </row>
  </sheetData>
  <sortState ref="A45:AF49">
    <sortCondition ref="A45"/>
  </sortState>
  <mergeCells count="8">
    <mergeCell ref="B43:AA43"/>
    <mergeCell ref="B65:AA65"/>
    <mergeCell ref="AE1:AG1"/>
    <mergeCell ref="AB1:AD1"/>
    <mergeCell ref="D1:I1"/>
    <mergeCell ref="J1:O1"/>
    <mergeCell ref="P1:U1"/>
    <mergeCell ref="V1:AA1"/>
  </mergeCells>
  <conditionalFormatting sqref="AE33">
    <cfRule type="iconSet" priority="1507">
      <iconSet iconSet="3Symbols">
        <cfvo type="percent" val="0"/>
        <cfvo type="num" val="1"/>
        <cfvo type="num" val="2"/>
      </iconSet>
    </cfRule>
  </conditionalFormatting>
  <conditionalFormatting sqref="AF3:AF33">
    <cfRule type="iconSet" priority="1506">
      <iconSet iconSet="3Symbols">
        <cfvo type="percent" val="0"/>
        <cfvo type="num" val="1"/>
        <cfvo type="num" val="1"/>
      </iconSet>
    </cfRule>
  </conditionalFormatting>
  <conditionalFormatting sqref="AG33">
    <cfRule type="iconSet" priority="1505">
      <iconSet iconSet="3Symbols">
        <cfvo type="percent" val="0"/>
        <cfvo type="num" val="0"/>
        <cfvo type="num" val="1"/>
      </iconSet>
    </cfRule>
  </conditionalFormatting>
  <conditionalFormatting sqref="AJ3:AL33">
    <cfRule type="cellIs" dxfId="8247" priority="1504" operator="greaterThan">
      <formula>10</formula>
    </cfRule>
  </conditionalFormatting>
  <conditionalFormatting sqref="AE3:AE33">
    <cfRule type="iconSet" priority="1498">
      <iconSet iconSet="3Symbols">
        <cfvo type="percent" val="0"/>
        <cfvo type="num" val="0"/>
        <cfvo type="num" val="1"/>
      </iconSet>
    </cfRule>
  </conditionalFormatting>
  <conditionalFormatting sqref="AG3:AG33">
    <cfRule type="iconSet" priority="1496">
      <iconSet iconSet="3Symbols">
        <cfvo type="percent" val="0"/>
        <cfvo type="num" val="1"/>
        <cfvo type="num" val="1"/>
      </iconSet>
    </cfRule>
  </conditionalFormatting>
  <conditionalFormatting sqref="B35:AA35">
    <cfRule type="cellIs" dxfId="8246" priority="1422" operator="greaterThan">
      <formula>0</formula>
    </cfRule>
  </conditionalFormatting>
  <conditionalFormatting sqref="B35:AA35">
    <cfRule type="cellIs" dxfId="8245" priority="1421" operator="equal">
      <formula>0</formula>
    </cfRule>
  </conditionalFormatting>
  <conditionalFormatting sqref="B35:AA35">
    <cfRule type="cellIs" dxfId="8244" priority="1420" operator="lessThan">
      <formula>0</formula>
    </cfRule>
  </conditionalFormatting>
  <conditionalFormatting sqref="B34:AA34">
    <cfRule type="iconSet" priority="1050">
      <iconSet>
        <cfvo type="percent" val="0"/>
        <cfvo type="num" val="20"/>
        <cfvo type="num" val="21"/>
      </iconSet>
    </cfRule>
  </conditionalFormatting>
  <conditionalFormatting sqref="AE3:AG33">
    <cfRule type="expression" dxfId="8243" priority="2454">
      <formula>$AI3=6</formula>
    </cfRule>
    <cfRule type="expression" dxfId="8242" priority="2455">
      <formula>OR($AI3=7,$AI3=0)</formula>
    </cfRule>
  </conditionalFormatting>
  <conditionalFormatting sqref="AE3:AG33">
    <cfRule type="expression" dxfId="8241" priority="654">
      <formula>AND($AI3=6,$AH3="RI")</formula>
    </cfRule>
    <cfRule type="expression" dxfId="8240" priority="655">
      <formula>AND($AI3=7,$AH3="RI")</formula>
    </cfRule>
    <cfRule type="expression" dxfId="8239" priority="3998">
      <formula>OR(AND($AI3=7,$AH3="RI"),AND($AI3=6,$AH3="RI"))</formula>
    </cfRule>
  </conditionalFormatting>
  <conditionalFormatting sqref="I2">
    <cfRule type="expression" dxfId="8238" priority="624">
      <formula>$AH2=7</formula>
    </cfRule>
    <cfRule type="expression" dxfId="8237" priority="625">
      <formula>$AH2=6</formula>
    </cfRule>
  </conditionalFormatting>
  <conditionalFormatting sqref="J2">
    <cfRule type="expression" dxfId="8236" priority="622">
      <formula>$AH2=7</formula>
    </cfRule>
    <cfRule type="expression" dxfId="8235" priority="623">
      <formula>$AH2=6</formula>
    </cfRule>
  </conditionalFormatting>
  <conditionalFormatting sqref="I11 I18 I25 I32 G8 S15 M22 G29">
    <cfRule type="expression" dxfId="8234" priority="599">
      <formula>$AI8=7</formula>
    </cfRule>
    <cfRule type="expression" dxfId="8233" priority="600">
      <formula>$AI8=6</formula>
    </cfRule>
  </conditionalFormatting>
  <conditionalFormatting sqref="N18">
    <cfRule type="expression" dxfId="8232" priority="617">
      <formula>$AI18=7</formula>
    </cfRule>
    <cfRule type="expression" dxfId="8231" priority="618">
      <formula>$AI18=6</formula>
    </cfRule>
  </conditionalFormatting>
  <conditionalFormatting sqref="T25">
    <cfRule type="expression" dxfId="8230" priority="615">
      <formula>$AI25=7</formula>
    </cfRule>
    <cfRule type="expression" dxfId="8229" priority="616">
      <formula>$AI25=6</formula>
    </cfRule>
  </conditionalFormatting>
  <conditionalFormatting sqref="I4">
    <cfRule type="expression" dxfId="8228" priority="613">
      <formula>$AI4=7</formula>
    </cfRule>
    <cfRule type="expression" dxfId="8227" priority="614">
      <formula>$AI4=6</formula>
    </cfRule>
  </conditionalFormatting>
  <conditionalFormatting sqref="F4">
    <cfRule type="expression" dxfId="8226" priority="611">
      <formula>$AI4=7</formula>
    </cfRule>
    <cfRule type="expression" dxfId="8225" priority="612">
      <formula>$AI4=6</formula>
    </cfRule>
  </conditionalFormatting>
  <conditionalFormatting sqref="L4">
    <cfRule type="expression" dxfId="8224" priority="609">
      <formula>$AI4=7</formula>
    </cfRule>
    <cfRule type="expression" dxfId="8223" priority="610">
      <formula>$AI4=6</formula>
    </cfRule>
  </conditionalFormatting>
  <conditionalFormatting sqref="F11">
    <cfRule type="expression" dxfId="8222" priority="607">
      <formula>$AI11=7</formula>
    </cfRule>
    <cfRule type="expression" dxfId="8221" priority="608">
      <formula>$AI11=6</formula>
    </cfRule>
  </conditionalFormatting>
  <conditionalFormatting sqref="F18">
    <cfRule type="expression" dxfId="8220" priority="605">
      <formula>$AI18=7</formula>
    </cfRule>
    <cfRule type="expression" dxfId="8219" priority="606">
      <formula>$AI18=6</formula>
    </cfRule>
  </conditionalFormatting>
  <conditionalFormatting sqref="R18">
    <cfRule type="expression" dxfId="8218" priority="603">
      <formula>$AI18=7</formula>
    </cfRule>
    <cfRule type="expression" dxfId="8217" priority="604">
      <formula>$AI18=6</formula>
    </cfRule>
  </conditionalFormatting>
  <conditionalFormatting sqref="O25">
    <cfRule type="expression" dxfId="8216" priority="601">
      <formula>$AI25=7</formula>
    </cfRule>
    <cfRule type="expression" dxfId="8215" priority="602">
      <formula>$AI25=6</formula>
    </cfRule>
  </conditionalFormatting>
  <conditionalFormatting sqref="G3">
    <cfRule type="expression" dxfId="8214" priority="593">
      <formula>$AI3=7</formula>
    </cfRule>
    <cfRule type="expression" dxfId="8213" priority="594">
      <formula>$AI3=6</formula>
    </cfRule>
  </conditionalFormatting>
  <conditionalFormatting sqref="G3">
    <cfRule type="expression" dxfId="8212" priority="591">
      <formula>$AI3=7</formula>
    </cfRule>
    <cfRule type="expression" dxfId="8211" priority="592">
      <formula>$AI3=6</formula>
    </cfRule>
  </conditionalFormatting>
  <conditionalFormatting sqref="G3">
    <cfRule type="expression" dxfId="8210" priority="589">
      <formula>$AI3=7</formula>
    </cfRule>
    <cfRule type="expression" dxfId="8209" priority="590">
      <formula>$AI3=6</formula>
    </cfRule>
  </conditionalFormatting>
  <conditionalFormatting sqref="D3:I3">
    <cfRule type="expression" dxfId="8208" priority="595">
      <formula>AND($AI3=6,$AH3="RI")</formula>
    </cfRule>
    <cfRule type="expression" dxfId="8207" priority="596">
      <formula>AND($AI3=7,$AH3="RI")</formula>
    </cfRule>
    <cfRule type="expression" dxfId="8206" priority="597">
      <formula>OR($AI3=7,$AI3=8)</formula>
    </cfRule>
    <cfRule type="expression" dxfId="8205" priority="598">
      <formula>$AI3=6</formula>
    </cfRule>
  </conditionalFormatting>
  <conditionalFormatting sqref="U3 O3 I10 U17 O24 I31">
    <cfRule type="expression" dxfId="8204" priority="582">
      <formula>AND($AI3=7,$AH3="RI")</formula>
    </cfRule>
    <cfRule type="expression" dxfId="8203" priority="583">
      <formula>AND($AI3=6,$AH3="RI")</formula>
    </cfRule>
    <cfRule type="expression" dxfId="8202" priority="584">
      <formula>AND($AI3=7,$AH3="R")</formula>
    </cfRule>
    <cfRule type="expression" dxfId="8201" priority="585">
      <formula>AND($AI3=6,$AH3="R")</formula>
    </cfRule>
    <cfRule type="expression" dxfId="8200" priority="587">
      <formula>$AI3=6</formula>
    </cfRule>
    <cfRule type="expression" dxfId="8199" priority="588">
      <formula>OR($AI3=7,$AI3=0)</formula>
    </cfRule>
  </conditionalFormatting>
  <conditionalFormatting sqref="U3">
    <cfRule type="expression" dxfId="8198" priority="586">
      <formula>AND($AI1048563=6,$AH1048563="R")</formula>
    </cfRule>
  </conditionalFormatting>
  <conditionalFormatting sqref="P3:T3">
    <cfRule type="expression" dxfId="8197" priority="578">
      <formula>AND($AI3=6,$AH3="RI")</formula>
    </cfRule>
    <cfRule type="expression" dxfId="8196" priority="579">
      <formula>AND($AI3=7,$AH3="RI")</formula>
    </cfRule>
    <cfRule type="expression" dxfId="8195" priority="580">
      <formula>OR($AI3=7,$AI3=8)</formula>
    </cfRule>
    <cfRule type="expression" dxfId="8194" priority="581">
      <formula>$AI3=6</formula>
    </cfRule>
  </conditionalFormatting>
  <conditionalFormatting sqref="P3">
    <cfRule type="expression" dxfId="8193" priority="576">
      <formula>$AI3=7</formula>
    </cfRule>
    <cfRule type="expression" dxfId="8192" priority="577">
      <formula>$AI3=6</formula>
    </cfRule>
  </conditionalFormatting>
  <conditionalFormatting sqref="O3">
    <cfRule type="expression" dxfId="8191" priority="572">
      <formula>$AI3=7</formula>
    </cfRule>
    <cfRule type="expression" dxfId="8190" priority="573">
      <formula>$AI3=6</formula>
    </cfRule>
  </conditionalFormatting>
  <conditionalFormatting sqref="J3:L3">
    <cfRule type="expression" dxfId="8189" priority="568">
      <formula>AND($AI3=7,$AH3="RI")</formula>
    </cfRule>
    <cfRule type="expression" dxfId="8188" priority="569">
      <formula>AND($AI3=6,$AH3="RI")</formula>
    </cfRule>
    <cfRule type="expression" dxfId="8187" priority="570">
      <formula>AND($AI3=7,$AH3="R")</formula>
    </cfRule>
    <cfRule type="expression" dxfId="8186" priority="571">
      <formula>AND($AI3=6,$AH3="R")</formula>
    </cfRule>
    <cfRule type="expression" dxfId="8185" priority="574">
      <formula>$AI3=6</formula>
    </cfRule>
    <cfRule type="expression" dxfId="8184" priority="575">
      <formula>OR($AI3=7,$AI3=0)</formula>
    </cfRule>
  </conditionalFormatting>
  <conditionalFormatting sqref="M3:N3">
    <cfRule type="expression" dxfId="8183" priority="564">
      <formula>AND($AI3=6,$AH3="RI")</formula>
    </cfRule>
    <cfRule type="expression" dxfId="8182" priority="565">
      <formula>AND($AI3=7,$AH3="RI")</formula>
    </cfRule>
    <cfRule type="expression" dxfId="8181" priority="566">
      <formula>OR($AI3=7,$AI3=8)</formula>
    </cfRule>
    <cfRule type="expression" dxfId="8180" priority="567">
      <formula>$AI3=6</formula>
    </cfRule>
  </conditionalFormatting>
  <conditionalFormatting sqref="I10">
    <cfRule type="expression" dxfId="8179" priority="560">
      <formula>$AI10=7</formula>
    </cfRule>
    <cfRule type="expression" dxfId="8178" priority="561">
      <formula>$AI10=6</formula>
    </cfRule>
  </conditionalFormatting>
  <conditionalFormatting sqref="D10:F10">
    <cfRule type="expression" dxfId="8177" priority="556">
      <formula>AND($AI10=7,$AH10="RI")</formula>
    </cfRule>
    <cfRule type="expression" dxfId="8176" priority="557">
      <formula>AND($AI10=6,$AH10="RI")</formula>
    </cfRule>
    <cfRule type="expression" dxfId="8175" priority="558">
      <formula>AND($AI10=7,$AH10="R")</formula>
    </cfRule>
    <cfRule type="expression" dxfId="8174" priority="559">
      <formula>AND($AI10=6,$AH10="R")</formula>
    </cfRule>
    <cfRule type="expression" dxfId="8173" priority="562">
      <formula>$AI10=6</formula>
    </cfRule>
    <cfRule type="expression" dxfId="8172" priority="563">
      <formula>OR($AI10=7,$AI10=0)</formula>
    </cfRule>
  </conditionalFormatting>
  <conditionalFormatting sqref="G10:H10">
    <cfRule type="expression" dxfId="8171" priority="552">
      <formula>AND($AI10=6,$AH10="RI")</formula>
    </cfRule>
    <cfRule type="expression" dxfId="8170" priority="553">
      <formula>AND($AI10=7,$AH10="RI")</formula>
    </cfRule>
    <cfRule type="expression" dxfId="8169" priority="554">
      <formula>OR($AI10=7,$AI10=8)</formula>
    </cfRule>
    <cfRule type="expression" dxfId="8168" priority="555">
      <formula>$AI10=6</formula>
    </cfRule>
  </conditionalFormatting>
  <conditionalFormatting sqref="S10">
    <cfRule type="expression" dxfId="8167" priority="546">
      <formula>$AI10=7</formula>
    </cfRule>
    <cfRule type="expression" dxfId="8166" priority="547">
      <formula>$AI10=6</formula>
    </cfRule>
  </conditionalFormatting>
  <conditionalFormatting sqref="S10">
    <cfRule type="expression" dxfId="8165" priority="544">
      <formula>$AI10=7</formula>
    </cfRule>
    <cfRule type="expression" dxfId="8164" priority="545">
      <formula>$AI10=6</formula>
    </cfRule>
  </conditionalFormatting>
  <conditionalFormatting sqref="S10">
    <cfRule type="expression" dxfId="8163" priority="542">
      <formula>$AI10=7</formula>
    </cfRule>
    <cfRule type="expression" dxfId="8162" priority="543">
      <formula>$AI10=6</formula>
    </cfRule>
  </conditionalFormatting>
  <conditionalFormatting sqref="P10:U10">
    <cfRule type="expression" dxfId="8161" priority="548">
      <formula>AND($AI10=6,$AH10="RI")</formula>
    </cfRule>
    <cfRule type="expression" dxfId="8160" priority="549">
      <formula>AND($AI10=7,$AH10="RI")</formula>
    </cfRule>
    <cfRule type="expression" dxfId="8159" priority="550">
      <formula>OR($AI10=7,$AI10=8)</formula>
    </cfRule>
    <cfRule type="expression" dxfId="8158" priority="551">
      <formula>$AI10=6</formula>
    </cfRule>
  </conditionalFormatting>
  <conditionalFormatting sqref="O10">
    <cfRule type="expression" dxfId="8157" priority="536">
      <formula>AND($AI10=7,$AH10="RI")</formula>
    </cfRule>
    <cfRule type="expression" dxfId="8156" priority="537">
      <formula>AND($AI10=6,$AH10="RI")</formula>
    </cfRule>
    <cfRule type="expression" dxfId="8155" priority="538">
      <formula>AND($AI10=7,$AH10="R")</formula>
    </cfRule>
    <cfRule type="expression" dxfId="8154" priority="539">
      <formula>AND($AI10=6,$AH10="R")</formula>
    </cfRule>
    <cfRule type="expression" dxfId="8153" priority="540">
      <formula>$AI10=6</formula>
    </cfRule>
    <cfRule type="expression" dxfId="8152" priority="541">
      <formula>OR($AI10=7,$AI10=0)</formula>
    </cfRule>
  </conditionalFormatting>
  <conditionalFormatting sqref="J10:N10">
    <cfRule type="expression" dxfId="8151" priority="532">
      <formula>AND($AI10=6,$AH10="RI")</formula>
    </cfRule>
    <cfRule type="expression" dxfId="8150" priority="533">
      <formula>AND($AI10=7,$AH10="RI")</formula>
    </cfRule>
    <cfRule type="expression" dxfId="8149" priority="534">
      <formula>OR($AI10=7,$AI10=8)</formula>
    </cfRule>
    <cfRule type="expression" dxfId="8148" priority="535">
      <formula>$AI10=6</formula>
    </cfRule>
  </conditionalFormatting>
  <conditionalFormatting sqref="J10">
    <cfRule type="expression" dxfId="8147" priority="530">
      <formula>$AI10=7</formula>
    </cfRule>
    <cfRule type="expression" dxfId="8146" priority="531">
      <formula>$AI10=6</formula>
    </cfRule>
  </conditionalFormatting>
  <conditionalFormatting sqref="U17">
    <cfRule type="expression" dxfId="8145" priority="526">
      <formula>$AI17=7</formula>
    </cfRule>
    <cfRule type="expression" dxfId="8144" priority="527">
      <formula>$AI17=6</formula>
    </cfRule>
  </conditionalFormatting>
  <conditionalFormatting sqref="P17:R17">
    <cfRule type="expression" dxfId="8143" priority="522">
      <formula>AND($AI17=7,$AH17="RI")</formula>
    </cfRule>
    <cfRule type="expression" dxfId="8142" priority="523">
      <formula>AND($AI17=6,$AH17="RI")</formula>
    </cfRule>
    <cfRule type="expression" dxfId="8141" priority="524">
      <formula>AND($AI17=7,$AH17="R")</formula>
    </cfRule>
    <cfRule type="expression" dxfId="8140" priority="525">
      <formula>AND($AI17=6,$AH17="R")</formula>
    </cfRule>
    <cfRule type="expression" dxfId="8139" priority="528">
      <formula>$AI17=6</formula>
    </cfRule>
    <cfRule type="expression" dxfId="8138" priority="529">
      <formula>OR($AI17=7,$AI17=0)</formula>
    </cfRule>
  </conditionalFormatting>
  <conditionalFormatting sqref="S17:T17">
    <cfRule type="expression" dxfId="8137" priority="518">
      <formula>AND($AI17=6,$AH17="RI")</formula>
    </cfRule>
    <cfRule type="expression" dxfId="8136" priority="519">
      <formula>AND($AI17=7,$AH17="RI")</formula>
    </cfRule>
    <cfRule type="expression" dxfId="8135" priority="520">
      <formula>OR($AI17=7,$AI17=8)</formula>
    </cfRule>
    <cfRule type="expression" dxfId="8134" priority="521">
      <formula>$AI17=6</formula>
    </cfRule>
  </conditionalFormatting>
  <conditionalFormatting sqref="M17">
    <cfRule type="expression" dxfId="8133" priority="512">
      <formula>$AI17=7</formula>
    </cfRule>
    <cfRule type="expression" dxfId="8132" priority="513">
      <formula>$AI17=6</formula>
    </cfRule>
  </conditionalFormatting>
  <conditionalFormatting sqref="M17">
    <cfRule type="expression" dxfId="8131" priority="510">
      <formula>$AI17=7</formula>
    </cfRule>
    <cfRule type="expression" dxfId="8130" priority="511">
      <formula>$AI17=6</formula>
    </cfRule>
  </conditionalFormatting>
  <conditionalFormatting sqref="M17">
    <cfRule type="expression" dxfId="8129" priority="508">
      <formula>$AI17=7</formula>
    </cfRule>
    <cfRule type="expression" dxfId="8128" priority="509">
      <formula>$AI17=6</formula>
    </cfRule>
  </conditionalFormatting>
  <conditionalFormatting sqref="J17:O17">
    <cfRule type="expression" dxfId="8127" priority="514">
      <formula>AND($AI17=6,$AH17="RI")</formula>
    </cfRule>
    <cfRule type="expression" dxfId="8126" priority="515">
      <formula>AND($AI17=7,$AH17="RI")</formula>
    </cfRule>
    <cfRule type="expression" dxfId="8125" priority="516">
      <formula>OR($AI17=7,$AI17=8)</formula>
    </cfRule>
    <cfRule type="expression" dxfId="8124" priority="517">
      <formula>$AI17=6</formula>
    </cfRule>
  </conditionalFormatting>
  <conditionalFormatting sqref="I17">
    <cfRule type="expression" dxfId="8123" priority="502">
      <formula>AND($AI17=7,$AH17="RI")</formula>
    </cfRule>
    <cfRule type="expression" dxfId="8122" priority="503">
      <formula>AND($AI17=6,$AH17="RI")</formula>
    </cfRule>
    <cfRule type="expression" dxfId="8121" priority="504">
      <formula>AND($AI17=7,$AH17="R")</formula>
    </cfRule>
    <cfRule type="expression" dxfId="8120" priority="505">
      <formula>AND($AI17=6,$AH17="R")</formula>
    </cfRule>
    <cfRule type="expression" dxfId="8119" priority="506">
      <formula>$AI17=6</formula>
    </cfRule>
    <cfRule type="expression" dxfId="8118" priority="507">
      <formula>OR($AI17=7,$AI17=0)</formula>
    </cfRule>
  </conditionalFormatting>
  <conditionalFormatting sqref="D17:H17">
    <cfRule type="expression" dxfId="8117" priority="498">
      <formula>AND($AI17=6,$AH17="RI")</formula>
    </cfRule>
    <cfRule type="expression" dxfId="8116" priority="499">
      <formula>AND($AI17=7,$AH17="RI")</formula>
    </cfRule>
    <cfRule type="expression" dxfId="8115" priority="500">
      <formula>OR($AI17=7,$AI17=8)</formula>
    </cfRule>
    <cfRule type="expression" dxfId="8114" priority="501">
      <formula>$AI17=6</formula>
    </cfRule>
  </conditionalFormatting>
  <conditionalFormatting sqref="D17">
    <cfRule type="expression" dxfId="8113" priority="496">
      <formula>$AI17=7</formula>
    </cfRule>
    <cfRule type="expression" dxfId="8112" priority="497">
      <formula>$AI17=6</formula>
    </cfRule>
  </conditionalFormatting>
  <conditionalFormatting sqref="U24">
    <cfRule type="expression" dxfId="8111" priority="490">
      <formula>AND($AI24=7,$AH24="RI")</formula>
    </cfRule>
    <cfRule type="expression" dxfId="8110" priority="491">
      <formula>AND($AI24=6,$AH24="RI")</formula>
    </cfRule>
    <cfRule type="expression" dxfId="8109" priority="492">
      <formula>AND($AI24=7,$AH24="R")</formula>
    </cfRule>
    <cfRule type="expression" dxfId="8108" priority="493">
      <formula>AND($AI24=6,$AH24="R")</formula>
    </cfRule>
    <cfRule type="expression" dxfId="8107" priority="494">
      <formula>$AI24=6</formula>
    </cfRule>
    <cfRule type="expression" dxfId="8106" priority="495">
      <formula>OR($AI24=7,$AI24=0)</formula>
    </cfRule>
  </conditionalFormatting>
  <conditionalFormatting sqref="P24:T24">
    <cfRule type="expression" dxfId="8105" priority="486">
      <formula>AND($AI24=6,$AH24="RI")</formula>
    </cfRule>
    <cfRule type="expression" dxfId="8104" priority="487">
      <formula>AND($AI24=7,$AH24="RI")</formula>
    </cfRule>
    <cfRule type="expression" dxfId="8103" priority="488">
      <formula>OR($AI24=7,$AI24=8)</formula>
    </cfRule>
    <cfRule type="expression" dxfId="8102" priority="489">
      <formula>$AI24=6</formula>
    </cfRule>
  </conditionalFormatting>
  <conditionalFormatting sqref="P24">
    <cfRule type="expression" dxfId="8101" priority="484">
      <formula>$AI24=7</formula>
    </cfRule>
    <cfRule type="expression" dxfId="8100" priority="485">
      <formula>$AI24=6</formula>
    </cfRule>
  </conditionalFormatting>
  <conditionalFormatting sqref="O24">
    <cfRule type="expression" dxfId="8099" priority="480">
      <formula>$AI24=7</formula>
    </cfRule>
    <cfRule type="expression" dxfId="8098" priority="481">
      <formula>$AI24=6</formula>
    </cfRule>
  </conditionalFormatting>
  <conditionalFormatting sqref="J24:L24">
    <cfRule type="expression" dxfId="8097" priority="476">
      <formula>AND($AI24=7,$AH24="RI")</formula>
    </cfRule>
    <cfRule type="expression" dxfId="8096" priority="477">
      <formula>AND($AI24=6,$AH24="RI")</formula>
    </cfRule>
    <cfRule type="expression" dxfId="8095" priority="478">
      <formula>AND($AI24=7,$AH24="R")</formula>
    </cfRule>
    <cfRule type="expression" dxfId="8094" priority="479">
      <formula>AND($AI24=6,$AH24="R")</formula>
    </cfRule>
    <cfRule type="expression" dxfId="8093" priority="482">
      <formula>$AI24=6</formula>
    </cfRule>
    <cfRule type="expression" dxfId="8092" priority="483">
      <formula>OR($AI24=7,$AI24=0)</formula>
    </cfRule>
  </conditionalFormatting>
  <conditionalFormatting sqref="M24:N24">
    <cfRule type="expression" dxfId="8091" priority="472">
      <formula>AND($AI24=6,$AH24="RI")</formula>
    </cfRule>
    <cfRule type="expression" dxfId="8090" priority="473">
      <formula>AND($AI24=7,$AH24="RI")</formula>
    </cfRule>
    <cfRule type="expression" dxfId="8089" priority="474">
      <formula>OR($AI24=7,$AI24=8)</formula>
    </cfRule>
    <cfRule type="expression" dxfId="8088" priority="475">
      <formula>$AI24=6</formula>
    </cfRule>
  </conditionalFormatting>
  <conditionalFormatting sqref="G24">
    <cfRule type="expression" dxfId="8087" priority="466">
      <formula>$AI24=7</formula>
    </cfRule>
    <cfRule type="expression" dxfId="8086" priority="467">
      <formula>$AI24=6</formula>
    </cfRule>
  </conditionalFormatting>
  <conditionalFormatting sqref="G24">
    <cfRule type="expression" dxfId="8085" priority="464">
      <formula>$AI24=7</formula>
    </cfRule>
    <cfRule type="expression" dxfId="8084" priority="465">
      <formula>$AI24=6</formula>
    </cfRule>
  </conditionalFormatting>
  <conditionalFormatting sqref="G24">
    <cfRule type="expression" dxfId="8083" priority="462">
      <formula>$AI24=7</formula>
    </cfRule>
    <cfRule type="expression" dxfId="8082" priority="463">
      <formula>$AI24=6</formula>
    </cfRule>
  </conditionalFormatting>
  <conditionalFormatting sqref="D24:I24">
    <cfRule type="expression" dxfId="8081" priority="468">
      <formula>AND($AI24=6,$AH24="RI")</formula>
    </cfRule>
    <cfRule type="expression" dxfId="8080" priority="469">
      <formula>AND($AI24=7,$AH24="RI")</formula>
    </cfRule>
    <cfRule type="expression" dxfId="8079" priority="470">
      <formula>OR($AI24=7,$AI24=8)</formula>
    </cfRule>
    <cfRule type="expression" dxfId="8078" priority="471">
      <formula>$AI24=6</formula>
    </cfRule>
  </conditionalFormatting>
  <conditionalFormatting sqref="I31">
    <cfRule type="expression" dxfId="8077" priority="458">
      <formula>$AI31=7</formula>
    </cfRule>
    <cfRule type="expression" dxfId="8076" priority="459">
      <formula>$AI31=6</formula>
    </cfRule>
  </conditionalFormatting>
  <conditionalFormatting sqref="D31:F31">
    <cfRule type="expression" dxfId="8075" priority="454">
      <formula>AND($AI31=7,$AH31="RI")</formula>
    </cfRule>
    <cfRule type="expression" dxfId="8074" priority="455">
      <formula>AND($AI31=6,$AH31="RI")</formula>
    </cfRule>
    <cfRule type="expression" dxfId="8073" priority="456">
      <formula>AND($AI31=7,$AH31="R")</formula>
    </cfRule>
    <cfRule type="expression" dxfId="8072" priority="457">
      <formula>AND($AI31=6,$AH31="R")</formula>
    </cfRule>
    <cfRule type="expression" dxfId="8071" priority="460">
      <formula>$AI31=6</formula>
    </cfRule>
    <cfRule type="expression" dxfId="8070" priority="461">
      <formula>OR($AI31=7,$AI31=0)</formula>
    </cfRule>
  </conditionalFormatting>
  <conditionalFormatting sqref="G31:H31">
    <cfRule type="expression" dxfId="8069" priority="450">
      <formula>AND($AI31=6,$AH31="RI")</formula>
    </cfRule>
    <cfRule type="expression" dxfId="8068" priority="451">
      <formula>AND($AI31=7,$AH31="RI")</formula>
    </cfRule>
    <cfRule type="expression" dxfId="8067" priority="452">
      <formula>OR($AI31=7,$AI31=8)</formula>
    </cfRule>
    <cfRule type="expression" dxfId="8066" priority="453">
      <formula>$AI31=6</formula>
    </cfRule>
  </conditionalFormatting>
  <conditionalFormatting sqref="S31">
    <cfRule type="expression" dxfId="8065" priority="444">
      <formula>$AI31=7</formula>
    </cfRule>
    <cfRule type="expression" dxfId="8064" priority="445">
      <formula>$AI31=6</formula>
    </cfRule>
  </conditionalFormatting>
  <conditionalFormatting sqref="S31">
    <cfRule type="expression" dxfId="8063" priority="442">
      <formula>$AI31=7</formula>
    </cfRule>
    <cfRule type="expression" dxfId="8062" priority="443">
      <formula>$AI31=6</formula>
    </cfRule>
  </conditionalFormatting>
  <conditionalFormatting sqref="S31">
    <cfRule type="expression" dxfId="8061" priority="440">
      <formula>$AI31=7</formula>
    </cfRule>
    <cfRule type="expression" dxfId="8060" priority="441">
      <formula>$AI31=6</formula>
    </cfRule>
  </conditionalFormatting>
  <conditionalFormatting sqref="P31:U31">
    <cfRule type="expression" dxfId="8059" priority="446">
      <formula>AND($AI31=6,$AH31="RI")</formula>
    </cfRule>
    <cfRule type="expression" dxfId="8058" priority="447">
      <formula>AND($AI31=7,$AH31="RI")</formula>
    </cfRule>
    <cfRule type="expression" dxfId="8057" priority="448">
      <formula>OR($AI31=7,$AI31=8)</formula>
    </cfRule>
    <cfRule type="expression" dxfId="8056" priority="449">
      <formula>$AI31=6</formula>
    </cfRule>
  </conditionalFormatting>
  <conditionalFormatting sqref="O31">
    <cfRule type="expression" dxfId="8055" priority="434">
      <formula>AND($AI31=7,$AH31="RI")</formula>
    </cfRule>
    <cfRule type="expression" dxfId="8054" priority="435">
      <formula>AND($AI31=6,$AH31="RI")</formula>
    </cfRule>
    <cfRule type="expression" dxfId="8053" priority="436">
      <formula>AND($AI31=7,$AH31="R")</formula>
    </cfRule>
    <cfRule type="expression" dxfId="8052" priority="437">
      <formula>AND($AI31=6,$AH31="R")</formula>
    </cfRule>
    <cfRule type="expression" dxfId="8051" priority="438">
      <formula>$AI31=6</formula>
    </cfRule>
    <cfRule type="expression" dxfId="8050" priority="439">
      <formula>OR($AI31=7,$AI31=0)</formula>
    </cfRule>
  </conditionalFormatting>
  <conditionalFormatting sqref="J31:N31">
    <cfRule type="expression" dxfId="8049" priority="430">
      <formula>AND($AI31=6,$AH31="RI")</formula>
    </cfRule>
    <cfRule type="expression" dxfId="8048" priority="431">
      <formula>AND($AI31=7,$AH31="RI")</formula>
    </cfRule>
    <cfRule type="expression" dxfId="8047" priority="432">
      <formula>OR($AI31=7,$AI31=8)</formula>
    </cfRule>
    <cfRule type="expression" dxfId="8046" priority="433">
      <formula>$AI31=6</formula>
    </cfRule>
  </conditionalFormatting>
  <conditionalFormatting sqref="J31">
    <cfRule type="expression" dxfId="8045" priority="428">
      <formula>$AI31=7</formula>
    </cfRule>
    <cfRule type="expression" dxfId="8044" priority="429">
      <formula>$AI31=6</formula>
    </cfRule>
  </conditionalFormatting>
  <conditionalFormatting sqref="A5:C9 A3:U4 A10:U11 A17:U18 A12:C16 A24:U25 A19:C23 A31:U32 A26:C30 A33:C33 AB3:AD33">
    <cfRule type="expression" dxfId="8043" priority="619">
      <formula>$AI3=6</formula>
    </cfRule>
    <cfRule type="expression" dxfId="8042" priority="620">
      <formula>OR($AI3=7,$AI3=0)</formula>
    </cfRule>
  </conditionalFormatting>
  <conditionalFormatting sqref="G5:G9">
    <cfRule type="expression" dxfId="8041" priority="422">
      <formula>$AI5=7</formula>
    </cfRule>
    <cfRule type="expression" dxfId="8040" priority="423">
      <formula>$AI5=6</formula>
    </cfRule>
  </conditionalFormatting>
  <conditionalFormatting sqref="G6">
    <cfRule type="expression" dxfId="8039" priority="420">
      <formula>$AI6=7</formula>
    </cfRule>
    <cfRule type="expression" dxfId="8038" priority="421">
      <formula>$AI6=6</formula>
    </cfRule>
  </conditionalFormatting>
  <conditionalFormatting sqref="G5:G9">
    <cfRule type="expression" dxfId="8037" priority="418">
      <formula>$AI5=7</formula>
    </cfRule>
    <cfRule type="expression" dxfId="8036" priority="419">
      <formula>$AI5=6</formula>
    </cfRule>
  </conditionalFormatting>
  <conditionalFormatting sqref="G5:G9">
    <cfRule type="expression" dxfId="8035" priority="416">
      <formula>$AI5=7</formula>
    </cfRule>
    <cfRule type="expression" dxfId="8034" priority="417">
      <formula>$AI5=6</formula>
    </cfRule>
  </conditionalFormatting>
  <conditionalFormatting sqref="D5:I9">
    <cfRule type="expression" dxfId="8033" priority="424">
      <formula>AND($AI5=6,$AH5="RI")</formula>
    </cfRule>
    <cfRule type="expression" dxfId="8032" priority="425">
      <formula>AND($AI5=7,$AH5="RI")</formula>
    </cfRule>
    <cfRule type="expression" dxfId="8031" priority="426">
      <formula>OR($AI5=7,$AI5=8)</formula>
    </cfRule>
    <cfRule type="expression" dxfId="8030" priority="427">
      <formula>$AI5=6</formula>
    </cfRule>
  </conditionalFormatting>
  <conditionalFormatting sqref="D5:I9">
    <cfRule type="expression" dxfId="8029" priority="410">
      <formula>OR(AND($AI5=7,$AH5="R"),AND($AI5=6,$AH5="R"))</formula>
    </cfRule>
    <cfRule type="expression" dxfId="8028" priority="411">
      <formula>OR(AND($AI5=7,$AH5="RI"),AND($AI5=6,$AH5="RI"))</formula>
    </cfRule>
    <cfRule type="expression" dxfId="8027" priority="412">
      <formula>OR(AND($AI5=7,$AH5="S"),AND($AI5=6,$AH5="S"))</formula>
    </cfRule>
    <cfRule type="expression" dxfId="8026" priority="413">
      <formula>OR(AND($AI5=7,$AH5="PZC"),AND($AI5=6,$AH5="PZC"))</formula>
    </cfRule>
    <cfRule type="expression" dxfId="8025" priority="414">
      <formula>OR($AI5=7,$AI5=0)</formula>
    </cfRule>
    <cfRule type="expression" dxfId="8024" priority="415">
      <formula>$AI5=6</formula>
    </cfRule>
  </conditionalFormatting>
  <conditionalFormatting sqref="O5:O9">
    <cfRule type="expression" dxfId="8023" priority="406">
      <formula>OR($AI5=7,$AI5=0)</formula>
    </cfRule>
    <cfRule type="expression" dxfId="8022" priority="407">
      <formula>$AI5=6</formula>
    </cfRule>
  </conditionalFormatting>
  <conditionalFormatting sqref="O5:O9">
    <cfRule type="expression" dxfId="8021" priority="402">
      <formula>AND($AI5=7,$AH5="RI")</formula>
    </cfRule>
    <cfRule type="expression" dxfId="8020" priority="403">
      <formula>AND($AI5=6,$AH5="RI")</formula>
    </cfRule>
    <cfRule type="expression" dxfId="8019" priority="404">
      <formula>AND($AI5=7,$AH5="S")</formula>
    </cfRule>
    <cfRule type="expression" dxfId="8018" priority="405">
      <formula>AND($AI5=6,$AH5="S")</formula>
    </cfRule>
    <cfRule type="expression" dxfId="8017" priority="408">
      <formula>AND($AI5=7,$AH5="S")</formula>
    </cfRule>
    <cfRule type="expression" dxfId="8016" priority="409">
      <formula>AND($AI5=6,$AH5="S")</formula>
    </cfRule>
  </conditionalFormatting>
  <conditionalFormatting sqref="N5:N9">
    <cfRule type="expression" dxfId="8015" priority="398">
      <formula>OR($AI5=7,$AI5=0)</formula>
    </cfRule>
    <cfRule type="expression" dxfId="8014" priority="399">
      <formula>$AI5=6</formula>
    </cfRule>
  </conditionalFormatting>
  <conditionalFormatting sqref="N5:N9">
    <cfRule type="expression" dxfId="8013" priority="394">
      <formula>AND($AI5=7,$AH5="RI")</formula>
    </cfRule>
    <cfRule type="expression" dxfId="8012" priority="395">
      <formula>AND($AI5=6,$AH5="RI")</formula>
    </cfRule>
    <cfRule type="expression" dxfId="8011" priority="396">
      <formula>AND($AI5=7,$AH5="S")</formula>
    </cfRule>
    <cfRule type="expression" dxfId="8010" priority="397">
      <formula>AND($AI5=6,$AH5="S")</formula>
    </cfRule>
    <cfRule type="expression" dxfId="8009" priority="400">
      <formula>AND($AI5=7,$AH5="S")</formula>
    </cfRule>
    <cfRule type="expression" dxfId="8008" priority="401">
      <formula>AND($AI5=6,$AH5="S")</formula>
    </cfRule>
  </conditionalFormatting>
  <conditionalFormatting sqref="L5:L9">
    <cfRule type="expression" dxfId="8007" priority="390">
      <formula>OR($AI5=7,$AI5=0)</formula>
    </cfRule>
    <cfRule type="expression" dxfId="8006" priority="391">
      <formula>$AI5=6</formula>
    </cfRule>
  </conditionalFormatting>
  <conditionalFormatting sqref="L5:L9">
    <cfRule type="expression" dxfId="8005" priority="386">
      <formula>AND($AI5=7,$AH5="RI")</formula>
    </cfRule>
    <cfRule type="expression" dxfId="8004" priority="387">
      <formula>AND($AI5=6,$AH5="RI")</formula>
    </cfRule>
    <cfRule type="expression" dxfId="8003" priority="388">
      <formula>AND($AI5=7,$AH5="S")</formula>
    </cfRule>
    <cfRule type="expression" dxfId="8002" priority="389">
      <formula>AND($AI5=6,$AH5="S")</formula>
    </cfRule>
    <cfRule type="expression" dxfId="8001" priority="392">
      <formula>AND($AI5=7,$AH5="S")</formula>
    </cfRule>
    <cfRule type="expression" dxfId="8000" priority="393">
      <formula>AND($AI5=6,$AH5="S")</formula>
    </cfRule>
  </conditionalFormatting>
  <conditionalFormatting sqref="M5:O9">
    <cfRule type="expression" dxfId="7999" priority="382">
      <formula>OR($AI5=7,$AI5=0)</formula>
    </cfRule>
    <cfRule type="expression" dxfId="7998" priority="383">
      <formula>$AI5=6</formula>
    </cfRule>
  </conditionalFormatting>
  <conditionalFormatting sqref="M5:O9">
    <cfRule type="expression" dxfId="7997" priority="378">
      <formula>AND($AI5=7,$AH5="RI")</formula>
    </cfRule>
    <cfRule type="expression" dxfId="7996" priority="379">
      <formula>AND($AI5=6,$AH5="RI")</formula>
    </cfRule>
    <cfRule type="expression" dxfId="7995" priority="380">
      <formula>AND($AI5=7,$AH5="S")</formula>
    </cfRule>
    <cfRule type="expression" dxfId="7994" priority="381">
      <formula>AND($AI5=6,$AH5="S")</formula>
    </cfRule>
    <cfRule type="expression" dxfId="7993" priority="384">
      <formula>AND($AI5=7,$AH5="S")</formula>
    </cfRule>
    <cfRule type="expression" dxfId="7992" priority="385">
      <formula>AND($AI5=6,$AH5="S")</formula>
    </cfRule>
  </conditionalFormatting>
  <conditionalFormatting sqref="K5:K9">
    <cfRule type="expression" dxfId="7991" priority="374">
      <formula>$AI5=7</formula>
    </cfRule>
    <cfRule type="expression" dxfId="7990" priority="375">
      <formula>$AI5=6</formula>
    </cfRule>
  </conditionalFormatting>
  <conditionalFormatting sqref="K5:K9">
    <cfRule type="expression" dxfId="7989" priority="370">
      <formula>AND($AI5=7,$AH5="RI")</formula>
    </cfRule>
    <cfRule type="expression" dxfId="7988" priority="371">
      <formula>AND($AI5=6,$AH5="RI")</formula>
    </cfRule>
    <cfRule type="expression" dxfId="7987" priority="372">
      <formula>AND($AI5=7,$AH5="S")</formula>
    </cfRule>
    <cfRule type="expression" dxfId="7986" priority="373">
      <formula>AND($AI5=6,$AH5="S")</formula>
    </cfRule>
    <cfRule type="expression" dxfId="7985" priority="376">
      <formula>AND($AI5=7,$AH5="S")</formula>
    </cfRule>
    <cfRule type="expression" dxfId="7984" priority="377">
      <formula>AND($AI5=6,$AH5="S")</formula>
    </cfRule>
  </conditionalFormatting>
  <conditionalFormatting sqref="J5:J9">
    <cfRule type="expression" dxfId="7983" priority="366">
      <formula>OR($AI5=7,$AI5=0)</formula>
    </cfRule>
    <cfRule type="expression" dxfId="7982" priority="367">
      <formula>$AI5=6</formula>
    </cfRule>
  </conditionalFormatting>
  <conditionalFormatting sqref="J5:J9">
    <cfRule type="expression" dxfId="7981" priority="362">
      <formula>AND($AI5=7,$AH5="RI")</formula>
    </cfRule>
    <cfRule type="expression" dxfId="7980" priority="363">
      <formula>AND($AI5=6,$AH5="RI")</formula>
    </cfRule>
    <cfRule type="expression" dxfId="7979" priority="364">
      <formula>AND($AI5=7,$AH5="S")</formula>
    </cfRule>
    <cfRule type="expression" dxfId="7978" priority="365">
      <formula>AND($AI5=6,$AH5="S")</formula>
    </cfRule>
    <cfRule type="expression" dxfId="7977" priority="368">
      <formula>AND($AI5=7,$AH5="S")</formula>
    </cfRule>
    <cfRule type="expression" dxfId="7976" priority="369">
      <formula>AND($AI5=6,$AH5="S")</formula>
    </cfRule>
  </conditionalFormatting>
  <conditionalFormatting sqref="J5:O9">
    <cfRule type="expression" dxfId="7975" priority="356">
      <formula>OR(AND($AI5=7,$AH5="R"),AND($AI5=6,$AH5="R"))</formula>
    </cfRule>
    <cfRule type="expression" dxfId="7974" priority="357">
      <formula>OR(AND($AI5=7,$AH5="RI"),AND($AI5=6,$AH5="RI"))</formula>
    </cfRule>
    <cfRule type="expression" dxfId="7973" priority="358">
      <formula>OR(AND($AI5=7,$AH5="S"),AND($AI5=6,$AH5="S"))</formula>
    </cfRule>
    <cfRule type="expression" dxfId="7972" priority="359">
      <formula>OR(AND($AI5=7,$AH5="PZC"),AND($AI5=6,$AH5="PZC"))</formula>
    </cfRule>
    <cfRule type="expression" dxfId="7971" priority="360">
      <formula>OR($AI5=7,$AI5=0)</formula>
    </cfRule>
    <cfRule type="expression" dxfId="7970" priority="361">
      <formula>$AI5=6</formula>
    </cfRule>
  </conditionalFormatting>
  <conditionalFormatting sqref="P5:U9">
    <cfRule type="expression" dxfId="7969" priority="352">
      <formula>AND($AI5=6,$AH5="RI")</formula>
    </cfRule>
    <cfRule type="expression" dxfId="7968" priority="353">
      <formula>AND($AI5=7,$AH5="RI")</formula>
    </cfRule>
    <cfRule type="expression" dxfId="7967" priority="354">
      <formula>OR($AI5=7,$AI5=8)</formula>
    </cfRule>
    <cfRule type="expression" dxfId="7966" priority="355">
      <formula>$AI5=6</formula>
    </cfRule>
  </conditionalFormatting>
  <conditionalFormatting sqref="P5:U9">
    <cfRule type="expression" dxfId="7965" priority="346">
      <formula>OR(AND($AI5=7,$AH5="R"),AND($AI5=6,$AH5="R"))</formula>
    </cfRule>
    <cfRule type="expression" dxfId="7964" priority="347">
      <formula>OR(AND($AI5=7,$AH5="RI"),AND($AI5=6,$AH5="RI"))</formula>
    </cfRule>
    <cfRule type="expression" dxfId="7963" priority="348">
      <formula>OR(AND($AI5=7,$AH5="S"),AND($AI5=6,$AH5="S"))</formula>
    </cfRule>
    <cfRule type="expression" dxfId="7962" priority="349">
      <formula>OR(AND($AI5=7,$AH5="PZC"),AND($AI5=6,$AH5="PZC"))</formula>
    </cfRule>
    <cfRule type="expression" dxfId="7961" priority="350">
      <formula>OR($AI5=7,$AI5=0)</formula>
    </cfRule>
    <cfRule type="expression" dxfId="7960" priority="351">
      <formula>$AI5=6</formula>
    </cfRule>
  </conditionalFormatting>
  <conditionalFormatting sqref="I12:I16">
    <cfRule type="expression" dxfId="7959" priority="342">
      <formula>OR($AI12=7,$AI12=0)</formula>
    </cfRule>
    <cfRule type="expression" dxfId="7958" priority="343">
      <formula>$AI12=6</formula>
    </cfRule>
  </conditionalFormatting>
  <conditionalFormatting sqref="I12:I16">
    <cfRule type="expression" dxfId="7957" priority="338">
      <formula>AND($AI12=7,$AH12="RI")</formula>
    </cfRule>
    <cfRule type="expression" dxfId="7956" priority="339">
      <formula>AND($AI12=6,$AH12="RI")</formula>
    </cfRule>
    <cfRule type="expression" dxfId="7955" priority="340">
      <formula>AND($AI12=7,$AH12="S")</formula>
    </cfRule>
    <cfRule type="expression" dxfId="7954" priority="341">
      <formula>AND($AI12=6,$AH12="S")</formula>
    </cfRule>
    <cfRule type="expression" dxfId="7953" priority="344">
      <formula>AND($AI12=7,$AH12="S")</formula>
    </cfRule>
    <cfRule type="expression" dxfId="7952" priority="345">
      <formula>AND($AI12=6,$AH12="S")</formula>
    </cfRule>
  </conditionalFormatting>
  <conditionalFormatting sqref="H12:H16">
    <cfRule type="expression" dxfId="7951" priority="334">
      <formula>OR($AI12=7,$AI12=0)</formula>
    </cfRule>
    <cfRule type="expression" dxfId="7950" priority="335">
      <formula>$AI12=6</formula>
    </cfRule>
  </conditionalFormatting>
  <conditionalFormatting sqref="H12:H16">
    <cfRule type="expression" dxfId="7949" priority="330">
      <formula>AND($AI12=7,$AH12="RI")</formula>
    </cfRule>
    <cfRule type="expression" dxfId="7948" priority="331">
      <formula>AND($AI12=6,$AH12="RI")</formula>
    </cfRule>
    <cfRule type="expression" dxfId="7947" priority="332">
      <formula>AND($AI12=7,$AH12="S")</formula>
    </cfRule>
    <cfRule type="expression" dxfId="7946" priority="333">
      <formula>AND($AI12=6,$AH12="S")</formula>
    </cfRule>
    <cfRule type="expression" dxfId="7945" priority="336">
      <formula>AND($AI12=7,$AH12="S")</formula>
    </cfRule>
    <cfRule type="expression" dxfId="7944" priority="337">
      <formula>AND($AI12=6,$AH12="S")</formula>
    </cfRule>
  </conditionalFormatting>
  <conditionalFormatting sqref="F12:F16">
    <cfRule type="expression" dxfId="7943" priority="326">
      <formula>OR($AI12=7,$AI12=0)</formula>
    </cfRule>
    <cfRule type="expression" dxfId="7942" priority="327">
      <formula>$AI12=6</formula>
    </cfRule>
  </conditionalFormatting>
  <conditionalFormatting sqref="F12:F16">
    <cfRule type="expression" dxfId="7941" priority="322">
      <formula>AND($AI12=7,$AH12="RI")</formula>
    </cfRule>
    <cfRule type="expression" dxfId="7940" priority="323">
      <formula>AND($AI12=6,$AH12="RI")</formula>
    </cfRule>
    <cfRule type="expression" dxfId="7939" priority="324">
      <formula>AND($AI12=7,$AH12="S")</formula>
    </cfRule>
    <cfRule type="expression" dxfId="7938" priority="325">
      <formula>AND($AI12=6,$AH12="S")</formula>
    </cfRule>
    <cfRule type="expression" dxfId="7937" priority="328">
      <formula>AND($AI12=7,$AH12="S")</formula>
    </cfRule>
    <cfRule type="expression" dxfId="7936" priority="329">
      <formula>AND($AI12=6,$AH12="S")</formula>
    </cfRule>
  </conditionalFormatting>
  <conditionalFormatting sqref="G12:I16">
    <cfRule type="expression" dxfId="7935" priority="318">
      <formula>OR($AI12=7,$AI12=0)</formula>
    </cfRule>
    <cfRule type="expression" dxfId="7934" priority="319">
      <formula>$AI12=6</formula>
    </cfRule>
  </conditionalFormatting>
  <conditionalFormatting sqref="G12:I16">
    <cfRule type="expression" dxfId="7933" priority="314">
      <formula>AND($AI12=7,$AH12="RI")</formula>
    </cfRule>
    <cfRule type="expression" dxfId="7932" priority="315">
      <formula>AND($AI12=6,$AH12="RI")</formula>
    </cfRule>
    <cfRule type="expression" dxfId="7931" priority="316">
      <formula>AND($AI12=7,$AH12="S")</formula>
    </cfRule>
    <cfRule type="expression" dxfId="7930" priority="317">
      <formula>AND($AI12=6,$AH12="S")</formula>
    </cfRule>
    <cfRule type="expression" dxfId="7929" priority="320">
      <formula>AND($AI12=7,$AH12="S")</formula>
    </cfRule>
    <cfRule type="expression" dxfId="7928" priority="321">
      <formula>AND($AI12=6,$AH12="S")</formula>
    </cfRule>
  </conditionalFormatting>
  <conditionalFormatting sqref="E12:E16">
    <cfRule type="expression" dxfId="7927" priority="310">
      <formula>$AI12=7</formula>
    </cfRule>
    <cfRule type="expression" dxfId="7926" priority="311">
      <formula>$AI12=6</formula>
    </cfRule>
  </conditionalFormatting>
  <conditionalFormatting sqref="E12:E16">
    <cfRule type="expression" dxfId="7925" priority="306">
      <formula>AND($AI12=7,$AH12="RI")</formula>
    </cfRule>
    <cfRule type="expression" dxfId="7924" priority="307">
      <formula>AND($AI12=6,$AH12="RI")</formula>
    </cfRule>
    <cfRule type="expression" dxfId="7923" priority="308">
      <formula>AND($AI12=7,$AH12="S")</formula>
    </cfRule>
    <cfRule type="expression" dxfId="7922" priority="309">
      <formula>AND($AI12=6,$AH12="S")</formula>
    </cfRule>
    <cfRule type="expression" dxfId="7921" priority="312">
      <formula>AND($AI12=7,$AH12="S")</formula>
    </cfRule>
    <cfRule type="expression" dxfId="7920" priority="313">
      <formula>AND($AI12=6,$AH12="S")</formula>
    </cfRule>
  </conditionalFormatting>
  <conditionalFormatting sqref="D12:D16">
    <cfRule type="expression" dxfId="7919" priority="302">
      <formula>OR($AI12=7,$AI12=0)</formula>
    </cfRule>
    <cfRule type="expression" dxfId="7918" priority="303">
      <formula>$AI12=6</formula>
    </cfRule>
  </conditionalFormatting>
  <conditionalFormatting sqref="D12:D16">
    <cfRule type="expression" dxfId="7917" priority="298">
      <formula>AND($AI12=7,$AH12="RI")</formula>
    </cfRule>
    <cfRule type="expression" dxfId="7916" priority="299">
      <formula>AND($AI12=6,$AH12="RI")</formula>
    </cfRule>
    <cfRule type="expression" dxfId="7915" priority="300">
      <formula>AND($AI12=7,$AH12="S")</formula>
    </cfRule>
    <cfRule type="expression" dxfId="7914" priority="301">
      <formula>AND($AI12=6,$AH12="S")</formula>
    </cfRule>
    <cfRule type="expression" dxfId="7913" priority="304">
      <formula>AND($AI12=7,$AH12="S")</formula>
    </cfRule>
    <cfRule type="expression" dxfId="7912" priority="305">
      <formula>AND($AI12=6,$AH12="S")</formula>
    </cfRule>
  </conditionalFormatting>
  <conditionalFormatting sqref="D12:I16">
    <cfRule type="expression" dxfId="7911" priority="292">
      <formula>OR(AND($AI12=7,$AH12="R"),AND($AI12=6,$AH12="R"))</formula>
    </cfRule>
    <cfRule type="expression" dxfId="7910" priority="293">
      <formula>OR(AND($AI12=7,$AH12="RI"),AND($AI12=6,$AH12="RI"))</formula>
    </cfRule>
    <cfRule type="expression" dxfId="7909" priority="294">
      <formula>OR(AND($AI12=7,$AH12="S"),AND($AI12=6,$AH12="S"))</formula>
    </cfRule>
    <cfRule type="expression" dxfId="7908" priority="295">
      <formula>OR(AND($AI12=7,$AH12="PZC"),AND($AI12=6,$AH12="PZC"))</formula>
    </cfRule>
    <cfRule type="expression" dxfId="7907" priority="296">
      <formula>OR($AI12=7,$AI12=0)</formula>
    </cfRule>
    <cfRule type="expression" dxfId="7906" priority="297">
      <formula>$AI12=6</formula>
    </cfRule>
  </conditionalFormatting>
  <conditionalFormatting sqref="J12:O16">
    <cfRule type="expression" dxfId="7905" priority="288">
      <formula>AND($AI12=6,$AH12="RI")</formula>
    </cfRule>
    <cfRule type="expression" dxfId="7904" priority="289">
      <formula>AND($AI12=7,$AH12="RI")</formula>
    </cfRule>
    <cfRule type="expression" dxfId="7903" priority="290">
      <formula>OR($AI12=7,$AI12=8)</formula>
    </cfRule>
    <cfRule type="expression" dxfId="7902" priority="291">
      <formula>$AI12=6</formula>
    </cfRule>
  </conditionalFormatting>
  <conditionalFormatting sqref="J12:O16">
    <cfRule type="expression" dxfId="7901" priority="282">
      <formula>OR(AND($AI12=7,$AH12="R"),AND($AI12=6,$AH12="R"))</formula>
    </cfRule>
    <cfRule type="expression" dxfId="7900" priority="283">
      <formula>OR(AND($AI12=7,$AH12="RI"),AND($AI12=6,$AH12="RI"))</formula>
    </cfRule>
    <cfRule type="expression" dxfId="7899" priority="284">
      <formula>OR(AND($AI12=7,$AH12="S"),AND($AI12=6,$AH12="S"))</formula>
    </cfRule>
    <cfRule type="expression" dxfId="7898" priority="285">
      <formula>OR(AND($AI12=7,$AH12="PZC"),AND($AI12=6,$AH12="PZC"))</formula>
    </cfRule>
    <cfRule type="expression" dxfId="7897" priority="286">
      <formula>OR($AI12=7,$AI12=0)</formula>
    </cfRule>
    <cfRule type="expression" dxfId="7896" priority="287">
      <formula>$AI12=6</formula>
    </cfRule>
  </conditionalFormatting>
  <conditionalFormatting sqref="S12:S16">
    <cfRule type="expression" dxfId="7895" priority="276">
      <formula>$AI12=7</formula>
    </cfRule>
    <cfRule type="expression" dxfId="7894" priority="277">
      <formula>$AI12=6</formula>
    </cfRule>
  </conditionalFormatting>
  <conditionalFormatting sqref="S13">
    <cfRule type="expression" dxfId="7893" priority="274">
      <formula>$AI13=7</formula>
    </cfRule>
    <cfRule type="expression" dxfId="7892" priority="275">
      <formula>$AI13=6</formula>
    </cfRule>
  </conditionalFormatting>
  <conditionalFormatting sqref="S12:S16">
    <cfRule type="expression" dxfId="7891" priority="272">
      <formula>$AI12=7</formula>
    </cfRule>
    <cfRule type="expression" dxfId="7890" priority="273">
      <formula>$AI12=6</formula>
    </cfRule>
  </conditionalFormatting>
  <conditionalFormatting sqref="S12:S16">
    <cfRule type="expression" dxfId="7889" priority="270">
      <formula>$AI12=7</formula>
    </cfRule>
    <cfRule type="expression" dxfId="7888" priority="271">
      <formula>$AI12=6</formula>
    </cfRule>
  </conditionalFormatting>
  <conditionalFormatting sqref="P12:U16">
    <cfRule type="expression" dxfId="7887" priority="278">
      <formula>AND($AI12=6,$AH12="RI")</formula>
    </cfRule>
    <cfRule type="expression" dxfId="7886" priority="279">
      <formula>AND($AI12=7,$AH12="RI")</formula>
    </cfRule>
    <cfRule type="expression" dxfId="7885" priority="280">
      <formula>OR($AI12=7,$AI12=8)</formula>
    </cfRule>
    <cfRule type="expression" dxfId="7884" priority="281">
      <formula>$AI12=6</formula>
    </cfRule>
  </conditionalFormatting>
  <conditionalFormatting sqref="P12:U16">
    <cfRule type="expression" dxfId="7883" priority="264">
      <formula>OR(AND($AI12=7,$AH12="R"),AND($AI12=6,$AH12="R"))</formula>
    </cfRule>
    <cfRule type="expression" dxfId="7882" priority="265">
      <formula>OR(AND($AI12=7,$AH12="RI"),AND($AI12=6,$AH12="RI"))</formula>
    </cfRule>
    <cfRule type="expression" dxfId="7881" priority="266">
      <formula>OR(AND($AI12=7,$AH12="S"),AND($AI12=6,$AH12="S"))</formula>
    </cfRule>
    <cfRule type="expression" dxfId="7880" priority="267">
      <formula>OR(AND($AI12=7,$AH12="PZC"),AND($AI12=6,$AH12="PZC"))</formula>
    </cfRule>
    <cfRule type="expression" dxfId="7879" priority="268">
      <formula>OR($AI12=7,$AI12=0)</formula>
    </cfRule>
    <cfRule type="expression" dxfId="7878" priority="269">
      <formula>$AI12=6</formula>
    </cfRule>
  </conditionalFormatting>
  <conditionalFormatting sqref="D19:I23">
    <cfRule type="expression" dxfId="7877" priority="260">
      <formula>AND($AI19=6,$AH19="RI")</formula>
    </cfRule>
    <cfRule type="expression" dxfId="7876" priority="261">
      <formula>AND($AI19=7,$AH19="RI")</formula>
    </cfRule>
    <cfRule type="expression" dxfId="7875" priority="262">
      <formula>OR($AI19=7,$AI19=8)</formula>
    </cfRule>
    <cfRule type="expression" dxfId="7874" priority="263">
      <formula>$AI19=6</formula>
    </cfRule>
  </conditionalFormatting>
  <conditionalFormatting sqref="D19:I23">
    <cfRule type="expression" dxfId="7873" priority="254">
      <formula>OR(AND($AI19=7,$AH19="R"),AND($AI19=6,$AH19="R"))</formula>
    </cfRule>
    <cfRule type="expression" dxfId="7872" priority="255">
      <formula>OR(AND($AI19=7,$AH19="RI"),AND($AI19=6,$AH19="RI"))</formula>
    </cfRule>
    <cfRule type="expression" dxfId="7871" priority="256">
      <formula>OR(AND($AI19=7,$AH19="S"),AND($AI19=6,$AH19="S"))</formula>
    </cfRule>
    <cfRule type="expression" dxfId="7870" priority="257">
      <formula>OR(AND($AI19=7,$AH19="PZC"),AND($AI19=6,$AH19="PZC"))</formula>
    </cfRule>
    <cfRule type="expression" dxfId="7869" priority="258">
      <formula>OR($AI19=7,$AI19=0)</formula>
    </cfRule>
    <cfRule type="expression" dxfId="7868" priority="259">
      <formula>$AI19=6</formula>
    </cfRule>
  </conditionalFormatting>
  <conditionalFormatting sqref="M19:M23">
    <cfRule type="expression" dxfId="7867" priority="248">
      <formula>$AI19=7</formula>
    </cfRule>
    <cfRule type="expression" dxfId="7866" priority="249">
      <formula>$AI19=6</formula>
    </cfRule>
  </conditionalFormatting>
  <conditionalFormatting sqref="M20">
    <cfRule type="expression" dxfId="7865" priority="246">
      <formula>$AI20=7</formula>
    </cfRule>
    <cfRule type="expression" dxfId="7864" priority="247">
      <formula>$AI20=6</formula>
    </cfRule>
  </conditionalFormatting>
  <conditionalFormatting sqref="M19:M23">
    <cfRule type="expression" dxfId="7863" priority="244">
      <formula>$AI19=7</formula>
    </cfRule>
    <cfRule type="expression" dxfId="7862" priority="245">
      <formula>$AI19=6</formula>
    </cfRule>
  </conditionalFormatting>
  <conditionalFormatting sqref="M19:M23">
    <cfRule type="expression" dxfId="7861" priority="242">
      <formula>$AI19=7</formula>
    </cfRule>
    <cfRule type="expression" dxfId="7860" priority="243">
      <formula>$AI19=6</formula>
    </cfRule>
  </conditionalFormatting>
  <conditionalFormatting sqref="J19:O23">
    <cfRule type="expression" dxfId="7859" priority="250">
      <formula>AND($AI19=6,$AH19="RI")</formula>
    </cfRule>
    <cfRule type="expression" dxfId="7858" priority="251">
      <formula>AND($AI19=7,$AH19="RI")</formula>
    </cfRule>
    <cfRule type="expression" dxfId="7857" priority="252">
      <formula>OR($AI19=7,$AI19=8)</formula>
    </cfRule>
    <cfRule type="expression" dxfId="7856" priority="253">
      <formula>$AI19=6</formula>
    </cfRule>
  </conditionalFormatting>
  <conditionalFormatting sqref="J19:O23">
    <cfRule type="expression" dxfId="7855" priority="236">
      <formula>OR(AND($AI19=7,$AH19="R"),AND($AI19=6,$AH19="R"))</formula>
    </cfRule>
    <cfRule type="expression" dxfId="7854" priority="237">
      <formula>OR(AND($AI19=7,$AH19="RI"),AND($AI19=6,$AH19="RI"))</formula>
    </cfRule>
    <cfRule type="expression" dxfId="7853" priority="238">
      <formula>OR(AND($AI19=7,$AH19="S"),AND($AI19=6,$AH19="S"))</formula>
    </cfRule>
    <cfRule type="expression" dxfId="7852" priority="239">
      <formula>OR(AND($AI19=7,$AH19="PZC"),AND($AI19=6,$AH19="PZC"))</formula>
    </cfRule>
    <cfRule type="expression" dxfId="7851" priority="240">
      <formula>OR($AI19=7,$AI19=0)</formula>
    </cfRule>
    <cfRule type="expression" dxfId="7850" priority="241">
      <formula>$AI19=6</formula>
    </cfRule>
  </conditionalFormatting>
  <conditionalFormatting sqref="U19:U23">
    <cfRule type="expression" dxfId="7849" priority="232">
      <formula>OR($AI19=7,$AI19=0)</formula>
    </cfRule>
    <cfRule type="expression" dxfId="7848" priority="233">
      <formula>$AI19=6</formula>
    </cfRule>
  </conditionalFormatting>
  <conditionalFormatting sqref="U19:U23">
    <cfRule type="expression" dxfId="7847" priority="228">
      <formula>AND($AI19=7,$AH19="RI")</formula>
    </cfRule>
    <cfRule type="expression" dxfId="7846" priority="229">
      <formula>AND($AI19=6,$AH19="RI")</formula>
    </cfRule>
    <cfRule type="expression" dxfId="7845" priority="230">
      <formula>AND($AI19=7,$AH19="S")</formula>
    </cfRule>
    <cfRule type="expression" dxfId="7844" priority="231">
      <formula>AND($AI19=6,$AH19="S")</formula>
    </cfRule>
    <cfRule type="expression" dxfId="7843" priority="234">
      <formula>AND($AI19=7,$AH19="S")</formula>
    </cfRule>
    <cfRule type="expression" dxfId="7842" priority="235">
      <formula>AND($AI19=6,$AH19="S")</formula>
    </cfRule>
  </conditionalFormatting>
  <conditionalFormatting sqref="T19:T23">
    <cfRule type="expression" dxfId="7841" priority="224">
      <formula>OR($AI19=7,$AI19=0)</formula>
    </cfRule>
    <cfRule type="expression" dxfId="7840" priority="225">
      <formula>$AI19=6</formula>
    </cfRule>
  </conditionalFormatting>
  <conditionalFormatting sqref="T19:T23">
    <cfRule type="expression" dxfId="7839" priority="220">
      <formula>AND($AI19=7,$AH19="RI")</formula>
    </cfRule>
    <cfRule type="expression" dxfId="7838" priority="221">
      <formula>AND($AI19=6,$AH19="RI")</formula>
    </cfRule>
    <cfRule type="expression" dxfId="7837" priority="222">
      <formula>AND($AI19=7,$AH19="S")</formula>
    </cfRule>
    <cfRule type="expression" dxfId="7836" priority="223">
      <formula>AND($AI19=6,$AH19="S")</formula>
    </cfRule>
    <cfRule type="expression" dxfId="7835" priority="226">
      <formula>AND($AI19=7,$AH19="S")</formula>
    </cfRule>
    <cfRule type="expression" dxfId="7834" priority="227">
      <formula>AND($AI19=6,$AH19="S")</formula>
    </cfRule>
  </conditionalFormatting>
  <conditionalFormatting sqref="R19:R23">
    <cfRule type="expression" dxfId="7833" priority="216">
      <formula>OR($AI19=7,$AI19=0)</formula>
    </cfRule>
    <cfRule type="expression" dxfId="7832" priority="217">
      <formula>$AI19=6</formula>
    </cfRule>
  </conditionalFormatting>
  <conditionalFormatting sqref="R19:R23">
    <cfRule type="expression" dxfId="7831" priority="212">
      <formula>AND($AI19=7,$AH19="RI")</formula>
    </cfRule>
    <cfRule type="expression" dxfId="7830" priority="213">
      <formula>AND($AI19=6,$AH19="RI")</formula>
    </cfRule>
    <cfRule type="expression" dxfId="7829" priority="214">
      <formula>AND($AI19=7,$AH19="S")</formula>
    </cfRule>
    <cfRule type="expression" dxfId="7828" priority="215">
      <formula>AND($AI19=6,$AH19="S")</formula>
    </cfRule>
    <cfRule type="expression" dxfId="7827" priority="218">
      <formula>AND($AI19=7,$AH19="S")</formula>
    </cfRule>
    <cfRule type="expression" dxfId="7826" priority="219">
      <formula>AND($AI19=6,$AH19="S")</formula>
    </cfRule>
  </conditionalFormatting>
  <conditionalFormatting sqref="S19:U23">
    <cfRule type="expression" dxfId="7825" priority="208">
      <formula>OR($AI19=7,$AI19=0)</formula>
    </cfRule>
    <cfRule type="expression" dxfId="7824" priority="209">
      <formula>$AI19=6</formula>
    </cfRule>
  </conditionalFormatting>
  <conditionalFormatting sqref="S19:U23">
    <cfRule type="expression" dxfId="7823" priority="204">
      <formula>AND($AI19=7,$AH19="RI")</formula>
    </cfRule>
    <cfRule type="expression" dxfId="7822" priority="205">
      <formula>AND($AI19=6,$AH19="RI")</formula>
    </cfRule>
    <cfRule type="expression" dxfId="7821" priority="206">
      <formula>AND($AI19=7,$AH19="S")</formula>
    </cfRule>
    <cfRule type="expression" dxfId="7820" priority="207">
      <formula>AND($AI19=6,$AH19="S")</formula>
    </cfRule>
    <cfRule type="expression" dxfId="7819" priority="210">
      <formula>AND($AI19=7,$AH19="S")</formula>
    </cfRule>
    <cfRule type="expression" dxfId="7818" priority="211">
      <formula>AND($AI19=6,$AH19="S")</formula>
    </cfRule>
  </conditionalFormatting>
  <conditionalFormatting sqref="Q19:Q23">
    <cfRule type="expression" dxfId="7817" priority="200">
      <formula>$AI19=7</formula>
    </cfRule>
    <cfRule type="expression" dxfId="7816" priority="201">
      <formula>$AI19=6</formula>
    </cfRule>
  </conditionalFormatting>
  <conditionalFormatting sqref="Q19:Q23">
    <cfRule type="expression" dxfId="7815" priority="196">
      <formula>AND($AI19=7,$AH19="RI")</formula>
    </cfRule>
    <cfRule type="expression" dxfId="7814" priority="197">
      <formula>AND($AI19=6,$AH19="RI")</formula>
    </cfRule>
    <cfRule type="expression" dxfId="7813" priority="198">
      <formula>AND($AI19=7,$AH19="S")</formula>
    </cfRule>
    <cfRule type="expression" dxfId="7812" priority="199">
      <formula>AND($AI19=6,$AH19="S")</formula>
    </cfRule>
    <cfRule type="expression" dxfId="7811" priority="202">
      <formula>AND($AI19=7,$AH19="S")</formula>
    </cfRule>
    <cfRule type="expression" dxfId="7810" priority="203">
      <formula>AND($AI19=6,$AH19="S")</formula>
    </cfRule>
  </conditionalFormatting>
  <conditionalFormatting sqref="P19:P23">
    <cfRule type="expression" dxfId="7809" priority="192">
      <formula>OR($AI19=7,$AI19=0)</formula>
    </cfRule>
    <cfRule type="expression" dxfId="7808" priority="193">
      <formula>$AI19=6</formula>
    </cfRule>
  </conditionalFormatting>
  <conditionalFormatting sqref="P19:P23">
    <cfRule type="expression" dxfId="7807" priority="188">
      <formula>AND($AI19=7,$AH19="RI")</formula>
    </cfRule>
    <cfRule type="expression" dxfId="7806" priority="189">
      <formula>AND($AI19=6,$AH19="RI")</formula>
    </cfRule>
    <cfRule type="expression" dxfId="7805" priority="190">
      <formula>AND($AI19=7,$AH19="S")</formula>
    </cfRule>
    <cfRule type="expression" dxfId="7804" priority="191">
      <formula>AND($AI19=6,$AH19="S")</formula>
    </cfRule>
    <cfRule type="expression" dxfId="7803" priority="194">
      <formula>AND($AI19=7,$AH19="S")</formula>
    </cfRule>
    <cfRule type="expression" dxfId="7802" priority="195">
      <formula>AND($AI19=6,$AH19="S")</formula>
    </cfRule>
  </conditionalFormatting>
  <conditionalFormatting sqref="P19:U23">
    <cfRule type="expression" dxfId="7801" priority="182">
      <formula>OR(AND($AI19=7,$AH19="R"),AND($AI19=6,$AH19="R"))</formula>
    </cfRule>
    <cfRule type="expression" dxfId="7800" priority="183">
      <formula>OR(AND($AI19=7,$AH19="RI"),AND($AI19=6,$AH19="RI"))</formula>
    </cfRule>
    <cfRule type="expression" dxfId="7799" priority="184">
      <formula>OR(AND($AI19=7,$AH19="S"),AND($AI19=6,$AH19="S"))</formula>
    </cfRule>
    <cfRule type="expression" dxfId="7798" priority="185">
      <formula>OR(AND($AI19=7,$AH19="PZC"),AND($AI19=6,$AH19="PZC"))</formula>
    </cfRule>
    <cfRule type="expression" dxfId="7797" priority="186">
      <formula>OR($AI19=7,$AI19=0)</formula>
    </cfRule>
    <cfRule type="expression" dxfId="7796" priority="187">
      <formula>$AI19=6</formula>
    </cfRule>
  </conditionalFormatting>
  <conditionalFormatting sqref="G26:G30">
    <cfRule type="expression" dxfId="7795" priority="176">
      <formula>$AI26=7</formula>
    </cfRule>
    <cfRule type="expression" dxfId="7794" priority="177">
      <formula>$AI26=6</formula>
    </cfRule>
  </conditionalFormatting>
  <conditionalFormatting sqref="G27">
    <cfRule type="expression" dxfId="7793" priority="174">
      <formula>$AI27=7</formula>
    </cfRule>
    <cfRule type="expression" dxfId="7792" priority="175">
      <formula>$AI27=6</formula>
    </cfRule>
  </conditionalFormatting>
  <conditionalFormatting sqref="G26:G30">
    <cfRule type="expression" dxfId="7791" priority="172">
      <formula>$AI26=7</formula>
    </cfRule>
    <cfRule type="expression" dxfId="7790" priority="173">
      <formula>$AI26=6</formula>
    </cfRule>
  </conditionalFormatting>
  <conditionalFormatting sqref="G26:G30">
    <cfRule type="expression" dxfId="7789" priority="170">
      <formula>$AI26=7</formula>
    </cfRule>
    <cfRule type="expression" dxfId="7788" priority="171">
      <formula>$AI26=6</formula>
    </cfRule>
  </conditionalFormatting>
  <conditionalFormatting sqref="D26:I30">
    <cfRule type="expression" dxfId="7787" priority="178">
      <formula>AND($AI26=6,$AH26="RI")</formula>
    </cfRule>
    <cfRule type="expression" dxfId="7786" priority="179">
      <formula>AND($AI26=7,$AH26="RI")</formula>
    </cfRule>
    <cfRule type="expression" dxfId="7785" priority="180">
      <formula>OR($AI26=7,$AI26=8)</formula>
    </cfRule>
    <cfRule type="expression" dxfId="7784" priority="181">
      <formula>$AI26=6</formula>
    </cfRule>
  </conditionalFormatting>
  <conditionalFormatting sqref="D26:I30">
    <cfRule type="expression" dxfId="7783" priority="164">
      <formula>OR(AND($AI26=7,$AH26="R"),AND($AI26=6,$AH26="R"))</formula>
    </cfRule>
    <cfRule type="expression" dxfId="7782" priority="165">
      <formula>OR(AND($AI26=7,$AH26="RI"),AND($AI26=6,$AH26="RI"))</formula>
    </cfRule>
    <cfRule type="expression" dxfId="7781" priority="166">
      <formula>OR(AND($AI26=7,$AH26="S"),AND($AI26=6,$AH26="S"))</formula>
    </cfRule>
    <cfRule type="expression" dxfId="7780" priority="167">
      <formula>OR(AND($AI26=7,$AH26="PZC"),AND($AI26=6,$AH26="PZC"))</formula>
    </cfRule>
    <cfRule type="expression" dxfId="7779" priority="168">
      <formula>OR($AI26=7,$AI26=0)</formula>
    </cfRule>
    <cfRule type="expression" dxfId="7778" priority="169">
      <formula>$AI26=6</formula>
    </cfRule>
  </conditionalFormatting>
  <conditionalFormatting sqref="O26:O30">
    <cfRule type="expression" dxfId="7777" priority="160">
      <formula>OR($AI26=7,$AI26=0)</formula>
    </cfRule>
    <cfRule type="expression" dxfId="7776" priority="161">
      <formula>$AI26=6</formula>
    </cfRule>
  </conditionalFormatting>
  <conditionalFormatting sqref="O26:O30">
    <cfRule type="expression" dxfId="7775" priority="156">
      <formula>AND($AI26=7,$AH26="RI")</formula>
    </cfRule>
    <cfRule type="expression" dxfId="7774" priority="157">
      <formula>AND($AI26=6,$AH26="RI")</formula>
    </cfRule>
    <cfRule type="expression" dxfId="7773" priority="158">
      <formula>AND($AI26=7,$AH26="S")</formula>
    </cfRule>
    <cfRule type="expression" dxfId="7772" priority="159">
      <formula>AND($AI26=6,$AH26="S")</formula>
    </cfRule>
    <cfRule type="expression" dxfId="7771" priority="162">
      <formula>AND($AI26=7,$AH26="S")</formula>
    </cfRule>
    <cfRule type="expression" dxfId="7770" priority="163">
      <formula>AND($AI26=6,$AH26="S")</formula>
    </cfRule>
  </conditionalFormatting>
  <conditionalFormatting sqref="N26:N30">
    <cfRule type="expression" dxfId="7769" priority="152">
      <formula>OR($AI26=7,$AI26=0)</formula>
    </cfRule>
    <cfRule type="expression" dxfId="7768" priority="153">
      <formula>$AI26=6</formula>
    </cfRule>
  </conditionalFormatting>
  <conditionalFormatting sqref="N26:N30">
    <cfRule type="expression" dxfId="7767" priority="148">
      <formula>AND($AI26=7,$AH26="RI")</formula>
    </cfRule>
    <cfRule type="expression" dxfId="7766" priority="149">
      <formula>AND($AI26=6,$AH26="RI")</formula>
    </cfRule>
    <cfRule type="expression" dxfId="7765" priority="150">
      <formula>AND($AI26=7,$AH26="S")</formula>
    </cfRule>
    <cfRule type="expression" dxfId="7764" priority="151">
      <formula>AND($AI26=6,$AH26="S")</formula>
    </cfRule>
    <cfRule type="expression" dxfId="7763" priority="154">
      <formula>AND($AI26=7,$AH26="S")</formula>
    </cfRule>
    <cfRule type="expression" dxfId="7762" priority="155">
      <formula>AND($AI26=6,$AH26="S")</formula>
    </cfRule>
  </conditionalFormatting>
  <conditionalFormatting sqref="L26:L30">
    <cfRule type="expression" dxfId="7761" priority="144">
      <formula>OR($AI26=7,$AI26=0)</formula>
    </cfRule>
    <cfRule type="expression" dxfId="7760" priority="145">
      <formula>$AI26=6</formula>
    </cfRule>
  </conditionalFormatting>
  <conditionalFormatting sqref="L26:L30">
    <cfRule type="expression" dxfId="7759" priority="140">
      <formula>AND($AI26=7,$AH26="RI")</formula>
    </cfRule>
    <cfRule type="expression" dxfId="7758" priority="141">
      <formula>AND($AI26=6,$AH26="RI")</formula>
    </cfRule>
    <cfRule type="expression" dxfId="7757" priority="142">
      <formula>AND($AI26=7,$AH26="S")</formula>
    </cfRule>
    <cfRule type="expression" dxfId="7756" priority="143">
      <formula>AND($AI26=6,$AH26="S")</formula>
    </cfRule>
    <cfRule type="expression" dxfId="7755" priority="146">
      <formula>AND($AI26=7,$AH26="S")</formula>
    </cfRule>
    <cfRule type="expression" dxfId="7754" priority="147">
      <formula>AND($AI26=6,$AH26="S")</formula>
    </cfRule>
  </conditionalFormatting>
  <conditionalFormatting sqref="M26:O30">
    <cfRule type="expression" dxfId="7753" priority="136">
      <formula>OR($AI26=7,$AI26=0)</formula>
    </cfRule>
    <cfRule type="expression" dxfId="7752" priority="137">
      <formula>$AI26=6</formula>
    </cfRule>
  </conditionalFormatting>
  <conditionalFormatting sqref="M26:O30">
    <cfRule type="expression" dxfId="7751" priority="132">
      <formula>AND($AI26=7,$AH26="RI")</formula>
    </cfRule>
    <cfRule type="expression" dxfId="7750" priority="133">
      <formula>AND($AI26=6,$AH26="RI")</formula>
    </cfRule>
    <cfRule type="expression" dxfId="7749" priority="134">
      <formula>AND($AI26=7,$AH26="S")</formula>
    </cfRule>
    <cfRule type="expression" dxfId="7748" priority="135">
      <formula>AND($AI26=6,$AH26="S")</formula>
    </cfRule>
    <cfRule type="expression" dxfId="7747" priority="138">
      <formula>AND($AI26=7,$AH26="S")</formula>
    </cfRule>
    <cfRule type="expression" dxfId="7746" priority="139">
      <formula>AND($AI26=6,$AH26="S")</formula>
    </cfRule>
  </conditionalFormatting>
  <conditionalFormatting sqref="K26:K30">
    <cfRule type="expression" dxfId="7745" priority="128">
      <formula>$AI26=7</formula>
    </cfRule>
    <cfRule type="expression" dxfId="7744" priority="129">
      <formula>$AI26=6</formula>
    </cfRule>
  </conditionalFormatting>
  <conditionalFormatting sqref="K26:K30">
    <cfRule type="expression" dxfId="7743" priority="124">
      <formula>AND($AI26=7,$AH26="RI")</formula>
    </cfRule>
    <cfRule type="expression" dxfId="7742" priority="125">
      <formula>AND($AI26=6,$AH26="RI")</formula>
    </cfRule>
    <cfRule type="expression" dxfId="7741" priority="126">
      <formula>AND($AI26=7,$AH26="S")</formula>
    </cfRule>
    <cfRule type="expression" dxfId="7740" priority="127">
      <formula>AND($AI26=6,$AH26="S")</formula>
    </cfRule>
    <cfRule type="expression" dxfId="7739" priority="130">
      <formula>AND($AI26=7,$AH26="S")</formula>
    </cfRule>
    <cfRule type="expression" dxfId="7738" priority="131">
      <formula>AND($AI26=6,$AH26="S")</formula>
    </cfRule>
  </conditionalFormatting>
  <conditionalFormatting sqref="J26:J30">
    <cfRule type="expression" dxfId="7737" priority="120">
      <formula>OR($AI26=7,$AI26=0)</formula>
    </cfRule>
    <cfRule type="expression" dxfId="7736" priority="121">
      <formula>$AI26=6</formula>
    </cfRule>
  </conditionalFormatting>
  <conditionalFormatting sqref="J26:J30">
    <cfRule type="expression" dxfId="7735" priority="116">
      <formula>AND($AI26=7,$AH26="RI")</formula>
    </cfRule>
    <cfRule type="expression" dxfId="7734" priority="117">
      <formula>AND($AI26=6,$AH26="RI")</formula>
    </cfRule>
    <cfRule type="expression" dxfId="7733" priority="118">
      <formula>AND($AI26=7,$AH26="S")</formula>
    </cfRule>
    <cfRule type="expression" dxfId="7732" priority="119">
      <formula>AND($AI26=6,$AH26="S")</formula>
    </cfRule>
    <cfRule type="expression" dxfId="7731" priority="122">
      <formula>AND($AI26=7,$AH26="S")</formula>
    </cfRule>
    <cfRule type="expression" dxfId="7730" priority="123">
      <formula>AND($AI26=6,$AH26="S")</formula>
    </cfRule>
  </conditionalFormatting>
  <conditionalFormatting sqref="J26:O30">
    <cfRule type="expression" dxfId="7729" priority="110">
      <formula>OR(AND($AI26=7,$AH26="R"),AND($AI26=6,$AH26="R"))</formula>
    </cfRule>
    <cfRule type="expression" dxfId="7728" priority="111">
      <formula>OR(AND($AI26=7,$AH26="RI"),AND($AI26=6,$AH26="RI"))</formula>
    </cfRule>
    <cfRule type="expression" dxfId="7727" priority="112">
      <formula>OR(AND($AI26=7,$AH26="S"),AND($AI26=6,$AH26="S"))</formula>
    </cfRule>
    <cfRule type="expression" dxfId="7726" priority="113">
      <formula>OR(AND($AI26=7,$AH26="PZC"),AND($AI26=6,$AH26="PZC"))</formula>
    </cfRule>
    <cfRule type="expression" dxfId="7725" priority="114">
      <formula>OR($AI26=7,$AI26=0)</formula>
    </cfRule>
    <cfRule type="expression" dxfId="7724" priority="115">
      <formula>$AI26=6</formula>
    </cfRule>
  </conditionalFormatting>
  <conditionalFormatting sqref="P26:U30">
    <cfRule type="expression" dxfId="7723" priority="106">
      <formula>AND($AI26=6,$AH26="RI")</formula>
    </cfRule>
    <cfRule type="expression" dxfId="7722" priority="107">
      <formula>AND($AI26=7,$AH26="RI")</formula>
    </cfRule>
    <cfRule type="expression" dxfId="7721" priority="108">
      <formula>OR($AI26=7,$AI26=8)</formula>
    </cfRule>
    <cfRule type="expression" dxfId="7720" priority="109">
      <formula>$AI26=6</formula>
    </cfRule>
  </conditionalFormatting>
  <conditionalFormatting sqref="P26:U30">
    <cfRule type="expression" dxfId="7719" priority="100">
      <formula>OR(AND($AI26=7,$AH26="R"),AND($AI26=6,$AH26="R"))</formula>
    </cfRule>
    <cfRule type="expression" dxfId="7718" priority="101">
      <formula>OR(AND($AI26=7,$AH26="RI"),AND($AI26=6,$AH26="RI"))</formula>
    </cfRule>
    <cfRule type="expression" dxfId="7717" priority="102">
      <formula>OR(AND($AI26=7,$AH26="S"),AND($AI26=6,$AH26="S"))</formula>
    </cfRule>
    <cfRule type="expression" dxfId="7716" priority="103">
      <formula>OR(AND($AI26=7,$AH26="PZC"),AND($AI26=6,$AH26="PZC"))</formula>
    </cfRule>
    <cfRule type="expression" dxfId="7715" priority="104">
      <formula>OR($AI26=7,$AI26=0)</formula>
    </cfRule>
    <cfRule type="expression" dxfId="7714" priority="105">
      <formula>$AI26=6</formula>
    </cfRule>
  </conditionalFormatting>
  <conditionalFormatting sqref="I33">
    <cfRule type="expression" dxfId="7713" priority="96">
      <formula>OR($AI33=7,$AI33=0)</formula>
    </cfRule>
    <cfRule type="expression" dxfId="7712" priority="97">
      <formula>$AI33=6</formula>
    </cfRule>
  </conditionalFormatting>
  <conditionalFormatting sqref="I33">
    <cfRule type="expression" dxfId="7711" priority="92">
      <formula>AND($AI33=7,$AH33="RI")</formula>
    </cfRule>
    <cfRule type="expression" dxfId="7710" priority="93">
      <formula>AND($AI33=6,$AH33="RI")</formula>
    </cfRule>
    <cfRule type="expression" dxfId="7709" priority="94">
      <formula>AND($AI33=7,$AH33="S")</formula>
    </cfRule>
    <cfRule type="expression" dxfId="7708" priority="95">
      <formula>AND($AI33=6,$AH33="S")</formula>
    </cfRule>
    <cfRule type="expression" dxfId="7707" priority="98">
      <formula>AND($AI33=7,$AH33="S")</formula>
    </cfRule>
    <cfRule type="expression" dxfId="7706" priority="99">
      <formula>AND($AI33=6,$AH33="S")</formula>
    </cfRule>
  </conditionalFormatting>
  <conditionalFormatting sqref="H33">
    <cfRule type="expression" dxfId="7705" priority="88">
      <formula>OR($AI33=7,$AI33=0)</formula>
    </cfRule>
    <cfRule type="expression" dxfId="7704" priority="89">
      <formula>$AI33=6</formula>
    </cfRule>
  </conditionalFormatting>
  <conditionalFormatting sqref="H33">
    <cfRule type="expression" dxfId="7703" priority="84">
      <formula>AND($AI33=7,$AH33="RI")</formula>
    </cfRule>
    <cfRule type="expression" dxfId="7702" priority="85">
      <formula>AND($AI33=6,$AH33="RI")</formula>
    </cfRule>
    <cfRule type="expression" dxfId="7701" priority="86">
      <formula>AND($AI33=7,$AH33="S")</formula>
    </cfRule>
    <cfRule type="expression" dxfId="7700" priority="87">
      <formula>AND($AI33=6,$AH33="S")</formula>
    </cfRule>
    <cfRule type="expression" dxfId="7699" priority="90">
      <formula>AND($AI33=7,$AH33="S")</formula>
    </cfRule>
    <cfRule type="expression" dxfId="7698" priority="91">
      <formula>AND($AI33=6,$AH33="S")</formula>
    </cfRule>
  </conditionalFormatting>
  <conditionalFormatting sqref="F33">
    <cfRule type="expression" dxfId="7697" priority="80">
      <formula>OR($AI33=7,$AI33=0)</formula>
    </cfRule>
    <cfRule type="expression" dxfId="7696" priority="81">
      <formula>$AI33=6</formula>
    </cfRule>
  </conditionalFormatting>
  <conditionalFormatting sqref="F33">
    <cfRule type="expression" dxfId="7695" priority="76">
      <formula>AND($AI33=7,$AH33="RI")</formula>
    </cfRule>
    <cfRule type="expression" dxfId="7694" priority="77">
      <formula>AND($AI33=6,$AH33="RI")</formula>
    </cfRule>
    <cfRule type="expression" dxfId="7693" priority="78">
      <formula>AND($AI33=7,$AH33="S")</formula>
    </cfRule>
    <cfRule type="expression" dxfId="7692" priority="79">
      <formula>AND($AI33=6,$AH33="S")</formula>
    </cfRule>
    <cfRule type="expression" dxfId="7691" priority="82">
      <formula>AND($AI33=7,$AH33="S")</formula>
    </cfRule>
    <cfRule type="expression" dxfId="7690" priority="83">
      <formula>AND($AI33=6,$AH33="S")</formula>
    </cfRule>
  </conditionalFormatting>
  <conditionalFormatting sqref="G33:I33">
    <cfRule type="expression" dxfId="7689" priority="72">
      <formula>OR($AI33=7,$AI33=0)</formula>
    </cfRule>
    <cfRule type="expression" dxfId="7688" priority="73">
      <formula>$AI33=6</formula>
    </cfRule>
  </conditionalFormatting>
  <conditionalFormatting sqref="G33:I33">
    <cfRule type="expression" dxfId="7687" priority="68">
      <formula>AND($AI33=7,$AH33="RI")</formula>
    </cfRule>
    <cfRule type="expression" dxfId="7686" priority="69">
      <formula>AND($AI33=6,$AH33="RI")</formula>
    </cfRule>
    <cfRule type="expression" dxfId="7685" priority="70">
      <formula>AND($AI33=7,$AH33="S")</formula>
    </cfRule>
    <cfRule type="expression" dxfId="7684" priority="71">
      <formula>AND($AI33=6,$AH33="S")</formula>
    </cfRule>
    <cfRule type="expression" dxfId="7683" priority="74">
      <formula>AND($AI33=7,$AH33="S")</formula>
    </cfRule>
    <cfRule type="expression" dxfId="7682" priority="75">
      <formula>AND($AI33=6,$AH33="S")</formula>
    </cfRule>
  </conditionalFormatting>
  <conditionalFormatting sqref="E33">
    <cfRule type="expression" dxfId="7681" priority="64">
      <formula>$AI33=7</formula>
    </cfRule>
    <cfRule type="expression" dxfId="7680" priority="65">
      <formula>$AI33=6</formula>
    </cfRule>
  </conditionalFormatting>
  <conditionalFormatting sqref="E33">
    <cfRule type="expression" dxfId="7679" priority="60">
      <formula>AND($AI33=7,$AH33="RI")</formula>
    </cfRule>
    <cfRule type="expression" dxfId="7678" priority="61">
      <formula>AND($AI33=6,$AH33="RI")</formula>
    </cfRule>
    <cfRule type="expression" dxfId="7677" priority="62">
      <formula>AND($AI33=7,$AH33="S")</formula>
    </cfRule>
    <cfRule type="expression" dxfId="7676" priority="63">
      <formula>AND($AI33=6,$AH33="S")</formula>
    </cfRule>
    <cfRule type="expression" dxfId="7675" priority="66">
      <formula>AND($AI33=7,$AH33="S")</formula>
    </cfRule>
    <cfRule type="expression" dxfId="7674" priority="67">
      <formula>AND($AI33=6,$AH33="S")</formula>
    </cfRule>
  </conditionalFormatting>
  <conditionalFormatting sqref="D33">
    <cfRule type="expression" dxfId="7673" priority="56">
      <formula>OR($AI33=7,$AI33=0)</formula>
    </cfRule>
    <cfRule type="expression" dxfId="7672" priority="57">
      <formula>$AI33=6</formula>
    </cfRule>
  </conditionalFormatting>
  <conditionalFormatting sqref="D33">
    <cfRule type="expression" dxfId="7671" priority="52">
      <formula>AND($AI33=7,$AH33="RI")</formula>
    </cfRule>
    <cfRule type="expression" dxfId="7670" priority="53">
      <formula>AND($AI33=6,$AH33="RI")</formula>
    </cfRule>
    <cfRule type="expression" dxfId="7669" priority="54">
      <formula>AND($AI33=7,$AH33="S")</formula>
    </cfRule>
    <cfRule type="expression" dxfId="7668" priority="55">
      <formula>AND($AI33=6,$AH33="S")</formula>
    </cfRule>
    <cfRule type="expression" dxfId="7667" priority="58">
      <formula>AND($AI33=7,$AH33="S")</formula>
    </cfRule>
    <cfRule type="expression" dxfId="7666" priority="59">
      <formula>AND($AI33=6,$AH33="S")</formula>
    </cfRule>
  </conditionalFormatting>
  <conditionalFormatting sqref="D33:I33">
    <cfRule type="expression" dxfId="7665" priority="46">
      <formula>OR(AND($AI33=7,$AH33="R"),AND($AI33=6,$AH33="R"))</formula>
    </cfRule>
    <cfRule type="expression" dxfId="7664" priority="47">
      <formula>OR(AND($AI33=7,$AH33="RI"),AND($AI33=6,$AH33="RI"))</formula>
    </cfRule>
    <cfRule type="expression" dxfId="7663" priority="48">
      <formula>OR(AND($AI33=7,$AH33="S"),AND($AI33=6,$AH33="S"))</formula>
    </cfRule>
    <cfRule type="expression" dxfId="7662" priority="49">
      <formula>OR(AND($AI33=7,$AH33="PZC"),AND($AI33=6,$AH33="PZC"))</formula>
    </cfRule>
    <cfRule type="expression" dxfId="7661" priority="50">
      <formula>OR($AI33=7,$AI33=0)</formula>
    </cfRule>
    <cfRule type="expression" dxfId="7660" priority="51">
      <formula>$AI33=6</formula>
    </cfRule>
  </conditionalFormatting>
  <conditionalFormatting sqref="J33:O33">
    <cfRule type="expression" dxfId="7659" priority="42">
      <formula>AND($AI33=6,$AH33="RI")</formula>
    </cfRule>
    <cfRule type="expression" dxfId="7658" priority="43">
      <formula>AND($AI33=7,$AH33="RI")</formula>
    </cfRule>
    <cfRule type="expression" dxfId="7657" priority="44">
      <formula>OR($AI33=7,$AI33=8)</formula>
    </cfRule>
    <cfRule type="expression" dxfId="7656" priority="45">
      <formula>$AI33=6</formula>
    </cfRule>
  </conditionalFormatting>
  <conditionalFormatting sqref="J33:O33">
    <cfRule type="expression" dxfId="7655" priority="36">
      <formula>OR(AND($AI33=7,$AH33="R"),AND($AI33=6,$AH33="R"))</formula>
    </cfRule>
    <cfRule type="expression" dxfId="7654" priority="37">
      <formula>OR(AND($AI33=7,$AH33="RI"),AND($AI33=6,$AH33="RI"))</formula>
    </cfRule>
    <cfRule type="expression" dxfId="7653" priority="38">
      <formula>OR(AND($AI33=7,$AH33="S"),AND($AI33=6,$AH33="S"))</formula>
    </cfRule>
    <cfRule type="expression" dxfId="7652" priority="39">
      <formula>OR(AND($AI33=7,$AH33="PZC"),AND($AI33=6,$AH33="PZC"))</formula>
    </cfRule>
    <cfRule type="expression" dxfId="7651" priority="40">
      <formula>OR($AI33=7,$AI33=0)</formula>
    </cfRule>
    <cfRule type="expression" dxfId="7650" priority="41">
      <formula>$AI33=6</formula>
    </cfRule>
  </conditionalFormatting>
  <conditionalFormatting sqref="S33">
    <cfRule type="expression" dxfId="7649" priority="30">
      <formula>$AI33=7</formula>
    </cfRule>
    <cfRule type="expression" dxfId="7648" priority="31">
      <formula>$AI33=6</formula>
    </cfRule>
  </conditionalFormatting>
  <conditionalFormatting sqref="S33">
    <cfRule type="expression" dxfId="7647" priority="28">
      <formula>$AI33=7</formula>
    </cfRule>
    <cfRule type="expression" dxfId="7646" priority="29">
      <formula>$AI33=6</formula>
    </cfRule>
  </conditionalFormatting>
  <conditionalFormatting sqref="S33">
    <cfRule type="expression" dxfId="7645" priority="26">
      <formula>$AI33=7</formula>
    </cfRule>
    <cfRule type="expression" dxfId="7644" priority="27">
      <formula>$AI33=6</formula>
    </cfRule>
  </conditionalFormatting>
  <conditionalFormatting sqref="P33:U33">
    <cfRule type="expression" dxfId="7643" priority="34">
      <formula>OR($AI33=7,$AI33=8)</formula>
    </cfRule>
    <cfRule type="expression" dxfId="7642" priority="35">
      <formula>$AI33=6</formula>
    </cfRule>
  </conditionalFormatting>
  <conditionalFormatting sqref="P33:U33">
    <cfRule type="expression" dxfId="7641" priority="21">
      <formula>OR(AND($AI33=7,$AH33="R"),AND($AI33=6,$AH33="R"))</formula>
    </cfRule>
    <cfRule type="expression" dxfId="7640" priority="22">
      <formula>OR(AND($AI33=7,$AH33="S"),AND($AI33=6,$AH33="S"))</formula>
    </cfRule>
    <cfRule type="expression" dxfId="7639" priority="23">
      <formula>OR(AND($AI33=7,$AH33="PZC"),AND($AI33=6,$AH33="PZC"))</formula>
    </cfRule>
    <cfRule type="expression" dxfId="7638" priority="24">
      <formula>OR($AI33=7,$AI33=0)</formula>
    </cfRule>
    <cfRule type="expression" dxfId="7637" priority="25">
      <formula>$AI33=6</formula>
    </cfRule>
  </conditionalFormatting>
  <conditionalFormatting sqref="AB3:AD33 A3:U33">
    <cfRule type="expression" dxfId="7636" priority="32">
      <formula>AND($AI3=6,$AH3="RI")</formula>
    </cfRule>
    <cfRule type="expression" dxfId="7635" priority="33">
      <formula>AND($AI3=7,$AH3="RI")</formula>
    </cfRule>
    <cfRule type="expression" dxfId="7634" priority="621">
      <formula>OR(AND($AI3=7,$AH3="RI"),AND($AI3=6,$AH3="RI"))</formula>
    </cfRule>
  </conditionalFormatting>
  <conditionalFormatting sqref="V4">
    <cfRule type="expression" dxfId="7633" priority="14">
      <formula>$AI4=7</formula>
    </cfRule>
    <cfRule type="expression" dxfId="7632" priority="15">
      <formula>$AI4=6</formula>
    </cfRule>
  </conditionalFormatting>
  <conditionalFormatting sqref="V3:AA33">
    <cfRule type="expression" dxfId="7631" priority="12">
      <formula>AND($AI3=7,$AH3="RI")</formula>
    </cfRule>
    <cfRule type="expression" dxfId="7630" priority="13">
      <formula>AND($AI3=6,$AH3="RI")</formula>
    </cfRule>
    <cfRule type="expression" dxfId="7629" priority="16">
      <formula>$AI3=6</formula>
    </cfRule>
    <cfRule type="expression" dxfId="7628" priority="17">
      <formula>OR($AI3=7,$AI3=0)</formula>
    </cfRule>
  </conditionalFormatting>
  <conditionalFormatting sqref="V3:AA33">
    <cfRule type="expression" dxfId="7627" priority="18">
      <formula>$AI3=6</formula>
    </cfRule>
    <cfRule type="expression" dxfId="7626" priority="19">
      <formula>OR($AI3=7,$AI3=0)</formula>
    </cfRule>
  </conditionalFormatting>
  <conditionalFormatting sqref="V3:AA33">
    <cfRule type="expression" dxfId="7625" priority="10">
      <formula>AND($AI3=6,$AH3="RI")</formula>
    </cfRule>
    <cfRule type="expression" dxfId="7624" priority="11">
      <formula>AND($AI3=7,$AH3="RI")</formula>
    </cfRule>
    <cfRule type="expression" dxfId="7623" priority="20">
      <formula>OR(AND($AI3=7,$AH3="RI"),AND($AI3=6,$AH3="RI"))</formula>
    </cfRule>
  </conditionalFormatting>
  <conditionalFormatting sqref="AB3 AB9:AB10 AB16:AB17 AB23:AB24 AB30:AB31">
    <cfRule type="iconSet" priority="9">
      <iconSet iconSet="3Symbols">
        <cfvo type="percent" val="0"/>
        <cfvo type="num" val="2"/>
        <cfvo type="num" val="3"/>
      </iconSet>
    </cfRule>
  </conditionalFormatting>
  <conditionalFormatting sqref="X16 AB4:AB8 AB11:AB15 AB18:AB22 AB25:AB29 AB32:AB33">
    <cfRule type="iconSet" priority="8">
      <iconSet iconSet="3Symbols">
        <cfvo type="percent" val="0"/>
        <cfvo type="num" val="4"/>
        <cfvo type="num" val="5"/>
      </iconSet>
    </cfRule>
  </conditionalFormatting>
  <conditionalFormatting sqref="AC4:AC8 AC11:AC15 AC18:AC22 AC25:AC29 AC32:AC33">
    <cfRule type="iconSet" priority="7">
      <iconSet iconSet="3Symbols">
        <cfvo type="percent" val="0"/>
        <cfvo type="num" val="3"/>
        <cfvo type="num" val="4"/>
      </iconSet>
    </cfRule>
  </conditionalFormatting>
  <conditionalFormatting sqref="AD4:AD33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AC9:AC10 AC16:AC17 AC23:AC24 AC30:AC31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AC3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AD3 AD9:AD10 AD16:AD17 AD23:AD24 AD30:AD31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AD3 AD9:AD10 AD16:AD17 AD23:AD24 AD30:AD31">
    <cfRule type="iconSet" priority="2">
      <iconSet iconSet="3Symbols">
        <cfvo type="percent" val="0"/>
        <cfvo type="num" val="1"/>
        <cfvo type="num" val="2"/>
      </iconSet>
    </cfRule>
  </conditionalFormatting>
  <conditionalFormatting sqref="AD3:AD33">
    <cfRule type="iconSet" priority="1">
      <iconSet iconSet="3Symbols">
        <cfvo type="percent" val="0"/>
        <cfvo type="num" val="1"/>
        <cfvo type="num" val="2"/>
      </iconSet>
    </cfRule>
  </conditionalFormatting>
  <pageMargins left="0.7" right="0.7" top="0.75" bottom="0.75" header="0.3" footer="0.3"/>
  <pageSetup paperSize="9" scale="3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2" sqref="C32"/>
    </sheetView>
  </sheetViews>
  <sheetFormatPr defaultColWidth="9.140625" defaultRowHeight="15" x14ac:dyDescent="0.25"/>
  <cols>
    <col min="1" max="1" width="9.140625" style="73"/>
    <col min="2" max="33" width="5.7109375" style="73" customWidth="1"/>
    <col min="34" max="34" width="3.7109375" style="73" customWidth="1"/>
    <col min="35" max="35" width="3.28515625" style="73" customWidth="1"/>
    <col min="36" max="36" width="8.140625" style="73" customWidth="1"/>
    <col min="37" max="37" width="8" style="73" customWidth="1"/>
    <col min="38" max="16384" width="9.140625" style="73"/>
  </cols>
  <sheetData>
    <row r="1" spans="1:38" ht="15" customHeight="1" thickBot="1" x14ac:dyDescent="0.3">
      <c r="A1" s="4"/>
      <c r="B1" s="203"/>
      <c r="C1" s="293"/>
      <c r="D1" s="384" t="s">
        <v>134</v>
      </c>
      <c r="E1" s="384"/>
      <c r="F1" s="384"/>
      <c r="G1" s="384"/>
      <c r="H1" s="384"/>
      <c r="I1" s="385"/>
      <c r="J1" s="386" t="s">
        <v>135</v>
      </c>
      <c r="K1" s="384"/>
      <c r="L1" s="384"/>
      <c r="M1" s="384"/>
      <c r="N1" s="384"/>
      <c r="O1" s="385"/>
      <c r="P1" s="386" t="s">
        <v>137</v>
      </c>
      <c r="Q1" s="384"/>
      <c r="R1" s="384"/>
      <c r="S1" s="384"/>
      <c r="T1" s="384"/>
      <c r="U1" s="385"/>
      <c r="V1" s="386" t="s">
        <v>3</v>
      </c>
      <c r="W1" s="384"/>
      <c r="X1" s="384"/>
      <c r="Y1" s="384"/>
      <c r="Z1" s="384"/>
      <c r="AA1" s="385"/>
      <c r="AB1" s="380" t="s">
        <v>144</v>
      </c>
      <c r="AC1" s="381"/>
      <c r="AD1" s="383"/>
      <c r="AE1" s="380" t="s">
        <v>3</v>
      </c>
      <c r="AF1" s="381"/>
      <c r="AG1" s="382"/>
      <c r="AH1" s="79"/>
      <c r="AJ1" s="79"/>
      <c r="AK1" s="79" t="s">
        <v>57</v>
      </c>
      <c r="AL1" s="79"/>
    </row>
    <row r="2" spans="1:38" ht="15" customHeight="1" thickBot="1" x14ac:dyDescent="0.3">
      <c r="A2" s="4"/>
      <c r="B2" s="273" t="s">
        <v>0</v>
      </c>
      <c r="C2" s="301" t="s">
        <v>18</v>
      </c>
      <c r="D2" s="271" t="s">
        <v>1</v>
      </c>
      <c r="E2" s="205" t="s">
        <v>172</v>
      </c>
      <c r="F2" s="206" t="s">
        <v>141</v>
      </c>
      <c r="G2" s="206" t="s">
        <v>29</v>
      </c>
      <c r="H2" s="207" t="s">
        <v>146</v>
      </c>
      <c r="I2" s="216" t="s">
        <v>38</v>
      </c>
      <c r="J2" s="208" t="s">
        <v>37</v>
      </c>
      <c r="K2" s="209" t="s">
        <v>151</v>
      </c>
      <c r="L2" s="209" t="s">
        <v>143</v>
      </c>
      <c r="M2" s="209" t="s">
        <v>204</v>
      </c>
      <c r="N2" s="210" t="s">
        <v>31</v>
      </c>
      <c r="O2" s="211" t="s">
        <v>27</v>
      </c>
      <c r="P2" s="212" t="s">
        <v>33</v>
      </c>
      <c r="Q2" s="213" t="s">
        <v>149</v>
      </c>
      <c r="R2" s="213" t="s">
        <v>150</v>
      </c>
      <c r="S2" s="214" t="s">
        <v>145</v>
      </c>
      <c r="T2" s="213" t="s">
        <v>139</v>
      </c>
      <c r="U2" s="218" t="s">
        <v>25</v>
      </c>
      <c r="V2" s="106" t="s">
        <v>120</v>
      </c>
      <c r="W2" s="107" t="s">
        <v>34</v>
      </c>
      <c r="X2" s="106" t="s">
        <v>148</v>
      </c>
      <c r="Y2" s="108" t="s">
        <v>32</v>
      </c>
      <c r="Z2" s="107" t="s">
        <v>9</v>
      </c>
      <c r="AA2" s="109" t="s">
        <v>159</v>
      </c>
      <c r="AB2" s="5">
        <v>1</v>
      </c>
      <c r="AC2" s="6">
        <v>2</v>
      </c>
      <c r="AD2" s="7">
        <v>3</v>
      </c>
      <c r="AE2" s="5">
        <v>1</v>
      </c>
      <c r="AF2" s="39">
        <v>2</v>
      </c>
      <c r="AG2" s="7">
        <v>3</v>
      </c>
      <c r="AH2" s="79"/>
      <c r="AJ2" s="5">
        <v>1</v>
      </c>
      <c r="AK2" s="6">
        <v>2</v>
      </c>
      <c r="AL2" s="7">
        <v>3</v>
      </c>
    </row>
    <row r="3" spans="1:38" ht="15" customHeight="1" x14ac:dyDescent="0.25">
      <c r="A3" s="26">
        <v>43313</v>
      </c>
      <c r="B3" s="97" t="s">
        <v>155</v>
      </c>
      <c r="C3" s="132" t="s">
        <v>155</v>
      </c>
      <c r="D3" s="92">
        <v>2</v>
      </c>
      <c r="E3" s="167">
        <v>2</v>
      </c>
      <c r="F3" s="167" t="s">
        <v>156</v>
      </c>
      <c r="G3" s="92" t="s">
        <v>70</v>
      </c>
      <c r="H3" s="233">
        <v>2</v>
      </c>
      <c r="I3" s="133" t="s">
        <v>70</v>
      </c>
      <c r="J3" s="126">
        <v>1</v>
      </c>
      <c r="K3" s="126">
        <v>3</v>
      </c>
      <c r="L3" s="126">
        <v>2</v>
      </c>
      <c r="M3" s="166"/>
      <c r="N3" s="166">
        <v>3</v>
      </c>
      <c r="O3" s="100">
        <v>3</v>
      </c>
      <c r="P3" s="125">
        <v>1</v>
      </c>
      <c r="Q3" s="92">
        <v>1</v>
      </c>
      <c r="R3" s="92" t="s">
        <v>70</v>
      </c>
      <c r="S3" s="166">
        <v>1</v>
      </c>
      <c r="T3" s="166">
        <v>1</v>
      </c>
      <c r="U3" s="100">
        <v>1</v>
      </c>
      <c r="V3" s="94"/>
      <c r="W3" s="128"/>
      <c r="X3" s="104"/>
      <c r="Y3" s="128"/>
      <c r="Z3" s="172"/>
      <c r="AA3" s="335"/>
      <c r="AB3" s="97">
        <f>COUNTIF(B3:AA3,"1*")+COUNTIF(B3:AA3,"1")</f>
        <v>6</v>
      </c>
      <c r="AC3" s="128">
        <f>COUNTIF(B3:AA3,"2*")+COUNTIF(B3:AA3,"2")</f>
        <v>4</v>
      </c>
      <c r="AD3" s="139">
        <f>COUNTIF(B3:AA3,"3*")+COUNTIF(B3:AA3,"3")</f>
        <v>3</v>
      </c>
      <c r="AE3" s="97">
        <f>COUNTIF(B3:AA3,"M1*")+COUNTIF(B3:AA3,"KM1")</f>
        <v>0</v>
      </c>
      <c r="AF3" s="128">
        <f t="shared" ref="AF3:AF33" si="0">COUNTIF(B3:AA3,"M2*")+COUNTIF(B3:AA3,"KM2")</f>
        <v>0</v>
      </c>
      <c r="AG3" s="139">
        <f t="shared" ref="AG3:AG33" si="1">COUNTIF(B3:AA3,"M3*")+COUNTIF(B3:AA3,"KM3")</f>
        <v>0</v>
      </c>
      <c r="AH3" s="79"/>
      <c r="AI3" s="79">
        <f t="shared" ref="AI3:AI16" si="2">WEEKDAY(A3,2)</f>
        <v>3</v>
      </c>
      <c r="AJ3" s="34">
        <f>COUNTIF(B3:AA3,"*1")+COUNTIF(B3:AA3,"*1~*")+COUNTIF(B3:AA3,"*1#")+COUNTIF(B3:AA3,"1")+COUNTIF(B3:AA3,"S")</f>
        <v>8</v>
      </c>
      <c r="AK3" s="34">
        <f>COUNTIF(B3:AA3,"2")+COUNTIF(B3:AA3,"*2")</f>
        <v>4</v>
      </c>
      <c r="AL3" s="34">
        <f>COUNTIF(B3:AA3,"3")+COUNTIF(B3:AA3,"*3")</f>
        <v>3</v>
      </c>
    </row>
    <row r="4" spans="1:38" ht="15" customHeight="1" x14ac:dyDescent="0.25">
      <c r="A4" s="26">
        <v>43314</v>
      </c>
      <c r="B4" s="135" t="s">
        <v>155</v>
      </c>
      <c r="C4" s="132" t="s">
        <v>155</v>
      </c>
      <c r="D4" s="92">
        <v>2</v>
      </c>
      <c r="E4" s="167"/>
      <c r="F4" s="167" t="s">
        <v>156</v>
      </c>
      <c r="G4" s="92" t="s">
        <v>70</v>
      </c>
      <c r="H4" s="125">
        <v>2</v>
      </c>
      <c r="I4" s="133" t="s">
        <v>70</v>
      </c>
      <c r="J4" s="126">
        <v>1</v>
      </c>
      <c r="K4" s="126">
        <v>3</v>
      </c>
      <c r="L4" s="126">
        <v>2</v>
      </c>
      <c r="M4" s="166">
        <v>2</v>
      </c>
      <c r="N4" s="166">
        <v>3</v>
      </c>
      <c r="O4" s="100">
        <v>3</v>
      </c>
      <c r="P4" s="125">
        <v>1</v>
      </c>
      <c r="Q4" s="92">
        <v>1</v>
      </c>
      <c r="R4" s="92" t="s">
        <v>70</v>
      </c>
      <c r="S4" s="166">
        <v>1</v>
      </c>
      <c r="T4" s="166">
        <v>1</v>
      </c>
      <c r="U4" s="100">
        <v>1</v>
      </c>
      <c r="V4" s="92"/>
      <c r="W4" s="167"/>
      <c r="X4" s="168"/>
      <c r="Y4" s="98"/>
      <c r="Z4" s="187"/>
      <c r="AA4" s="133"/>
      <c r="AB4" s="135">
        <f t="shared" ref="AB4:AB33" si="3">COUNTIF(B4:AA4,"1*")+COUNTIF(B4:AA4,"1")</f>
        <v>6</v>
      </c>
      <c r="AC4" s="167">
        <f t="shared" ref="AC4:AC33" si="4">COUNTIF(B4:AA4,"2*")+COUNTIF(B4:AA4,"2")</f>
        <v>4</v>
      </c>
      <c r="AD4" s="133">
        <f t="shared" ref="AD4:AD33" si="5">COUNTIF(B4:AA4,"3*")+COUNTIF(B4:AA4,"3")</f>
        <v>3</v>
      </c>
      <c r="AE4" s="136">
        <f>COUNTIF(B4:AA4,"M1*")+COUNTIF(B4:AA4,"KM1")</f>
        <v>0</v>
      </c>
      <c r="AF4" s="166">
        <f t="shared" si="0"/>
        <v>0</v>
      </c>
      <c r="AG4" s="132">
        <f t="shared" si="1"/>
        <v>0</v>
      </c>
      <c r="AH4" s="79"/>
      <c r="AI4" s="79">
        <f t="shared" si="2"/>
        <v>4</v>
      </c>
      <c r="AJ4" s="35">
        <f t="shared" ref="AJ4:AJ33" si="6">COUNTIF(B4:AA4,"*1")+COUNTIF(B4:AA4,"*1~*")+COUNTIF(B4:AA4,"*1#")+COUNTIF(B4:AA4,"1")+COUNTIF(B4:AA4,"S")</f>
        <v>8</v>
      </c>
      <c r="AK4" s="35">
        <f t="shared" ref="AK4:AK33" si="7">COUNTIF(B4:AA4,"2")+COUNTIF(B4:AA4,"*2")</f>
        <v>4</v>
      </c>
      <c r="AL4" s="35">
        <f t="shared" ref="AL4:AL33" si="8">COUNTIF(B4:AA4,"3")+COUNTIF(B4:AA4,"*3")</f>
        <v>3</v>
      </c>
    </row>
    <row r="5" spans="1:38" ht="15" customHeight="1" x14ac:dyDescent="0.25">
      <c r="A5" s="26">
        <v>43315</v>
      </c>
      <c r="B5" s="135" t="s">
        <v>155</v>
      </c>
      <c r="C5" s="132" t="s">
        <v>155</v>
      </c>
      <c r="D5" s="92"/>
      <c r="E5" s="167">
        <v>2</v>
      </c>
      <c r="F5" s="168" t="s">
        <v>156</v>
      </c>
      <c r="G5" s="92" t="s">
        <v>70</v>
      </c>
      <c r="H5" s="92">
        <v>2</v>
      </c>
      <c r="I5" s="133" t="s">
        <v>70</v>
      </c>
      <c r="J5" s="126">
        <v>1</v>
      </c>
      <c r="K5" s="126">
        <v>3</v>
      </c>
      <c r="L5" s="126">
        <v>2</v>
      </c>
      <c r="M5" s="166">
        <v>2</v>
      </c>
      <c r="N5" s="166">
        <v>3</v>
      </c>
      <c r="O5" s="100">
        <v>3</v>
      </c>
      <c r="P5" s="92">
        <v>1</v>
      </c>
      <c r="Q5" s="92"/>
      <c r="R5" s="92" t="s">
        <v>70</v>
      </c>
      <c r="S5" s="169">
        <v>1</v>
      </c>
      <c r="T5" s="166">
        <v>1</v>
      </c>
      <c r="U5" s="100">
        <v>1</v>
      </c>
      <c r="V5" s="92"/>
      <c r="W5" s="167"/>
      <c r="X5" s="168"/>
      <c r="Y5" s="98"/>
      <c r="Z5" s="187"/>
      <c r="AA5" s="188"/>
      <c r="AB5" s="135">
        <f t="shared" si="3"/>
        <v>5</v>
      </c>
      <c r="AC5" s="167">
        <f t="shared" si="4"/>
        <v>4</v>
      </c>
      <c r="AD5" s="133">
        <f t="shared" si="5"/>
        <v>3</v>
      </c>
      <c r="AE5" s="136">
        <f>COUNTIF(B5:AA5,"M1*")+COUNTIF(B5:AA5,"KM1")</f>
        <v>0</v>
      </c>
      <c r="AF5" s="166">
        <f t="shared" si="0"/>
        <v>0</v>
      </c>
      <c r="AG5" s="132">
        <f t="shared" si="1"/>
        <v>0</v>
      </c>
      <c r="AH5" s="79"/>
      <c r="AI5" s="79">
        <f t="shared" si="2"/>
        <v>5</v>
      </c>
      <c r="AJ5" s="35">
        <f t="shared" si="6"/>
        <v>7</v>
      </c>
      <c r="AK5" s="35">
        <f t="shared" si="7"/>
        <v>4</v>
      </c>
      <c r="AL5" s="35">
        <f t="shared" si="8"/>
        <v>3</v>
      </c>
    </row>
    <row r="6" spans="1:38" ht="15" customHeight="1" x14ac:dyDescent="0.25">
      <c r="A6" s="26">
        <v>43316</v>
      </c>
      <c r="B6" s="135">
        <v>1</v>
      </c>
      <c r="C6" s="132">
        <v>1</v>
      </c>
      <c r="D6" s="92"/>
      <c r="E6" s="167">
        <v>2</v>
      </c>
      <c r="F6" s="168">
        <v>2</v>
      </c>
      <c r="G6" s="92"/>
      <c r="H6" s="92">
        <v>2</v>
      </c>
      <c r="I6" s="133"/>
      <c r="J6" s="126">
        <v>3</v>
      </c>
      <c r="K6" s="126"/>
      <c r="L6" s="126">
        <v>3</v>
      </c>
      <c r="M6" s="166"/>
      <c r="N6" s="166"/>
      <c r="O6" s="100">
        <v>3</v>
      </c>
      <c r="P6" s="92"/>
      <c r="Q6" s="92">
        <v>1</v>
      </c>
      <c r="R6" s="92"/>
      <c r="S6" s="169">
        <v>1</v>
      </c>
      <c r="T6" s="166"/>
      <c r="U6" s="100"/>
      <c r="V6" s="92"/>
      <c r="W6" s="167"/>
      <c r="X6" s="168"/>
      <c r="Y6" s="240"/>
      <c r="Z6" s="167"/>
      <c r="AA6" s="336"/>
      <c r="AB6" s="135">
        <f t="shared" si="3"/>
        <v>4</v>
      </c>
      <c r="AC6" s="167">
        <f t="shared" si="4"/>
        <v>3</v>
      </c>
      <c r="AD6" s="133">
        <f t="shared" si="5"/>
        <v>3</v>
      </c>
      <c r="AE6" s="136">
        <f>COUNTIF(B6:AA6,"M1*")+COUNTIF(B6:AA6,"KM1")</f>
        <v>0</v>
      </c>
      <c r="AF6" s="166">
        <f t="shared" si="0"/>
        <v>0</v>
      </c>
      <c r="AG6" s="132">
        <f t="shared" si="1"/>
        <v>0</v>
      </c>
      <c r="AH6" s="79" t="s">
        <v>156</v>
      </c>
      <c r="AI6" s="79">
        <f t="shared" si="2"/>
        <v>6</v>
      </c>
      <c r="AJ6" s="35">
        <f t="shared" si="6"/>
        <v>4</v>
      </c>
      <c r="AK6" s="35">
        <f t="shared" si="7"/>
        <v>3</v>
      </c>
      <c r="AL6" s="35">
        <f t="shared" si="8"/>
        <v>3</v>
      </c>
    </row>
    <row r="7" spans="1:38" ht="15" customHeight="1" x14ac:dyDescent="0.25">
      <c r="A7" s="26">
        <v>43317</v>
      </c>
      <c r="B7" s="135">
        <v>1</v>
      </c>
      <c r="C7" s="132">
        <v>1</v>
      </c>
      <c r="D7" s="95"/>
      <c r="E7" s="166">
        <v>2</v>
      </c>
      <c r="F7" s="166">
        <v>2</v>
      </c>
      <c r="G7" s="166"/>
      <c r="H7" s="166">
        <v>2</v>
      </c>
      <c r="I7" s="188"/>
      <c r="J7" s="231">
        <v>3</v>
      </c>
      <c r="K7" s="167"/>
      <c r="L7" s="167">
        <v>3</v>
      </c>
      <c r="M7" s="166"/>
      <c r="N7" s="166"/>
      <c r="O7" s="100">
        <v>3</v>
      </c>
      <c r="P7" s="138"/>
      <c r="Q7" s="168">
        <v>1</v>
      </c>
      <c r="R7" s="168"/>
      <c r="S7" s="166">
        <v>1</v>
      </c>
      <c r="T7" s="95"/>
      <c r="U7" s="133"/>
      <c r="V7" s="92"/>
      <c r="W7" s="167"/>
      <c r="X7" s="167"/>
      <c r="Y7" s="187"/>
      <c r="Z7" s="167"/>
      <c r="AA7" s="133"/>
      <c r="AB7" s="135">
        <f t="shared" si="3"/>
        <v>4</v>
      </c>
      <c r="AC7" s="167">
        <f t="shared" si="4"/>
        <v>3</v>
      </c>
      <c r="AD7" s="133">
        <f t="shared" si="5"/>
        <v>3</v>
      </c>
      <c r="AE7" s="136">
        <f>COUNTIF(B7:AA7,"M1*")+COUNTIF(B7:AA7,"KM1")</f>
        <v>0</v>
      </c>
      <c r="AF7" s="166">
        <f t="shared" si="0"/>
        <v>0</v>
      </c>
      <c r="AG7" s="132">
        <f t="shared" si="1"/>
        <v>0</v>
      </c>
      <c r="AH7" s="79" t="s">
        <v>156</v>
      </c>
      <c r="AI7" s="79">
        <f t="shared" si="2"/>
        <v>7</v>
      </c>
      <c r="AJ7" s="35">
        <f t="shared" si="6"/>
        <v>4</v>
      </c>
      <c r="AK7" s="35">
        <f t="shared" si="7"/>
        <v>3</v>
      </c>
      <c r="AL7" s="35">
        <f t="shared" si="8"/>
        <v>3</v>
      </c>
    </row>
    <row r="8" spans="1:38" ht="15" customHeight="1" x14ac:dyDescent="0.25">
      <c r="A8" s="26">
        <v>43318</v>
      </c>
      <c r="B8" s="135" t="s">
        <v>155</v>
      </c>
      <c r="C8" s="133" t="s">
        <v>155</v>
      </c>
      <c r="D8" s="92" t="s">
        <v>70</v>
      </c>
      <c r="E8" s="167">
        <v>2</v>
      </c>
      <c r="F8" s="167">
        <v>2</v>
      </c>
      <c r="G8" s="167">
        <v>3</v>
      </c>
      <c r="H8" s="92" t="s">
        <v>70</v>
      </c>
      <c r="I8" s="133">
        <v>1</v>
      </c>
      <c r="J8" s="135"/>
      <c r="K8" s="167">
        <v>3</v>
      </c>
      <c r="L8" s="92"/>
      <c r="M8" s="167">
        <v>1</v>
      </c>
      <c r="N8" s="167">
        <v>1</v>
      </c>
      <c r="O8" s="221"/>
      <c r="P8" s="135">
        <v>2</v>
      </c>
      <c r="Q8" s="167">
        <v>1</v>
      </c>
      <c r="R8" s="167" t="s">
        <v>70</v>
      </c>
      <c r="S8" s="167"/>
      <c r="T8" s="8">
        <v>1</v>
      </c>
      <c r="U8" s="133">
        <v>2</v>
      </c>
      <c r="V8" s="92"/>
      <c r="W8" s="167"/>
      <c r="X8" s="167"/>
      <c r="Y8" s="167"/>
      <c r="Z8" s="167"/>
      <c r="AA8" s="133"/>
      <c r="AB8" s="135">
        <f t="shared" si="3"/>
        <v>5</v>
      </c>
      <c r="AC8" s="167">
        <f t="shared" si="4"/>
        <v>4</v>
      </c>
      <c r="AD8" s="133">
        <f t="shared" si="5"/>
        <v>2</v>
      </c>
      <c r="AE8" s="166">
        <f>COUNTIF(A8:Z8,"M2*")+COUNTIF(A8:Z8,"KM2")</f>
        <v>0</v>
      </c>
      <c r="AF8" s="166">
        <f t="shared" si="0"/>
        <v>0</v>
      </c>
      <c r="AG8" s="132">
        <f t="shared" si="1"/>
        <v>0</v>
      </c>
      <c r="AH8" s="79"/>
      <c r="AI8" s="79">
        <f t="shared" si="2"/>
        <v>1</v>
      </c>
      <c r="AJ8" s="35">
        <f t="shared" si="6"/>
        <v>7</v>
      </c>
      <c r="AK8" s="35">
        <f t="shared" si="7"/>
        <v>4</v>
      </c>
      <c r="AL8" s="35">
        <f t="shared" si="8"/>
        <v>2</v>
      </c>
    </row>
    <row r="9" spans="1:38" ht="15" customHeight="1" thickBot="1" x14ac:dyDescent="0.3">
      <c r="A9" s="26">
        <v>43319</v>
      </c>
      <c r="B9" s="151" t="s">
        <v>155</v>
      </c>
      <c r="C9" s="153" t="s">
        <v>155</v>
      </c>
      <c r="D9" s="154" t="s">
        <v>70</v>
      </c>
      <c r="E9" s="154"/>
      <c r="F9" s="154" t="s">
        <v>156</v>
      </c>
      <c r="G9" s="154">
        <v>3</v>
      </c>
      <c r="H9" s="170" t="s">
        <v>70</v>
      </c>
      <c r="I9" s="153">
        <v>1</v>
      </c>
      <c r="J9" s="158"/>
      <c r="K9" s="158">
        <v>3</v>
      </c>
      <c r="L9" s="158"/>
      <c r="M9" s="158">
        <v>1</v>
      </c>
      <c r="N9" s="170">
        <v>1</v>
      </c>
      <c r="O9" s="153"/>
      <c r="P9" s="158" t="s">
        <v>161</v>
      </c>
      <c r="Q9" s="170">
        <v>2</v>
      </c>
      <c r="R9" s="170" t="s">
        <v>70</v>
      </c>
      <c r="S9" s="154">
        <v>2</v>
      </c>
      <c r="T9" s="154">
        <v>1</v>
      </c>
      <c r="U9" s="224">
        <v>2</v>
      </c>
      <c r="V9" s="158"/>
      <c r="W9" s="170"/>
      <c r="X9" s="170"/>
      <c r="Y9" s="155"/>
      <c r="Z9" s="170"/>
      <c r="AA9" s="262"/>
      <c r="AB9" s="151">
        <f t="shared" si="3"/>
        <v>5</v>
      </c>
      <c r="AC9" s="170">
        <f t="shared" si="4"/>
        <v>3</v>
      </c>
      <c r="AD9" s="153">
        <f t="shared" si="5"/>
        <v>2</v>
      </c>
      <c r="AE9" s="170">
        <f>COUNTIF(A9:Z9,"M2*")+COUNTIF(A9:Z9,"KM2")</f>
        <v>0</v>
      </c>
      <c r="AF9" s="170">
        <f t="shared" si="0"/>
        <v>0</v>
      </c>
      <c r="AG9" s="153">
        <f t="shared" si="1"/>
        <v>0</v>
      </c>
      <c r="AH9" s="79"/>
      <c r="AI9" s="79">
        <f t="shared" si="2"/>
        <v>2</v>
      </c>
      <c r="AJ9" s="35">
        <f t="shared" si="6"/>
        <v>7</v>
      </c>
      <c r="AK9" s="35">
        <f t="shared" si="7"/>
        <v>3</v>
      </c>
      <c r="AL9" s="35">
        <f t="shared" si="8"/>
        <v>2</v>
      </c>
    </row>
    <row r="10" spans="1:38" ht="15" customHeight="1" thickTop="1" x14ac:dyDescent="0.25">
      <c r="A10" s="26">
        <v>43320</v>
      </c>
      <c r="B10" s="136" t="s">
        <v>155</v>
      </c>
      <c r="C10" s="132" t="s">
        <v>155</v>
      </c>
      <c r="D10" s="95" t="s">
        <v>70</v>
      </c>
      <c r="E10" s="95">
        <v>1</v>
      </c>
      <c r="F10" s="95" t="s">
        <v>156</v>
      </c>
      <c r="G10" s="166">
        <v>3</v>
      </c>
      <c r="H10" s="166" t="s">
        <v>70</v>
      </c>
      <c r="I10" s="100"/>
      <c r="J10" s="95">
        <v>1</v>
      </c>
      <c r="K10" s="95">
        <v>3</v>
      </c>
      <c r="L10" s="95">
        <v>2</v>
      </c>
      <c r="M10" s="169">
        <v>1</v>
      </c>
      <c r="N10" s="166">
        <v>1</v>
      </c>
      <c r="O10" s="100">
        <v>1</v>
      </c>
      <c r="P10" s="95"/>
      <c r="Q10" s="166">
        <v>2</v>
      </c>
      <c r="R10" s="166" t="s">
        <v>70</v>
      </c>
      <c r="S10" s="95">
        <v>2</v>
      </c>
      <c r="T10" s="95"/>
      <c r="U10" s="331">
        <v>2</v>
      </c>
      <c r="V10" s="178"/>
      <c r="W10" s="166"/>
      <c r="X10" s="230"/>
      <c r="Y10" s="169"/>
      <c r="Z10" s="166"/>
      <c r="AA10" s="132"/>
      <c r="AB10" s="136">
        <f t="shared" si="3"/>
        <v>5</v>
      </c>
      <c r="AC10" s="166">
        <f t="shared" si="4"/>
        <v>4</v>
      </c>
      <c r="AD10" s="132">
        <f t="shared" si="5"/>
        <v>2</v>
      </c>
      <c r="AE10" s="136">
        <f t="shared" ref="AE10:AE33" si="9">COUNTIF(B10:AA10,"M1*")+COUNTIF(B10:AA10,"KM1")</f>
        <v>0</v>
      </c>
      <c r="AF10" s="166">
        <f t="shared" si="0"/>
        <v>0</v>
      </c>
      <c r="AG10" s="132">
        <f t="shared" si="1"/>
        <v>0</v>
      </c>
      <c r="AH10" s="79"/>
      <c r="AI10" s="79">
        <f t="shared" si="2"/>
        <v>3</v>
      </c>
      <c r="AJ10" s="35">
        <f t="shared" si="6"/>
        <v>7</v>
      </c>
      <c r="AK10" s="35">
        <f t="shared" si="7"/>
        <v>4</v>
      </c>
      <c r="AL10" s="35">
        <f t="shared" si="8"/>
        <v>2</v>
      </c>
    </row>
    <row r="11" spans="1:38" ht="15" customHeight="1" thickBot="1" x14ac:dyDescent="0.3">
      <c r="A11" s="26">
        <v>43321</v>
      </c>
      <c r="B11" s="135" t="s">
        <v>155</v>
      </c>
      <c r="C11" s="133" t="s">
        <v>155</v>
      </c>
      <c r="D11" s="126" t="s">
        <v>70</v>
      </c>
      <c r="E11" s="126">
        <v>1</v>
      </c>
      <c r="F11" s="126" t="s">
        <v>156</v>
      </c>
      <c r="G11" s="166">
        <v>3</v>
      </c>
      <c r="H11" s="166" t="s">
        <v>70</v>
      </c>
      <c r="I11" s="100">
        <v>1</v>
      </c>
      <c r="J11" s="92"/>
      <c r="K11" s="92">
        <v>3</v>
      </c>
      <c r="L11" s="92">
        <v>2</v>
      </c>
      <c r="M11" s="169"/>
      <c r="N11" s="166">
        <v>1</v>
      </c>
      <c r="O11" s="100">
        <v>1</v>
      </c>
      <c r="P11" s="125">
        <v>2</v>
      </c>
      <c r="Q11" s="167">
        <v>2</v>
      </c>
      <c r="R11" s="167" t="s">
        <v>70</v>
      </c>
      <c r="S11" s="92">
        <v>2</v>
      </c>
      <c r="T11" s="92">
        <v>1</v>
      </c>
      <c r="U11" s="133">
        <v>2</v>
      </c>
      <c r="V11" s="189"/>
      <c r="W11" s="167"/>
      <c r="X11" s="98"/>
      <c r="Y11" s="98"/>
      <c r="Z11" s="167"/>
      <c r="AA11" s="133"/>
      <c r="AB11" s="135">
        <f t="shared" si="3"/>
        <v>5</v>
      </c>
      <c r="AC11" s="167">
        <f t="shared" si="4"/>
        <v>5</v>
      </c>
      <c r="AD11" s="133">
        <f t="shared" si="5"/>
        <v>2</v>
      </c>
      <c r="AE11" s="136">
        <f t="shared" si="9"/>
        <v>0</v>
      </c>
      <c r="AF11" s="166">
        <f t="shared" si="0"/>
        <v>0</v>
      </c>
      <c r="AG11" s="132">
        <f t="shared" si="1"/>
        <v>0</v>
      </c>
      <c r="AH11" s="79"/>
      <c r="AI11" s="79">
        <f t="shared" si="2"/>
        <v>4</v>
      </c>
      <c r="AJ11" s="35">
        <f t="shared" si="6"/>
        <v>7</v>
      </c>
      <c r="AK11" s="35">
        <f t="shared" si="7"/>
        <v>5</v>
      </c>
      <c r="AL11" s="35">
        <f t="shared" si="8"/>
        <v>2</v>
      </c>
    </row>
    <row r="12" spans="1:38" ht="15" customHeight="1" x14ac:dyDescent="0.25">
      <c r="A12" s="26">
        <v>43322</v>
      </c>
      <c r="B12" s="135" t="s">
        <v>155</v>
      </c>
      <c r="C12" s="133" t="s">
        <v>155</v>
      </c>
      <c r="D12" s="126" t="s">
        <v>70</v>
      </c>
      <c r="E12" s="126">
        <v>1</v>
      </c>
      <c r="F12" s="126" t="s">
        <v>156</v>
      </c>
      <c r="G12" s="166">
        <v>3</v>
      </c>
      <c r="H12" s="166" t="s">
        <v>70</v>
      </c>
      <c r="I12" s="100">
        <v>1</v>
      </c>
      <c r="J12" s="92"/>
      <c r="K12" s="92">
        <v>3</v>
      </c>
      <c r="L12" s="92">
        <v>2</v>
      </c>
      <c r="M12" s="169">
        <v>1</v>
      </c>
      <c r="N12" s="166"/>
      <c r="O12" s="100">
        <v>1</v>
      </c>
      <c r="P12" s="125">
        <v>2</v>
      </c>
      <c r="Q12" s="167">
        <v>2</v>
      </c>
      <c r="R12" s="167" t="s">
        <v>70</v>
      </c>
      <c r="S12" s="92">
        <v>2</v>
      </c>
      <c r="T12" s="92"/>
      <c r="U12" s="133" t="s">
        <v>161</v>
      </c>
      <c r="V12" s="189"/>
      <c r="W12" s="167"/>
      <c r="X12" s="168"/>
      <c r="Y12" s="98"/>
      <c r="Z12" s="167"/>
      <c r="AA12" s="133"/>
      <c r="AB12" s="135">
        <f t="shared" si="3"/>
        <v>5</v>
      </c>
      <c r="AC12" s="167">
        <f t="shared" si="4"/>
        <v>4</v>
      </c>
      <c r="AD12" s="139">
        <f>COUNTIF(B12:AA12,"3*")+COUNTIF(B12:AA12,"3")</f>
        <v>2</v>
      </c>
      <c r="AE12" s="136">
        <f t="shared" si="9"/>
        <v>0</v>
      </c>
      <c r="AF12" s="166">
        <f t="shared" si="0"/>
        <v>0</v>
      </c>
      <c r="AG12" s="132">
        <f t="shared" si="1"/>
        <v>0</v>
      </c>
      <c r="AH12" s="79"/>
      <c r="AI12" s="79">
        <f t="shared" si="2"/>
        <v>5</v>
      </c>
      <c r="AJ12" s="35">
        <f t="shared" si="6"/>
        <v>7</v>
      </c>
      <c r="AK12" s="35">
        <f t="shared" si="7"/>
        <v>4</v>
      </c>
      <c r="AL12" s="35">
        <f t="shared" si="8"/>
        <v>2</v>
      </c>
    </row>
    <row r="13" spans="1:38" ht="15" customHeight="1" x14ac:dyDescent="0.25">
      <c r="A13" s="26">
        <v>43323</v>
      </c>
      <c r="B13" s="135"/>
      <c r="C13" s="133"/>
      <c r="D13" s="126"/>
      <c r="E13" s="126"/>
      <c r="F13" s="126"/>
      <c r="G13" s="166"/>
      <c r="H13" s="166"/>
      <c r="I13" s="100">
        <v>3</v>
      </c>
      <c r="J13" s="92">
        <v>1</v>
      </c>
      <c r="K13" s="92">
        <v>3</v>
      </c>
      <c r="L13" s="92"/>
      <c r="M13" s="169">
        <v>1</v>
      </c>
      <c r="N13" s="166">
        <v>1</v>
      </c>
      <c r="O13" s="100"/>
      <c r="P13" s="125">
        <v>2</v>
      </c>
      <c r="Q13" s="167"/>
      <c r="R13" s="167"/>
      <c r="S13" s="92">
        <v>2</v>
      </c>
      <c r="T13" s="92"/>
      <c r="U13" s="133"/>
      <c r="V13" s="125"/>
      <c r="W13" s="167"/>
      <c r="X13" s="240"/>
      <c r="Y13" s="168"/>
      <c r="Z13" s="167"/>
      <c r="AA13" s="133"/>
      <c r="AB13" s="135">
        <f t="shared" si="3"/>
        <v>3</v>
      </c>
      <c r="AC13" s="167">
        <f t="shared" si="4"/>
        <v>2</v>
      </c>
      <c r="AD13" s="133">
        <f t="shared" si="5"/>
        <v>2</v>
      </c>
      <c r="AE13" s="136">
        <f t="shared" si="9"/>
        <v>0</v>
      </c>
      <c r="AF13" s="166">
        <f t="shared" si="0"/>
        <v>0</v>
      </c>
      <c r="AG13" s="132">
        <f t="shared" si="1"/>
        <v>0</v>
      </c>
      <c r="AH13" s="79"/>
      <c r="AI13" s="79">
        <f t="shared" si="2"/>
        <v>6</v>
      </c>
      <c r="AJ13" s="35">
        <f t="shared" si="6"/>
        <v>3</v>
      </c>
      <c r="AK13" s="35">
        <f t="shared" si="7"/>
        <v>2</v>
      </c>
      <c r="AL13" s="35">
        <f t="shared" si="8"/>
        <v>2</v>
      </c>
    </row>
    <row r="14" spans="1:38" ht="15" customHeight="1" x14ac:dyDescent="0.25">
      <c r="A14" s="26">
        <v>43324</v>
      </c>
      <c r="B14" s="135"/>
      <c r="C14" s="133"/>
      <c r="D14" s="92"/>
      <c r="E14" s="167"/>
      <c r="F14" s="167"/>
      <c r="G14" s="166"/>
      <c r="H14" s="166"/>
      <c r="I14" s="100">
        <v>3</v>
      </c>
      <c r="J14" s="138">
        <v>1</v>
      </c>
      <c r="K14" s="168">
        <v>3</v>
      </c>
      <c r="L14" s="168"/>
      <c r="M14" s="166">
        <v>1</v>
      </c>
      <c r="N14" s="95">
        <v>1</v>
      </c>
      <c r="O14" s="133"/>
      <c r="P14" s="136">
        <v>2</v>
      </c>
      <c r="Q14" s="169"/>
      <c r="R14" s="166"/>
      <c r="S14" s="166">
        <v>2</v>
      </c>
      <c r="T14" s="166"/>
      <c r="U14" s="188"/>
      <c r="V14" s="125"/>
      <c r="W14" s="167"/>
      <c r="X14" s="240"/>
      <c r="Y14" s="167"/>
      <c r="Z14" s="167"/>
      <c r="AA14" s="133"/>
      <c r="AB14" s="135">
        <f t="shared" si="3"/>
        <v>3</v>
      </c>
      <c r="AC14" s="167">
        <f t="shared" si="4"/>
        <v>2</v>
      </c>
      <c r="AD14" s="133">
        <f t="shared" si="5"/>
        <v>2</v>
      </c>
      <c r="AE14" s="136">
        <f t="shared" si="9"/>
        <v>0</v>
      </c>
      <c r="AF14" s="166">
        <f t="shared" si="0"/>
        <v>0</v>
      </c>
      <c r="AG14" s="132">
        <f t="shared" si="1"/>
        <v>0</v>
      </c>
      <c r="AH14" s="79"/>
      <c r="AI14" s="79">
        <f t="shared" si="2"/>
        <v>7</v>
      </c>
      <c r="AJ14" s="35">
        <f t="shared" si="6"/>
        <v>3</v>
      </c>
      <c r="AK14" s="35">
        <f t="shared" si="7"/>
        <v>2</v>
      </c>
      <c r="AL14" s="35">
        <f t="shared" si="8"/>
        <v>2</v>
      </c>
    </row>
    <row r="15" spans="1:38" ht="15" customHeight="1" thickBot="1" x14ac:dyDescent="0.3">
      <c r="A15" s="26">
        <v>43325</v>
      </c>
      <c r="B15" s="135" t="s">
        <v>70</v>
      </c>
      <c r="C15" s="133" t="s">
        <v>70</v>
      </c>
      <c r="D15" s="92" t="s">
        <v>70</v>
      </c>
      <c r="E15" s="167">
        <v>1</v>
      </c>
      <c r="F15" s="167" t="s">
        <v>156</v>
      </c>
      <c r="G15" s="167" t="s">
        <v>70</v>
      </c>
      <c r="H15" s="92">
        <v>1</v>
      </c>
      <c r="I15" s="133"/>
      <c r="J15" s="135">
        <v>1</v>
      </c>
      <c r="K15" s="167">
        <v>3</v>
      </c>
      <c r="L15" s="92">
        <v>2</v>
      </c>
      <c r="M15" s="167">
        <v>2</v>
      </c>
      <c r="N15" s="167">
        <v>2</v>
      </c>
      <c r="O15" s="221">
        <v>1</v>
      </c>
      <c r="P15" s="135">
        <v>2</v>
      </c>
      <c r="Q15" s="168">
        <v>3</v>
      </c>
      <c r="R15" s="167">
        <v>3</v>
      </c>
      <c r="S15" s="167"/>
      <c r="T15" s="8">
        <v>1</v>
      </c>
      <c r="U15" s="133" t="s">
        <v>70</v>
      </c>
      <c r="V15" s="92"/>
      <c r="W15" s="167"/>
      <c r="X15" s="167"/>
      <c r="Y15" s="167"/>
      <c r="Z15" s="167"/>
      <c r="AA15" s="133"/>
      <c r="AB15" s="135">
        <f t="shared" si="3"/>
        <v>5</v>
      </c>
      <c r="AC15" s="167">
        <f t="shared" si="4"/>
        <v>4</v>
      </c>
      <c r="AD15" s="133">
        <f t="shared" si="5"/>
        <v>3</v>
      </c>
      <c r="AE15" s="136">
        <f t="shared" si="9"/>
        <v>0</v>
      </c>
      <c r="AF15" s="166">
        <f t="shared" si="0"/>
        <v>0</v>
      </c>
      <c r="AG15" s="132">
        <f t="shared" si="1"/>
        <v>0</v>
      </c>
      <c r="AH15" s="79"/>
      <c r="AI15" s="79">
        <f t="shared" si="2"/>
        <v>1</v>
      </c>
      <c r="AJ15" s="35">
        <f t="shared" si="6"/>
        <v>5</v>
      </c>
      <c r="AK15" s="35">
        <f t="shared" si="7"/>
        <v>4</v>
      </c>
      <c r="AL15" s="35">
        <f t="shared" si="8"/>
        <v>3</v>
      </c>
    </row>
    <row r="16" spans="1:38" ht="15" customHeight="1" thickBot="1" x14ac:dyDescent="0.3">
      <c r="A16" s="26">
        <v>43326</v>
      </c>
      <c r="B16" s="151" t="s">
        <v>70</v>
      </c>
      <c r="C16" s="153" t="s">
        <v>70</v>
      </c>
      <c r="D16" s="158" t="s">
        <v>70</v>
      </c>
      <c r="E16" s="158">
        <v>1</v>
      </c>
      <c r="F16" s="158" t="s">
        <v>156</v>
      </c>
      <c r="G16" s="154" t="s">
        <v>70</v>
      </c>
      <c r="H16" s="155">
        <v>1</v>
      </c>
      <c r="I16" s="153"/>
      <c r="J16" s="158">
        <v>1</v>
      </c>
      <c r="K16" s="155"/>
      <c r="L16" s="170">
        <v>2</v>
      </c>
      <c r="M16" s="154">
        <v>2</v>
      </c>
      <c r="N16" s="154">
        <v>2</v>
      </c>
      <c r="O16" s="153">
        <v>1</v>
      </c>
      <c r="P16" s="154">
        <v>2</v>
      </c>
      <c r="Q16" s="154">
        <v>3</v>
      </c>
      <c r="R16" s="154">
        <v>3</v>
      </c>
      <c r="S16" s="154"/>
      <c r="T16" s="170">
        <v>1</v>
      </c>
      <c r="U16" s="153" t="s">
        <v>70</v>
      </c>
      <c r="V16" s="154"/>
      <c r="W16" s="170"/>
      <c r="X16" s="257"/>
      <c r="Y16" s="170"/>
      <c r="Z16" s="257"/>
      <c r="AA16" s="153"/>
      <c r="AB16" s="151">
        <f t="shared" si="3"/>
        <v>5</v>
      </c>
      <c r="AC16" s="170">
        <f t="shared" si="4"/>
        <v>4</v>
      </c>
      <c r="AD16" s="139">
        <f>COUNTIF(B16:AA16,"3*")+COUNTIF(B16:AA16,"3")</f>
        <v>2</v>
      </c>
      <c r="AE16" s="151">
        <f t="shared" si="9"/>
        <v>0</v>
      </c>
      <c r="AF16" s="170">
        <f t="shared" si="0"/>
        <v>0</v>
      </c>
      <c r="AG16" s="153">
        <f t="shared" si="1"/>
        <v>0</v>
      </c>
      <c r="AH16" s="79"/>
      <c r="AI16" s="79">
        <f t="shared" si="2"/>
        <v>2</v>
      </c>
      <c r="AJ16" s="35">
        <f t="shared" si="6"/>
        <v>5</v>
      </c>
      <c r="AK16" s="35">
        <f t="shared" si="7"/>
        <v>4</v>
      </c>
      <c r="AL16" s="35">
        <f t="shared" si="8"/>
        <v>2</v>
      </c>
    </row>
    <row r="17" spans="1:38" ht="15" customHeight="1" thickTop="1" x14ac:dyDescent="0.25">
      <c r="A17" s="26">
        <v>43327</v>
      </c>
      <c r="B17" s="136"/>
      <c r="C17" s="132"/>
      <c r="D17" s="95"/>
      <c r="E17" s="166">
        <v>1</v>
      </c>
      <c r="F17" s="166"/>
      <c r="G17" s="166"/>
      <c r="H17" s="95">
        <v>1</v>
      </c>
      <c r="I17" s="132">
        <v>1</v>
      </c>
      <c r="J17" s="136"/>
      <c r="K17" s="166"/>
      <c r="L17" s="95">
        <v>2</v>
      </c>
      <c r="M17" s="166"/>
      <c r="N17" s="166"/>
      <c r="O17" s="100">
        <v>2</v>
      </c>
      <c r="P17" s="136"/>
      <c r="Q17" s="166">
        <v>3</v>
      </c>
      <c r="R17" s="166"/>
      <c r="S17" s="166"/>
      <c r="T17" s="102">
        <v>3</v>
      </c>
      <c r="U17" s="132"/>
      <c r="V17" s="95"/>
      <c r="W17" s="166"/>
      <c r="X17" s="166"/>
      <c r="Y17" s="166"/>
      <c r="Z17" s="166"/>
      <c r="AA17" s="132"/>
      <c r="AB17" s="136">
        <f t="shared" si="3"/>
        <v>3</v>
      </c>
      <c r="AC17" s="166">
        <f t="shared" si="4"/>
        <v>2</v>
      </c>
      <c r="AD17" s="132">
        <f t="shared" si="5"/>
        <v>2</v>
      </c>
      <c r="AE17" s="136">
        <f t="shared" si="9"/>
        <v>0</v>
      </c>
      <c r="AF17" s="166">
        <f t="shared" si="0"/>
        <v>0</v>
      </c>
      <c r="AG17" s="132">
        <f t="shared" si="1"/>
        <v>0</v>
      </c>
      <c r="AH17" s="79"/>
      <c r="AI17" s="79">
        <v>0</v>
      </c>
      <c r="AJ17" s="35">
        <f t="shared" si="6"/>
        <v>3</v>
      </c>
      <c r="AK17" s="35">
        <f t="shared" si="7"/>
        <v>2</v>
      </c>
      <c r="AL17" s="35">
        <f t="shared" si="8"/>
        <v>2</v>
      </c>
    </row>
    <row r="18" spans="1:38" ht="15" customHeight="1" x14ac:dyDescent="0.25">
      <c r="A18" s="26">
        <v>43328</v>
      </c>
      <c r="B18" s="135" t="s">
        <v>155</v>
      </c>
      <c r="C18" s="133" t="s">
        <v>70</v>
      </c>
      <c r="D18" s="92" t="s">
        <v>70</v>
      </c>
      <c r="E18" s="92">
        <v>1</v>
      </c>
      <c r="F18" s="92" t="s">
        <v>156</v>
      </c>
      <c r="G18" s="166" t="s">
        <v>70</v>
      </c>
      <c r="H18" s="166">
        <v>1</v>
      </c>
      <c r="I18" s="100">
        <v>1</v>
      </c>
      <c r="J18" s="92" t="s">
        <v>70</v>
      </c>
      <c r="K18" s="167">
        <v>1</v>
      </c>
      <c r="L18" s="168"/>
      <c r="M18" s="92">
        <v>2</v>
      </c>
      <c r="N18" s="92">
        <v>2</v>
      </c>
      <c r="O18" s="228">
        <v>2</v>
      </c>
      <c r="P18" s="126">
        <v>2</v>
      </c>
      <c r="Q18" s="126">
        <v>3</v>
      </c>
      <c r="R18" s="126">
        <v>3</v>
      </c>
      <c r="S18" s="166">
        <v>1</v>
      </c>
      <c r="T18" s="166">
        <v>3</v>
      </c>
      <c r="U18" s="100" t="s">
        <v>70</v>
      </c>
      <c r="V18" s="92"/>
      <c r="W18" s="167"/>
      <c r="X18" s="187"/>
      <c r="Y18" s="168"/>
      <c r="Z18" s="98"/>
      <c r="AA18" s="133"/>
      <c r="AB18" s="135">
        <f t="shared" si="3"/>
        <v>5</v>
      </c>
      <c r="AC18" s="167">
        <f t="shared" si="4"/>
        <v>4</v>
      </c>
      <c r="AD18" s="133">
        <f t="shared" si="5"/>
        <v>3</v>
      </c>
      <c r="AE18" s="136">
        <f t="shared" si="9"/>
        <v>0</v>
      </c>
      <c r="AF18" s="166">
        <f t="shared" si="0"/>
        <v>0</v>
      </c>
      <c r="AG18" s="132">
        <f t="shared" si="1"/>
        <v>0</v>
      </c>
      <c r="AH18" s="79"/>
      <c r="AI18" s="79">
        <f t="shared" ref="AI18:AI33" si="10">WEEKDAY(A18,2)</f>
        <v>4</v>
      </c>
      <c r="AJ18" s="35">
        <f t="shared" si="6"/>
        <v>6</v>
      </c>
      <c r="AK18" s="35">
        <f t="shared" si="7"/>
        <v>4</v>
      </c>
      <c r="AL18" s="35">
        <f t="shared" si="8"/>
        <v>3</v>
      </c>
    </row>
    <row r="19" spans="1:38" ht="15" customHeight="1" x14ac:dyDescent="0.25">
      <c r="A19" s="26">
        <v>43329</v>
      </c>
      <c r="B19" s="138" t="s">
        <v>155</v>
      </c>
      <c r="C19" s="228" t="s">
        <v>70</v>
      </c>
      <c r="D19" s="92" t="s">
        <v>70</v>
      </c>
      <c r="E19" s="92">
        <v>1</v>
      </c>
      <c r="F19" s="92" t="s">
        <v>156</v>
      </c>
      <c r="G19" s="166"/>
      <c r="H19" s="166">
        <v>1</v>
      </c>
      <c r="I19" s="100">
        <v>1</v>
      </c>
      <c r="J19" s="92" t="s">
        <v>70</v>
      </c>
      <c r="K19" s="167">
        <v>1</v>
      </c>
      <c r="L19" s="168">
        <v>2</v>
      </c>
      <c r="M19" s="92">
        <v>2</v>
      </c>
      <c r="N19" s="92">
        <v>2</v>
      </c>
      <c r="O19" s="228"/>
      <c r="P19" s="126">
        <v>2</v>
      </c>
      <c r="Q19" s="126">
        <v>3</v>
      </c>
      <c r="R19" s="126">
        <v>3</v>
      </c>
      <c r="S19" s="166">
        <v>1</v>
      </c>
      <c r="T19" s="166">
        <v>3</v>
      </c>
      <c r="U19" s="100" t="s">
        <v>70</v>
      </c>
      <c r="V19" s="92"/>
      <c r="W19" s="167"/>
      <c r="X19" s="167"/>
      <c r="Y19" s="168"/>
      <c r="Z19" s="98"/>
      <c r="AA19" s="228"/>
      <c r="AB19" s="135">
        <f t="shared" si="3"/>
        <v>5</v>
      </c>
      <c r="AC19" s="167">
        <f t="shared" si="4"/>
        <v>4</v>
      </c>
      <c r="AD19" s="133">
        <f t="shared" si="5"/>
        <v>3</v>
      </c>
      <c r="AE19" s="136">
        <f t="shared" si="9"/>
        <v>0</v>
      </c>
      <c r="AF19" s="166">
        <f t="shared" si="0"/>
        <v>0</v>
      </c>
      <c r="AG19" s="132">
        <f t="shared" si="1"/>
        <v>0</v>
      </c>
      <c r="AH19" s="79"/>
      <c r="AI19" s="79">
        <f t="shared" si="10"/>
        <v>5</v>
      </c>
      <c r="AJ19" s="35">
        <f t="shared" si="6"/>
        <v>6</v>
      </c>
      <c r="AK19" s="35">
        <f t="shared" si="7"/>
        <v>4</v>
      </c>
      <c r="AL19" s="35">
        <f t="shared" si="8"/>
        <v>3</v>
      </c>
    </row>
    <row r="20" spans="1:38" ht="15" customHeight="1" x14ac:dyDescent="0.25">
      <c r="A20" s="26">
        <v>43330</v>
      </c>
      <c r="B20" s="138"/>
      <c r="C20" s="228"/>
      <c r="D20" s="92"/>
      <c r="E20" s="92">
        <v>1</v>
      </c>
      <c r="F20" s="92"/>
      <c r="G20" s="166"/>
      <c r="H20" s="169">
        <v>1</v>
      </c>
      <c r="I20" s="100">
        <v>1</v>
      </c>
      <c r="J20" s="92"/>
      <c r="K20" s="167"/>
      <c r="L20" s="168">
        <v>2</v>
      </c>
      <c r="M20" s="92"/>
      <c r="N20" s="92"/>
      <c r="O20" s="228">
        <v>2</v>
      </c>
      <c r="P20" s="126"/>
      <c r="Q20" s="126">
        <v>3</v>
      </c>
      <c r="R20" s="126">
        <v>3</v>
      </c>
      <c r="S20" s="166"/>
      <c r="T20" s="169">
        <v>3</v>
      </c>
      <c r="U20" s="100"/>
      <c r="V20" s="92"/>
      <c r="W20" s="167"/>
      <c r="X20" s="167"/>
      <c r="Y20" s="168"/>
      <c r="Z20" s="98"/>
      <c r="AA20" s="237"/>
      <c r="AB20" s="135">
        <f t="shared" si="3"/>
        <v>3</v>
      </c>
      <c r="AC20" s="167">
        <f t="shared" si="4"/>
        <v>2</v>
      </c>
      <c r="AD20" s="133">
        <f t="shared" si="5"/>
        <v>3</v>
      </c>
      <c r="AE20" s="136">
        <f t="shared" si="9"/>
        <v>0</v>
      </c>
      <c r="AF20" s="166">
        <f t="shared" si="0"/>
        <v>0</v>
      </c>
      <c r="AG20" s="132">
        <f t="shared" si="1"/>
        <v>0</v>
      </c>
      <c r="AH20" s="79" t="s">
        <v>157</v>
      </c>
      <c r="AI20" s="79">
        <f t="shared" si="10"/>
        <v>6</v>
      </c>
      <c r="AJ20" s="35">
        <f t="shared" si="6"/>
        <v>3</v>
      </c>
      <c r="AK20" s="35">
        <f t="shared" si="7"/>
        <v>2</v>
      </c>
      <c r="AL20" s="35">
        <f t="shared" si="8"/>
        <v>3</v>
      </c>
    </row>
    <row r="21" spans="1:38" ht="15" customHeight="1" x14ac:dyDescent="0.25">
      <c r="A21" s="26">
        <v>43331</v>
      </c>
      <c r="B21" s="138"/>
      <c r="C21" s="228"/>
      <c r="D21" s="125"/>
      <c r="E21" s="168">
        <v>1</v>
      </c>
      <c r="F21" s="168"/>
      <c r="G21" s="166"/>
      <c r="H21" s="95">
        <v>1</v>
      </c>
      <c r="I21" s="133">
        <v>1</v>
      </c>
      <c r="J21" s="136"/>
      <c r="K21" s="166"/>
      <c r="L21" s="166">
        <v>2</v>
      </c>
      <c r="M21" s="166"/>
      <c r="N21" s="166"/>
      <c r="O21" s="188">
        <v>2</v>
      </c>
      <c r="P21" s="135"/>
      <c r="Q21" s="168">
        <v>3</v>
      </c>
      <c r="R21" s="168">
        <v>3</v>
      </c>
      <c r="S21" s="166"/>
      <c r="T21" s="166">
        <v>3</v>
      </c>
      <c r="U21" s="100"/>
      <c r="V21" s="92"/>
      <c r="W21" s="167"/>
      <c r="X21" s="167"/>
      <c r="Y21" s="98"/>
      <c r="Z21" s="167"/>
      <c r="AA21" s="133"/>
      <c r="AB21" s="135">
        <f t="shared" si="3"/>
        <v>3</v>
      </c>
      <c r="AC21" s="167">
        <f t="shared" si="4"/>
        <v>2</v>
      </c>
      <c r="AD21" s="133">
        <f t="shared" si="5"/>
        <v>3</v>
      </c>
      <c r="AE21" s="136">
        <f t="shared" si="9"/>
        <v>0</v>
      </c>
      <c r="AF21" s="166">
        <f t="shared" si="0"/>
        <v>0</v>
      </c>
      <c r="AG21" s="132">
        <f t="shared" si="1"/>
        <v>0</v>
      </c>
      <c r="AH21" s="79" t="s">
        <v>157</v>
      </c>
      <c r="AI21" s="79">
        <f t="shared" si="10"/>
        <v>7</v>
      </c>
      <c r="AJ21" s="35">
        <f t="shared" si="6"/>
        <v>3</v>
      </c>
      <c r="AK21" s="35">
        <f t="shared" si="7"/>
        <v>2</v>
      </c>
      <c r="AL21" s="35">
        <f t="shared" si="8"/>
        <v>3</v>
      </c>
    </row>
    <row r="22" spans="1:38" ht="15" customHeight="1" x14ac:dyDescent="0.25">
      <c r="A22" s="26">
        <v>43332</v>
      </c>
      <c r="B22" s="138" t="s">
        <v>155</v>
      </c>
      <c r="C22" s="228" t="s">
        <v>70</v>
      </c>
      <c r="D22" s="125" t="s">
        <v>70</v>
      </c>
      <c r="E22" s="168" t="s">
        <v>161</v>
      </c>
      <c r="F22" s="168">
        <v>1</v>
      </c>
      <c r="G22" s="167">
        <v>2</v>
      </c>
      <c r="H22" s="92"/>
      <c r="I22" s="133"/>
      <c r="J22" s="138" t="s">
        <v>70</v>
      </c>
      <c r="K22" s="168">
        <v>2</v>
      </c>
      <c r="L22" s="92">
        <v>3</v>
      </c>
      <c r="M22" s="168">
        <v>1</v>
      </c>
      <c r="N22" s="167">
        <v>2</v>
      </c>
      <c r="O22" s="219">
        <v>3</v>
      </c>
      <c r="P22" s="135">
        <v>1</v>
      </c>
      <c r="Q22" s="168"/>
      <c r="R22" s="168"/>
      <c r="S22" s="168">
        <v>1</v>
      </c>
      <c r="T22" s="8"/>
      <c r="U22" s="133" t="s">
        <v>70</v>
      </c>
      <c r="V22" s="92"/>
      <c r="W22" s="167"/>
      <c r="X22" s="167"/>
      <c r="Y22" s="167"/>
      <c r="Z22" s="167"/>
      <c r="AA22" s="133"/>
      <c r="AB22" s="135">
        <f t="shared" si="3"/>
        <v>5</v>
      </c>
      <c r="AC22" s="167">
        <f t="shared" si="4"/>
        <v>3</v>
      </c>
      <c r="AD22" s="133">
        <f t="shared" si="5"/>
        <v>2</v>
      </c>
      <c r="AE22" s="136">
        <f t="shared" si="9"/>
        <v>0</v>
      </c>
      <c r="AF22" s="166">
        <f t="shared" si="0"/>
        <v>0</v>
      </c>
      <c r="AG22" s="132">
        <f t="shared" si="1"/>
        <v>0</v>
      </c>
      <c r="AH22" s="79"/>
      <c r="AI22" s="79">
        <f t="shared" si="10"/>
        <v>1</v>
      </c>
      <c r="AJ22" s="35">
        <f t="shared" si="6"/>
        <v>6</v>
      </c>
      <c r="AK22" s="35">
        <f t="shared" si="7"/>
        <v>3</v>
      </c>
      <c r="AL22" s="35">
        <f t="shared" si="8"/>
        <v>2</v>
      </c>
    </row>
    <row r="23" spans="1:38" ht="15" customHeight="1" thickBot="1" x14ac:dyDescent="0.3">
      <c r="A23" s="26">
        <v>43333</v>
      </c>
      <c r="B23" s="157" t="s">
        <v>155</v>
      </c>
      <c r="C23" s="224" t="s">
        <v>70</v>
      </c>
      <c r="D23" s="158">
        <v>1</v>
      </c>
      <c r="E23" s="170"/>
      <c r="F23" s="170">
        <v>1</v>
      </c>
      <c r="G23" s="158">
        <v>2</v>
      </c>
      <c r="H23" s="154">
        <v>2</v>
      </c>
      <c r="I23" s="153">
        <v>2</v>
      </c>
      <c r="J23" s="154" t="s">
        <v>70</v>
      </c>
      <c r="K23" s="154">
        <v>2</v>
      </c>
      <c r="L23" s="154">
        <v>3</v>
      </c>
      <c r="M23" s="154">
        <v>1</v>
      </c>
      <c r="N23" s="170">
        <v>2</v>
      </c>
      <c r="O23" s="153">
        <v>3</v>
      </c>
      <c r="P23" s="158">
        <v>1</v>
      </c>
      <c r="Q23" s="158"/>
      <c r="R23" s="158"/>
      <c r="S23" s="154">
        <v>1</v>
      </c>
      <c r="T23" s="170"/>
      <c r="U23" s="153" t="s">
        <v>70</v>
      </c>
      <c r="V23" s="158"/>
      <c r="W23" s="170"/>
      <c r="X23" s="170"/>
      <c r="Y23" s="170"/>
      <c r="Z23" s="155"/>
      <c r="AA23" s="262"/>
      <c r="AB23" s="151">
        <f t="shared" si="3"/>
        <v>5</v>
      </c>
      <c r="AC23" s="170">
        <f t="shared" si="4"/>
        <v>5</v>
      </c>
      <c r="AD23" s="153">
        <f t="shared" si="5"/>
        <v>2</v>
      </c>
      <c r="AE23" s="151">
        <f t="shared" si="9"/>
        <v>0</v>
      </c>
      <c r="AF23" s="170">
        <f t="shared" si="0"/>
        <v>0</v>
      </c>
      <c r="AG23" s="153">
        <f t="shared" si="1"/>
        <v>0</v>
      </c>
      <c r="AH23" s="79"/>
      <c r="AI23" s="79">
        <f t="shared" si="10"/>
        <v>2</v>
      </c>
      <c r="AJ23" s="35">
        <f t="shared" si="6"/>
        <v>6</v>
      </c>
      <c r="AK23" s="35">
        <f t="shared" si="7"/>
        <v>5</v>
      </c>
      <c r="AL23" s="35">
        <f t="shared" si="8"/>
        <v>2</v>
      </c>
    </row>
    <row r="24" spans="1:38" ht="15" customHeight="1" thickTop="1" x14ac:dyDescent="0.25">
      <c r="A24" s="26">
        <v>43334</v>
      </c>
      <c r="B24" s="136" t="s">
        <v>155</v>
      </c>
      <c r="C24" s="132" t="s">
        <v>70</v>
      </c>
      <c r="D24" s="126"/>
      <c r="E24" s="166">
        <v>1</v>
      </c>
      <c r="F24" s="166" t="s">
        <v>156</v>
      </c>
      <c r="G24" s="126">
        <v>2</v>
      </c>
      <c r="H24" s="95">
        <v>2</v>
      </c>
      <c r="I24" s="278">
        <v>2</v>
      </c>
      <c r="J24" s="95" t="s">
        <v>70</v>
      </c>
      <c r="K24" s="95"/>
      <c r="L24" s="95">
        <v>3</v>
      </c>
      <c r="M24" s="166">
        <v>1</v>
      </c>
      <c r="N24" s="166"/>
      <c r="O24" s="100">
        <v>3</v>
      </c>
      <c r="P24" s="95">
        <v>1</v>
      </c>
      <c r="Q24" s="95">
        <v>2</v>
      </c>
      <c r="R24" s="95">
        <v>1</v>
      </c>
      <c r="S24" s="166"/>
      <c r="T24" s="166">
        <v>1</v>
      </c>
      <c r="U24" s="294" t="s">
        <v>70</v>
      </c>
      <c r="V24" s="126"/>
      <c r="W24" s="166"/>
      <c r="X24" s="169"/>
      <c r="Y24" s="169"/>
      <c r="Z24" s="169"/>
      <c r="AA24" s="236"/>
      <c r="AB24" s="136">
        <f t="shared" si="3"/>
        <v>5</v>
      </c>
      <c r="AC24" s="166">
        <f t="shared" si="4"/>
        <v>4</v>
      </c>
      <c r="AD24" s="132">
        <f t="shared" si="5"/>
        <v>2</v>
      </c>
      <c r="AE24" s="136">
        <f t="shared" si="9"/>
        <v>0</v>
      </c>
      <c r="AF24" s="166">
        <f t="shared" si="0"/>
        <v>0</v>
      </c>
      <c r="AG24" s="132">
        <f t="shared" si="1"/>
        <v>0</v>
      </c>
      <c r="AH24" s="79"/>
      <c r="AI24" s="79">
        <f t="shared" si="10"/>
        <v>3</v>
      </c>
      <c r="AJ24" s="35">
        <f t="shared" si="6"/>
        <v>6</v>
      </c>
      <c r="AK24" s="35">
        <f t="shared" si="7"/>
        <v>4</v>
      </c>
      <c r="AL24" s="35">
        <f t="shared" si="8"/>
        <v>2</v>
      </c>
    </row>
    <row r="25" spans="1:38" ht="15" customHeight="1" x14ac:dyDescent="0.25">
      <c r="A25" s="26">
        <v>43335</v>
      </c>
      <c r="B25" s="135" t="s">
        <v>155</v>
      </c>
      <c r="C25" s="132" t="s">
        <v>70</v>
      </c>
      <c r="D25" s="92">
        <v>2</v>
      </c>
      <c r="E25" s="167">
        <v>1</v>
      </c>
      <c r="F25" s="167" t="s">
        <v>156</v>
      </c>
      <c r="G25" s="125">
        <v>2</v>
      </c>
      <c r="H25" s="92">
        <v>2</v>
      </c>
      <c r="I25" s="228">
        <v>2</v>
      </c>
      <c r="J25" s="126" t="s">
        <v>70</v>
      </c>
      <c r="K25" s="126">
        <v>3</v>
      </c>
      <c r="L25" s="126"/>
      <c r="M25" s="166">
        <v>1</v>
      </c>
      <c r="N25" s="166">
        <v>3</v>
      </c>
      <c r="O25" s="100"/>
      <c r="P25" s="92"/>
      <c r="Q25" s="92">
        <v>2</v>
      </c>
      <c r="R25" s="92">
        <v>1</v>
      </c>
      <c r="S25" s="169">
        <v>1</v>
      </c>
      <c r="T25" s="166">
        <v>1</v>
      </c>
      <c r="U25" s="294" t="s">
        <v>70</v>
      </c>
      <c r="V25" s="125"/>
      <c r="W25" s="167"/>
      <c r="X25" s="168"/>
      <c r="Y25" s="168"/>
      <c r="Z25" s="168"/>
      <c r="AA25" s="237"/>
      <c r="AB25" s="135">
        <f t="shared" si="3"/>
        <v>5</v>
      </c>
      <c r="AC25" s="167">
        <f t="shared" si="4"/>
        <v>5</v>
      </c>
      <c r="AD25" s="133">
        <f t="shared" si="5"/>
        <v>2</v>
      </c>
      <c r="AE25" s="136">
        <f t="shared" si="9"/>
        <v>0</v>
      </c>
      <c r="AF25" s="166">
        <f t="shared" si="0"/>
        <v>0</v>
      </c>
      <c r="AG25" s="132">
        <f t="shared" si="1"/>
        <v>0</v>
      </c>
      <c r="AH25" s="79"/>
      <c r="AI25" s="79">
        <f t="shared" si="10"/>
        <v>4</v>
      </c>
      <c r="AJ25" s="35">
        <f t="shared" si="6"/>
        <v>6</v>
      </c>
      <c r="AK25" s="35">
        <f t="shared" si="7"/>
        <v>5</v>
      </c>
      <c r="AL25" s="35">
        <f t="shared" si="8"/>
        <v>2</v>
      </c>
    </row>
    <row r="26" spans="1:38" ht="15" customHeight="1" x14ac:dyDescent="0.25">
      <c r="A26" s="26">
        <v>43336</v>
      </c>
      <c r="B26" s="138" t="s">
        <v>155</v>
      </c>
      <c r="C26" s="225" t="s">
        <v>70</v>
      </c>
      <c r="D26" s="125">
        <v>2</v>
      </c>
      <c r="E26" s="167">
        <v>2</v>
      </c>
      <c r="F26" s="167" t="s">
        <v>156</v>
      </c>
      <c r="G26" s="125">
        <v>2</v>
      </c>
      <c r="H26" s="92"/>
      <c r="I26" s="133"/>
      <c r="J26" s="126" t="s">
        <v>70</v>
      </c>
      <c r="K26" s="126">
        <v>3</v>
      </c>
      <c r="L26" s="126"/>
      <c r="M26" s="166">
        <v>1</v>
      </c>
      <c r="N26" s="166">
        <v>3</v>
      </c>
      <c r="O26" s="100"/>
      <c r="P26" s="92">
        <v>1</v>
      </c>
      <c r="Q26" s="92">
        <v>2</v>
      </c>
      <c r="R26" s="125">
        <v>1</v>
      </c>
      <c r="S26" s="166">
        <v>1</v>
      </c>
      <c r="T26" s="166">
        <v>1</v>
      </c>
      <c r="U26" s="294" t="s">
        <v>70</v>
      </c>
      <c r="V26" s="125"/>
      <c r="W26" s="167"/>
      <c r="X26" s="168"/>
      <c r="Y26" s="168"/>
      <c r="Z26" s="168"/>
      <c r="AA26" s="237"/>
      <c r="AB26" s="135">
        <f t="shared" si="3"/>
        <v>5</v>
      </c>
      <c r="AC26" s="167">
        <f t="shared" si="4"/>
        <v>4</v>
      </c>
      <c r="AD26" s="133">
        <f t="shared" si="5"/>
        <v>2</v>
      </c>
      <c r="AE26" s="136">
        <f t="shared" si="9"/>
        <v>0</v>
      </c>
      <c r="AF26" s="166">
        <f t="shared" si="0"/>
        <v>0</v>
      </c>
      <c r="AG26" s="132">
        <f t="shared" si="1"/>
        <v>0</v>
      </c>
      <c r="AH26" s="79"/>
      <c r="AI26" s="79">
        <f t="shared" si="10"/>
        <v>5</v>
      </c>
      <c r="AJ26" s="35">
        <f t="shared" si="6"/>
        <v>6</v>
      </c>
      <c r="AK26" s="35">
        <f t="shared" si="7"/>
        <v>4</v>
      </c>
      <c r="AL26" s="35">
        <f t="shared" si="8"/>
        <v>2</v>
      </c>
    </row>
    <row r="27" spans="1:38" ht="15" customHeight="1" x14ac:dyDescent="0.25">
      <c r="A27" s="26">
        <v>43337</v>
      </c>
      <c r="B27" s="138"/>
      <c r="C27" s="225"/>
      <c r="D27" s="125">
        <v>2</v>
      </c>
      <c r="E27" s="167"/>
      <c r="F27" s="167"/>
      <c r="G27" s="125">
        <v>2</v>
      </c>
      <c r="H27" s="92"/>
      <c r="I27" s="133"/>
      <c r="J27" s="126"/>
      <c r="K27" s="126">
        <v>3</v>
      </c>
      <c r="L27" s="126"/>
      <c r="M27" s="166"/>
      <c r="N27" s="166">
        <v>3</v>
      </c>
      <c r="O27" s="100"/>
      <c r="P27" s="92">
        <v>1</v>
      </c>
      <c r="Q27" s="92"/>
      <c r="R27" s="125">
        <v>1</v>
      </c>
      <c r="S27" s="166"/>
      <c r="T27" s="166">
        <v>1</v>
      </c>
      <c r="U27" s="297"/>
      <c r="V27" s="125"/>
      <c r="W27" s="167"/>
      <c r="X27" s="168"/>
      <c r="Y27" s="168"/>
      <c r="Z27" s="98"/>
      <c r="AA27" s="237"/>
      <c r="AB27" s="135">
        <f t="shared" si="3"/>
        <v>3</v>
      </c>
      <c r="AC27" s="167">
        <f t="shared" si="4"/>
        <v>2</v>
      </c>
      <c r="AD27" s="133">
        <f t="shared" si="5"/>
        <v>2</v>
      </c>
      <c r="AE27" s="136">
        <f t="shared" si="9"/>
        <v>0</v>
      </c>
      <c r="AF27" s="166">
        <f t="shared" si="0"/>
        <v>0</v>
      </c>
      <c r="AG27" s="132">
        <f t="shared" si="1"/>
        <v>0</v>
      </c>
      <c r="AH27" s="79"/>
      <c r="AI27" s="79">
        <f t="shared" si="10"/>
        <v>6</v>
      </c>
      <c r="AJ27" s="35">
        <f t="shared" si="6"/>
        <v>3</v>
      </c>
      <c r="AK27" s="35">
        <f t="shared" si="7"/>
        <v>2</v>
      </c>
      <c r="AL27" s="35">
        <f t="shared" si="8"/>
        <v>2</v>
      </c>
    </row>
    <row r="28" spans="1:38" ht="15" customHeight="1" x14ac:dyDescent="0.25">
      <c r="A28" s="26">
        <v>43338</v>
      </c>
      <c r="B28" s="231"/>
      <c r="C28" s="236"/>
      <c r="D28" s="95">
        <v>2</v>
      </c>
      <c r="E28" s="166"/>
      <c r="F28" s="166"/>
      <c r="G28" s="166">
        <v>2</v>
      </c>
      <c r="H28" s="166"/>
      <c r="I28" s="188"/>
      <c r="J28" s="135"/>
      <c r="K28" s="167">
        <v>3</v>
      </c>
      <c r="L28" s="167"/>
      <c r="M28" s="166"/>
      <c r="N28" s="166">
        <v>3</v>
      </c>
      <c r="O28" s="100"/>
      <c r="P28" s="138">
        <v>1</v>
      </c>
      <c r="Q28" s="168"/>
      <c r="R28" s="168">
        <v>1</v>
      </c>
      <c r="S28" s="166"/>
      <c r="T28" s="95">
        <v>1</v>
      </c>
      <c r="U28" s="133"/>
      <c r="V28" s="92"/>
      <c r="W28" s="167"/>
      <c r="X28" s="168"/>
      <c r="Y28" s="98"/>
      <c r="Z28" s="167"/>
      <c r="AA28" s="133"/>
      <c r="AB28" s="135">
        <f t="shared" si="3"/>
        <v>3</v>
      </c>
      <c r="AC28" s="167">
        <f t="shared" si="4"/>
        <v>2</v>
      </c>
      <c r="AD28" s="133">
        <f t="shared" si="5"/>
        <v>2</v>
      </c>
      <c r="AE28" s="136">
        <f t="shared" si="9"/>
        <v>0</v>
      </c>
      <c r="AF28" s="166">
        <f t="shared" si="0"/>
        <v>0</v>
      </c>
      <c r="AG28" s="132">
        <f t="shared" si="1"/>
        <v>0</v>
      </c>
      <c r="AH28" s="79"/>
      <c r="AI28" s="79">
        <f t="shared" si="10"/>
        <v>7</v>
      </c>
      <c r="AJ28" s="35">
        <f t="shared" si="6"/>
        <v>3</v>
      </c>
      <c r="AK28" s="35">
        <f t="shared" si="7"/>
        <v>2</v>
      </c>
      <c r="AL28" s="35">
        <f t="shared" si="8"/>
        <v>2</v>
      </c>
    </row>
    <row r="29" spans="1:38" ht="15" customHeight="1" x14ac:dyDescent="0.25">
      <c r="A29" s="26">
        <v>43339</v>
      </c>
      <c r="B29" s="138" t="s">
        <v>155</v>
      </c>
      <c r="C29" s="228" t="s">
        <v>155</v>
      </c>
      <c r="D29" s="125">
        <v>3</v>
      </c>
      <c r="E29" s="168">
        <v>1</v>
      </c>
      <c r="F29" s="168" t="s">
        <v>156</v>
      </c>
      <c r="G29" s="167">
        <v>2</v>
      </c>
      <c r="H29" s="92"/>
      <c r="I29" s="133">
        <v>2</v>
      </c>
      <c r="J29" s="138">
        <v>1</v>
      </c>
      <c r="K29" s="168">
        <v>3</v>
      </c>
      <c r="L29" s="92">
        <v>1</v>
      </c>
      <c r="M29" s="168">
        <v>1</v>
      </c>
      <c r="N29" s="167">
        <v>3</v>
      </c>
      <c r="O29" s="219">
        <v>1</v>
      </c>
      <c r="P29" s="138"/>
      <c r="Q29" s="168">
        <v>2</v>
      </c>
      <c r="R29" s="167">
        <v>2</v>
      </c>
      <c r="S29" s="168" t="s">
        <v>70</v>
      </c>
      <c r="T29" s="8"/>
      <c r="U29" s="133" t="s">
        <v>70</v>
      </c>
      <c r="V29" s="92"/>
      <c r="W29" s="167"/>
      <c r="X29" s="167"/>
      <c r="Y29" s="167"/>
      <c r="Z29" s="167"/>
      <c r="AA29" s="133"/>
      <c r="AB29" s="135">
        <f t="shared" si="3"/>
        <v>5</v>
      </c>
      <c r="AC29" s="167">
        <f t="shared" si="4"/>
        <v>4</v>
      </c>
      <c r="AD29" s="133">
        <f t="shared" si="5"/>
        <v>3</v>
      </c>
      <c r="AE29" s="136">
        <f t="shared" si="9"/>
        <v>0</v>
      </c>
      <c r="AF29" s="166">
        <f t="shared" si="0"/>
        <v>0</v>
      </c>
      <c r="AG29" s="132">
        <f t="shared" si="1"/>
        <v>0</v>
      </c>
      <c r="AH29" s="79"/>
      <c r="AI29" s="79">
        <f t="shared" si="10"/>
        <v>1</v>
      </c>
      <c r="AJ29" s="35">
        <f t="shared" si="6"/>
        <v>7</v>
      </c>
      <c r="AK29" s="35">
        <f t="shared" si="7"/>
        <v>4</v>
      </c>
      <c r="AL29" s="35">
        <f t="shared" si="8"/>
        <v>3</v>
      </c>
    </row>
    <row r="30" spans="1:38" ht="15" customHeight="1" thickBot="1" x14ac:dyDescent="0.3">
      <c r="A30" s="26">
        <v>43340</v>
      </c>
      <c r="B30" s="157" t="s">
        <v>155</v>
      </c>
      <c r="C30" s="224" t="s">
        <v>155</v>
      </c>
      <c r="D30" s="154">
        <v>3</v>
      </c>
      <c r="E30" s="154">
        <v>1</v>
      </c>
      <c r="F30" s="154" t="s">
        <v>156</v>
      </c>
      <c r="G30" s="154"/>
      <c r="H30" s="170">
        <v>3</v>
      </c>
      <c r="I30" s="153">
        <v>2</v>
      </c>
      <c r="J30" s="158">
        <v>1</v>
      </c>
      <c r="K30" s="158"/>
      <c r="L30" s="158">
        <v>1</v>
      </c>
      <c r="M30" s="154">
        <v>1</v>
      </c>
      <c r="N30" s="170"/>
      <c r="O30" s="153">
        <v>1</v>
      </c>
      <c r="P30" s="158"/>
      <c r="Q30" s="170">
        <v>2</v>
      </c>
      <c r="R30" s="155">
        <v>2</v>
      </c>
      <c r="S30" s="158" t="s">
        <v>70</v>
      </c>
      <c r="T30" s="154">
        <v>2</v>
      </c>
      <c r="U30" s="153" t="s">
        <v>70</v>
      </c>
      <c r="V30" s="154"/>
      <c r="W30" s="170"/>
      <c r="X30" s="170"/>
      <c r="Y30" s="170"/>
      <c r="Z30" s="170"/>
      <c r="AA30" s="262"/>
      <c r="AB30" s="151">
        <f t="shared" si="3"/>
        <v>5</v>
      </c>
      <c r="AC30" s="170">
        <f t="shared" si="4"/>
        <v>4</v>
      </c>
      <c r="AD30" s="153">
        <f t="shared" si="5"/>
        <v>2</v>
      </c>
      <c r="AE30" s="151">
        <f t="shared" si="9"/>
        <v>0</v>
      </c>
      <c r="AF30" s="170">
        <f t="shared" si="0"/>
        <v>0</v>
      </c>
      <c r="AG30" s="153">
        <f t="shared" si="1"/>
        <v>0</v>
      </c>
      <c r="AH30" s="79"/>
      <c r="AI30" s="79">
        <f t="shared" si="10"/>
        <v>2</v>
      </c>
      <c r="AJ30" s="35">
        <f t="shared" si="6"/>
        <v>7</v>
      </c>
      <c r="AK30" s="35">
        <f t="shared" si="7"/>
        <v>4</v>
      </c>
      <c r="AL30" s="35">
        <f t="shared" si="8"/>
        <v>2</v>
      </c>
    </row>
    <row r="31" spans="1:38" ht="15" customHeight="1" thickTop="1" x14ac:dyDescent="0.25">
      <c r="A31" s="26">
        <v>43341</v>
      </c>
      <c r="B31" s="136" t="s">
        <v>155</v>
      </c>
      <c r="C31" s="132" t="s">
        <v>155</v>
      </c>
      <c r="D31" s="95">
        <v>3</v>
      </c>
      <c r="E31" s="95"/>
      <c r="F31" s="95" t="s">
        <v>156</v>
      </c>
      <c r="G31" s="166">
        <v>3</v>
      </c>
      <c r="H31" s="166">
        <v>3</v>
      </c>
      <c r="I31" s="100">
        <v>2</v>
      </c>
      <c r="J31" s="95">
        <v>1</v>
      </c>
      <c r="K31" s="126"/>
      <c r="L31" s="95">
        <v>1</v>
      </c>
      <c r="M31" s="166">
        <v>1</v>
      </c>
      <c r="N31" s="166"/>
      <c r="O31" s="100">
        <v>1</v>
      </c>
      <c r="P31" s="95" t="s">
        <v>161</v>
      </c>
      <c r="Q31" s="166"/>
      <c r="R31" s="169">
        <v>2</v>
      </c>
      <c r="S31" s="126" t="s">
        <v>70</v>
      </c>
      <c r="T31" s="95">
        <v>2</v>
      </c>
      <c r="U31" s="278">
        <v>2</v>
      </c>
      <c r="V31" s="95"/>
      <c r="W31" s="166"/>
      <c r="X31" s="166"/>
      <c r="Y31" s="166"/>
      <c r="Z31" s="166"/>
      <c r="AA31" s="236"/>
      <c r="AB31" s="136">
        <f t="shared" si="3"/>
        <v>5</v>
      </c>
      <c r="AC31" s="166">
        <f t="shared" si="4"/>
        <v>4</v>
      </c>
      <c r="AD31" s="132">
        <f t="shared" si="5"/>
        <v>3</v>
      </c>
      <c r="AE31" s="136">
        <f t="shared" si="9"/>
        <v>0</v>
      </c>
      <c r="AF31" s="166">
        <f t="shared" si="0"/>
        <v>0</v>
      </c>
      <c r="AG31" s="132">
        <f t="shared" si="1"/>
        <v>0</v>
      </c>
      <c r="AH31" s="79"/>
      <c r="AI31" s="79">
        <f t="shared" si="10"/>
        <v>3</v>
      </c>
      <c r="AJ31" s="35">
        <f t="shared" si="6"/>
        <v>7</v>
      </c>
      <c r="AK31" s="35">
        <f t="shared" si="7"/>
        <v>4</v>
      </c>
      <c r="AL31" s="35">
        <f t="shared" si="8"/>
        <v>3</v>
      </c>
    </row>
    <row r="32" spans="1:38" ht="15" customHeight="1" x14ac:dyDescent="0.25">
      <c r="A32" s="26">
        <v>43342</v>
      </c>
      <c r="B32" s="135" t="s">
        <v>155</v>
      </c>
      <c r="C32" s="133" t="s">
        <v>155</v>
      </c>
      <c r="D32" s="126">
        <v>3</v>
      </c>
      <c r="E32" s="126"/>
      <c r="F32" s="126" t="s">
        <v>156</v>
      </c>
      <c r="G32" s="166">
        <v>3</v>
      </c>
      <c r="H32" s="166">
        <v>3</v>
      </c>
      <c r="I32" s="100">
        <v>2</v>
      </c>
      <c r="J32" s="92">
        <v>1</v>
      </c>
      <c r="K32" s="125">
        <v>1</v>
      </c>
      <c r="L32" s="92">
        <v>1</v>
      </c>
      <c r="M32" s="166"/>
      <c r="N32" s="166">
        <v>1</v>
      </c>
      <c r="O32" s="100">
        <v>1</v>
      </c>
      <c r="P32" s="92">
        <v>2</v>
      </c>
      <c r="Q32" s="167"/>
      <c r="R32" s="168"/>
      <c r="S32" s="125" t="s">
        <v>70</v>
      </c>
      <c r="T32" s="92">
        <v>2</v>
      </c>
      <c r="U32" s="133">
        <v>2</v>
      </c>
      <c r="V32" s="92"/>
      <c r="W32" s="167"/>
      <c r="X32" s="167"/>
      <c r="Y32" s="167"/>
      <c r="Z32" s="167"/>
      <c r="AA32" s="237"/>
      <c r="AB32" s="135">
        <f t="shared" si="3"/>
        <v>5</v>
      </c>
      <c r="AC32" s="167">
        <f t="shared" si="4"/>
        <v>4</v>
      </c>
      <c r="AD32" s="133">
        <f t="shared" si="5"/>
        <v>3</v>
      </c>
      <c r="AE32" s="136">
        <f t="shared" si="9"/>
        <v>0</v>
      </c>
      <c r="AF32" s="166">
        <f t="shared" si="0"/>
        <v>0</v>
      </c>
      <c r="AG32" s="132">
        <f t="shared" si="1"/>
        <v>0</v>
      </c>
      <c r="AH32" s="79"/>
      <c r="AI32" s="79">
        <f t="shared" si="10"/>
        <v>4</v>
      </c>
      <c r="AJ32" s="35">
        <f t="shared" si="6"/>
        <v>7</v>
      </c>
      <c r="AK32" s="35">
        <f t="shared" si="7"/>
        <v>4</v>
      </c>
      <c r="AL32" s="35">
        <f t="shared" si="8"/>
        <v>3</v>
      </c>
    </row>
    <row r="33" spans="1:38" ht="15" customHeight="1" thickBot="1" x14ac:dyDescent="0.3">
      <c r="A33" s="26">
        <v>43343</v>
      </c>
      <c r="B33" s="27" t="s">
        <v>155</v>
      </c>
      <c r="C33" s="24" t="s">
        <v>155</v>
      </c>
      <c r="D33" s="276">
        <v>3</v>
      </c>
      <c r="E33" s="276">
        <v>3</v>
      </c>
      <c r="F33" s="276" t="s">
        <v>156</v>
      </c>
      <c r="G33" s="129">
        <v>3</v>
      </c>
      <c r="H33" s="129">
        <v>3</v>
      </c>
      <c r="I33" s="222">
        <v>3</v>
      </c>
      <c r="J33" s="93">
        <v>1</v>
      </c>
      <c r="K33" s="276">
        <v>1</v>
      </c>
      <c r="L33" s="93">
        <v>1</v>
      </c>
      <c r="M33" s="129">
        <v>2</v>
      </c>
      <c r="N33" s="129">
        <v>1</v>
      </c>
      <c r="O33" s="222">
        <v>1</v>
      </c>
      <c r="P33" s="93">
        <v>2</v>
      </c>
      <c r="Q33" s="129">
        <v>2</v>
      </c>
      <c r="R33" s="129"/>
      <c r="S33" s="276" t="s">
        <v>70</v>
      </c>
      <c r="T33" s="93" t="s">
        <v>70</v>
      </c>
      <c r="U33" s="130">
        <v>2</v>
      </c>
      <c r="V33" s="29"/>
      <c r="W33" s="129"/>
      <c r="X33" s="29"/>
      <c r="Y33" s="129"/>
      <c r="Z33" s="165"/>
      <c r="AA33" s="250"/>
      <c r="AB33" s="137">
        <f t="shared" si="3"/>
        <v>5</v>
      </c>
      <c r="AC33" s="129">
        <f t="shared" si="4"/>
        <v>4</v>
      </c>
      <c r="AD33" s="130">
        <f t="shared" si="5"/>
        <v>5</v>
      </c>
      <c r="AE33" s="27">
        <f t="shared" si="9"/>
        <v>0</v>
      </c>
      <c r="AF33" s="165">
        <f t="shared" si="0"/>
        <v>0</v>
      </c>
      <c r="AG33" s="24">
        <f t="shared" si="1"/>
        <v>0</v>
      </c>
      <c r="AH33" s="79"/>
      <c r="AI33" s="79">
        <f t="shared" si="10"/>
        <v>5</v>
      </c>
      <c r="AJ33" s="291">
        <f t="shared" si="6"/>
        <v>7</v>
      </c>
      <c r="AK33" s="291">
        <f t="shared" si="7"/>
        <v>4</v>
      </c>
      <c r="AL33" s="291">
        <f t="shared" si="8"/>
        <v>5</v>
      </c>
    </row>
    <row r="34" spans="1:38" ht="15" customHeight="1" x14ac:dyDescent="0.25">
      <c r="A34" s="79"/>
      <c r="B34" s="159">
        <f t="shared" ref="B34:AA34" si="11">31-(COUNTBLANK(B3:B33)+COUNTIF(B3:B33,"X")+COUNTIFS(B3:B33,"C",$AI$3:$AI$33,"&gt;5"))</f>
        <v>24</v>
      </c>
      <c r="C34" s="159">
        <f t="shared" si="11"/>
        <v>24</v>
      </c>
      <c r="D34" s="159">
        <f t="shared" si="11"/>
        <v>22</v>
      </c>
      <c r="E34" s="79">
        <f t="shared" si="11"/>
        <v>22</v>
      </c>
      <c r="F34" s="79">
        <f t="shared" si="11"/>
        <v>24</v>
      </c>
      <c r="G34" s="79">
        <f t="shared" si="11"/>
        <v>22</v>
      </c>
      <c r="H34" s="79">
        <f t="shared" si="11"/>
        <v>24</v>
      </c>
      <c r="I34" s="79">
        <f t="shared" si="11"/>
        <v>22</v>
      </c>
      <c r="J34" s="79">
        <f t="shared" si="11"/>
        <v>22</v>
      </c>
      <c r="K34" s="79">
        <f t="shared" si="11"/>
        <v>22</v>
      </c>
      <c r="L34" s="79">
        <f t="shared" si="11"/>
        <v>22</v>
      </c>
      <c r="M34" s="79">
        <f t="shared" si="11"/>
        <v>21</v>
      </c>
      <c r="N34" s="79">
        <f t="shared" si="11"/>
        <v>22</v>
      </c>
      <c r="O34" s="79">
        <f t="shared" si="11"/>
        <v>22</v>
      </c>
      <c r="P34" s="79">
        <f t="shared" si="11"/>
        <v>22</v>
      </c>
      <c r="Q34" s="79">
        <f t="shared" si="11"/>
        <v>22</v>
      </c>
      <c r="R34" s="79">
        <f t="shared" si="11"/>
        <v>22</v>
      </c>
      <c r="S34" s="79">
        <f t="shared" si="11"/>
        <v>22</v>
      </c>
      <c r="T34" s="79">
        <f t="shared" si="11"/>
        <v>22</v>
      </c>
      <c r="U34" s="79">
        <f t="shared" si="11"/>
        <v>22</v>
      </c>
      <c r="V34" s="79">
        <f t="shared" si="11"/>
        <v>0</v>
      </c>
      <c r="W34" s="79">
        <f t="shared" si="11"/>
        <v>0</v>
      </c>
      <c r="X34" s="79">
        <f t="shared" si="11"/>
        <v>0</v>
      </c>
      <c r="Y34" s="79">
        <f t="shared" si="11"/>
        <v>0</v>
      </c>
      <c r="Z34" s="79">
        <f t="shared" si="11"/>
        <v>0</v>
      </c>
      <c r="AA34" s="79">
        <f t="shared" si="11"/>
        <v>0</v>
      </c>
      <c r="AB34" s="79"/>
      <c r="AC34" s="79"/>
      <c r="AD34" s="79"/>
      <c r="AE34" s="79"/>
      <c r="AF34" s="79"/>
      <c r="AG34" s="79"/>
      <c r="AH34" s="79"/>
    </row>
    <row r="35" spans="1:38" ht="15" customHeight="1" x14ac:dyDescent="0.25">
      <c r="A35" s="79"/>
      <c r="B35" s="79">
        <f>SUM(65-(B34+Wrzesień!B34+Październik!B34))</f>
        <v>16</v>
      </c>
      <c r="C35" s="79">
        <f>SUM(65-(C34+Wrzesień!C34+Październik!C34))</f>
        <v>17</v>
      </c>
      <c r="D35" s="79">
        <f>SUM(65-(D34+Wrzesień!D34+Październik!D34))</f>
        <v>20</v>
      </c>
      <c r="E35" s="79">
        <f>SUM(65-(E34+Wrzesień!E34+Październik!E34))</f>
        <v>23</v>
      </c>
      <c r="F35" s="79">
        <f>SUM(65-(F34+Wrzesień!F34+Październik!F34))</f>
        <v>19</v>
      </c>
      <c r="G35" s="79">
        <f>SUM(65-(G34+Wrzesień!G34+Październik!G34))</f>
        <v>23</v>
      </c>
      <c r="H35" s="79">
        <f>SUM(65-(H34+Wrzesień!H34+Październik!H34))</f>
        <v>20</v>
      </c>
      <c r="I35" s="79">
        <f>SUM(65-(I34+Wrzesień!I34+Październik!I34))</f>
        <v>20</v>
      </c>
      <c r="J35" s="79">
        <f>SUM(65-(J34+Wrzesień!J34+Październik!J34))</f>
        <v>23</v>
      </c>
      <c r="K35" s="79">
        <f>SUM(65-(K34+Wrzesień!K34+Październik!K34))</f>
        <v>23</v>
      </c>
      <c r="L35" s="79">
        <f>SUM(65-(L34+Wrzesień!L34+Październik!L34))</f>
        <v>18</v>
      </c>
      <c r="M35" s="79">
        <f>SUM(65-(M34+Wrzesień!M34+Październik!M34))</f>
        <v>24</v>
      </c>
      <c r="N35" s="79">
        <f>SUM(65-(N34+Wrzesień!N34+Październik!N34))</f>
        <v>23</v>
      </c>
      <c r="O35" s="79">
        <f>SUM(65-(O34+Wrzesień!O34+Październik!O34))</f>
        <v>23</v>
      </c>
      <c r="P35" s="79">
        <f>SUM(65-(P34+Wrzesień!P34+Październik!P34))</f>
        <v>23</v>
      </c>
      <c r="Q35" s="79">
        <f>SUM(65-(Q34+Wrzesień!Q34+Październik!Q34))</f>
        <v>23</v>
      </c>
      <c r="R35" s="79">
        <f>SUM(65-(R34+Wrzesień!R34+Październik!R34))</f>
        <v>23</v>
      </c>
      <c r="S35" s="79">
        <f>SUM(65-(S34+Wrzesień!S34+Październik!S34))</f>
        <v>21</v>
      </c>
      <c r="T35" s="79">
        <f>SUM(65-(T34+Wrzesień!T34+Październik!T34))</f>
        <v>23</v>
      </c>
      <c r="U35" s="79">
        <f>SUM(65-(U34+Wrzesień!U34+Październik!U34))</f>
        <v>17</v>
      </c>
      <c r="V35" s="79">
        <f>SUM(65-(V34+Wrzesień!V34+Październik!V34))</f>
        <v>65</v>
      </c>
      <c r="W35" s="79">
        <f>SUM(65-(W34+Wrzesień!W34+Październik!W34))</f>
        <v>65</v>
      </c>
      <c r="X35" s="79">
        <f>SUM(65-(X34+Wrzesień!X34+Październik!X34))</f>
        <v>65</v>
      </c>
      <c r="Y35" s="79">
        <f>SUM(65-(Y34+Wrzesień!Y34+Październik!Y34))</f>
        <v>65</v>
      </c>
      <c r="Z35" s="79">
        <f>SUM(65-(Z34+Wrzesień!Z34+Październik!Z34))</f>
        <v>65</v>
      </c>
      <c r="AA35" s="79">
        <f>SUM(65-(AA34+Wrzesień!AA34+Październik!AA34))</f>
        <v>65</v>
      </c>
      <c r="AB35" s="79"/>
      <c r="AC35" s="79"/>
      <c r="AD35" s="79"/>
      <c r="AE35" s="79"/>
      <c r="AF35" s="79"/>
      <c r="AG35" s="79"/>
      <c r="AH35" s="79"/>
    </row>
    <row r="36" spans="1:38" ht="15" customHeight="1" x14ac:dyDescent="0.25">
      <c r="A36" s="46"/>
      <c r="B36" s="46"/>
      <c r="C36" s="46"/>
      <c r="D36" s="46"/>
      <c r="E36" s="46"/>
      <c r="F36" s="46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</row>
    <row r="37" spans="1:38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</row>
    <row r="38" spans="1:38" ht="15" customHeight="1" x14ac:dyDescent="0.25">
      <c r="A38" s="21" t="s">
        <v>40</v>
      </c>
      <c r="B38" s="21">
        <f>COUNTIF(B3:B33,"Uw")+COUNTIF(B3:B33,"Uz")</f>
        <v>2</v>
      </c>
      <c r="C38" s="21">
        <f>COUNTIF(C3:C33,"Uw")+COUNTIF(C3:C33,"Uz")</f>
        <v>9</v>
      </c>
      <c r="D38" s="21">
        <f t="shared" ref="D38:AA38" si="12">COUNTIF(D3:D33,"Uw")+COUNTIF(D3:D33,"Uz")</f>
        <v>10</v>
      </c>
      <c r="E38" s="21">
        <f t="shared" si="12"/>
        <v>0</v>
      </c>
      <c r="F38" s="21">
        <f t="shared" si="12"/>
        <v>0</v>
      </c>
      <c r="G38" s="21">
        <f t="shared" si="12"/>
        <v>6</v>
      </c>
      <c r="H38" s="21">
        <f t="shared" si="12"/>
        <v>5</v>
      </c>
      <c r="I38" s="21">
        <f t="shared" si="12"/>
        <v>3</v>
      </c>
      <c r="J38" s="21">
        <f t="shared" si="12"/>
        <v>7</v>
      </c>
      <c r="K38" s="21">
        <f t="shared" si="12"/>
        <v>0</v>
      </c>
      <c r="L38" s="21">
        <f t="shared" si="12"/>
        <v>0</v>
      </c>
      <c r="M38" s="21">
        <f t="shared" si="12"/>
        <v>0</v>
      </c>
      <c r="N38" s="21">
        <f t="shared" si="12"/>
        <v>0</v>
      </c>
      <c r="O38" s="21">
        <f t="shared" si="12"/>
        <v>0</v>
      </c>
      <c r="P38" s="21">
        <f t="shared" si="12"/>
        <v>0</v>
      </c>
      <c r="Q38" s="21">
        <f t="shared" si="12"/>
        <v>0</v>
      </c>
      <c r="R38" s="21">
        <f t="shared" si="12"/>
        <v>8</v>
      </c>
      <c r="S38" s="21">
        <f t="shared" si="12"/>
        <v>5</v>
      </c>
      <c r="T38" s="21">
        <f t="shared" si="12"/>
        <v>1</v>
      </c>
      <c r="U38" s="21">
        <f t="shared" si="12"/>
        <v>11</v>
      </c>
      <c r="V38" s="21">
        <f t="shared" si="12"/>
        <v>0</v>
      </c>
      <c r="W38" s="21">
        <f t="shared" si="12"/>
        <v>0</v>
      </c>
      <c r="X38" s="21">
        <f t="shared" si="12"/>
        <v>0</v>
      </c>
      <c r="Y38" s="21">
        <f t="shared" si="12"/>
        <v>0</v>
      </c>
      <c r="Z38" s="21">
        <f t="shared" si="12"/>
        <v>0</v>
      </c>
      <c r="AA38" s="21">
        <f t="shared" si="12"/>
        <v>0</v>
      </c>
      <c r="AB38" s="79"/>
      <c r="AC38" s="79"/>
      <c r="AD38" s="32" t="s">
        <v>54</v>
      </c>
      <c r="AH38" s="79"/>
    </row>
    <row r="39" spans="1:38" ht="15" customHeight="1" x14ac:dyDescent="0.25">
      <c r="A39" s="21" t="s">
        <v>41</v>
      </c>
      <c r="B39" s="21">
        <f>COUNTIF(B3:B33,"C")</f>
        <v>0</v>
      </c>
      <c r="C39" s="21">
        <f>COUNTIF(C3:C33,"C")</f>
        <v>0</v>
      </c>
      <c r="D39" s="21">
        <f t="shared" ref="D39:AA39" si="13">COUNTIF(D3:D33,"C")</f>
        <v>0</v>
      </c>
      <c r="E39" s="21">
        <f t="shared" si="13"/>
        <v>0</v>
      </c>
      <c r="F39" s="21">
        <f t="shared" si="13"/>
        <v>0</v>
      </c>
      <c r="G39" s="21">
        <f t="shared" si="13"/>
        <v>0</v>
      </c>
      <c r="H39" s="21">
        <f t="shared" si="13"/>
        <v>0</v>
      </c>
      <c r="I39" s="21">
        <f t="shared" si="13"/>
        <v>0</v>
      </c>
      <c r="J39" s="21">
        <f t="shared" si="13"/>
        <v>0</v>
      </c>
      <c r="K39" s="21">
        <f t="shared" si="13"/>
        <v>0</v>
      </c>
      <c r="L39" s="21">
        <f t="shared" si="13"/>
        <v>0</v>
      </c>
      <c r="M39" s="21">
        <f t="shared" si="13"/>
        <v>0</v>
      </c>
      <c r="N39" s="21">
        <f t="shared" si="13"/>
        <v>0</v>
      </c>
      <c r="O39" s="21">
        <f t="shared" si="13"/>
        <v>0</v>
      </c>
      <c r="P39" s="21">
        <f t="shared" si="13"/>
        <v>0</v>
      </c>
      <c r="Q39" s="21">
        <f t="shared" si="13"/>
        <v>0</v>
      </c>
      <c r="R39" s="21">
        <f t="shared" si="13"/>
        <v>0</v>
      </c>
      <c r="S39" s="21">
        <f t="shared" si="13"/>
        <v>0</v>
      </c>
      <c r="T39" s="21">
        <f t="shared" si="13"/>
        <v>0</v>
      </c>
      <c r="U39" s="21">
        <f t="shared" si="13"/>
        <v>0</v>
      </c>
      <c r="V39" s="21">
        <f t="shared" si="13"/>
        <v>0</v>
      </c>
      <c r="W39" s="21">
        <f t="shared" si="13"/>
        <v>0</v>
      </c>
      <c r="X39" s="21">
        <f t="shared" si="13"/>
        <v>0</v>
      </c>
      <c r="Y39" s="21">
        <f t="shared" si="13"/>
        <v>0</v>
      </c>
      <c r="Z39" s="21">
        <f t="shared" si="13"/>
        <v>0</v>
      </c>
      <c r="AA39" s="21">
        <f t="shared" si="13"/>
        <v>0</v>
      </c>
      <c r="AB39" s="79"/>
      <c r="AC39" s="79"/>
      <c r="AD39" s="45"/>
      <c r="AH39" s="79"/>
    </row>
    <row r="40" spans="1:38" ht="15" customHeight="1" x14ac:dyDescent="0.25">
      <c r="A40" s="21" t="s">
        <v>42</v>
      </c>
      <c r="B40" s="21">
        <f>COUNTIF(B3:B33,"O")</f>
        <v>0</v>
      </c>
      <c r="C40" s="21">
        <f>COUNTIF(C3:C33,"O")</f>
        <v>0</v>
      </c>
      <c r="D40" s="21">
        <f t="shared" ref="D40:AA40" si="14">COUNTIF(D3:D33,"O")</f>
        <v>0</v>
      </c>
      <c r="E40" s="21">
        <f t="shared" si="14"/>
        <v>0</v>
      </c>
      <c r="F40" s="21">
        <f t="shared" si="14"/>
        <v>0</v>
      </c>
      <c r="G40" s="21">
        <f t="shared" si="14"/>
        <v>0</v>
      </c>
      <c r="H40" s="21">
        <f t="shared" si="14"/>
        <v>0</v>
      </c>
      <c r="I40" s="21">
        <f t="shared" si="14"/>
        <v>0</v>
      </c>
      <c r="J40" s="21">
        <f t="shared" si="14"/>
        <v>0</v>
      </c>
      <c r="K40" s="21">
        <f t="shared" si="14"/>
        <v>0</v>
      </c>
      <c r="L40" s="21">
        <f t="shared" si="14"/>
        <v>0</v>
      </c>
      <c r="M40" s="21">
        <f t="shared" si="14"/>
        <v>0</v>
      </c>
      <c r="N40" s="21">
        <f t="shared" si="14"/>
        <v>0</v>
      </c>
      <c r="O40" s="21">
        <f t="shared" si="14"/>
        <v>0</v>
      </c>
      <c r="P40" s="21">
        <f t="shared" si="14"/>
        <v>0</v>
      </c>
      <c r="Q40" s="21">
        <f t="shared" si="14"/>
        <v>0</v>
      </c>
      <c r="R40" s="21">
        <f t="shared" si="14"/>
        <v>0</v>
      </c>
      <c r="S40" s="21">
        <f t="shared" si="14"/>
        <v>0</v>
      </c>
      <c r="T40" s="21">
        <f t="shared" si="14"/>
        <v>0</v>
      </c>
      <c r="U40" s="21">
        <f t="shared" si="14"/>
        <v>0</v>
      </c>
      <c r="V40" s="21">
        <f t="shared" si="14"/>
        <v>0</v>
      </c>
      <c r="W40" s="21">
        <f t="shared" si="14"/>
        <v>0</v>
      </c>
      <c r="X40" s="21">
        <f t="shared" si="14"/>
        <v>0</v>
      </c>
      <c r="Y40" s="21">
        <f t="shared" si="14"/>
        <v>0</v>
      </c>
      <c r="Z40" s="21">
        <f t="shared" si="14"/>
        <v>0</v>
      </c>
      <c r="AA40" s="21">
        <f t="shared" si="14"/>
        <v>0</v>
      </c>
      <c r="AB40" s="79"/>
      <c r="AC40" s="79"/>
      <c r="AD40" s="73" t="s">
        <v>50</v>
      </c>
      <c r="AE40" s="73" t="s">
        <v>51</v>
      </c>
      <c r="AI40" s="79"/>
    </row>
    <row r="41" spans="1:38" ht="15" customHeight="1" x14ac:dyDescent="0.25">
      <c r="A41" s="21" t="s">
        <v>43</v>
      </c>
      <c r="B41" s="21">
        <f>COUNTIF(B3:B33,"Uo")</f>
        <v>0</v>
      </c>
      <c r="C41" s="21">
        <f>COUNTIF(C3:C33,"Uo")</f>
        <v>0</v>
      </c>
      <c r="D41" s="21">
        <f t="shared" ref="D41:AA41" si="15">COUNTIF(D3:D33,"Uo")</f>
        <v>0</v>
      </c>
      <c r="E41" s="21">
        <f t="shared" si="15"/>
        <v>0</v>
      </c>
      <c r="F41" s="21">
        <f t="shared" si="15"/>
        <v>0</v>
      </c>
      <c r="G41" s="21">
        <f t="shared" si="15"/>
        <v>0</v>
      </c>
      <c r="H41" s="21">
        <f t="shared" si="15"/>
        <v>0</v>
      </c>
      <c r="I41" s="21">
        <f t="shared" si="15"/>
        <v>0</v>
      </c>
      <c r="J41" s="21">
        <f t="shared" si="15"/>
        <v>0</v>
      </c>
      <c r="K41" s="21">
        <f t="shared" si="15"/>
        <v>0</v>
      </c>
      <c r="L41" s="21">
        <f t="shared" si="15"/>
        <v>0</v>
      </c>
      <c r="M41" s="21">
        <f t="shared" si="15"/>
        <v>0</v>
      </c>
      <c r="N41" s="21">
        <f t="shared" si="15"/>
        <v>0</v>
      </c>
      <c r="O41" s="21">
        <f t="shared" si="15"/>
        <v>0</v>
      </c>
      <c r="P41" s="21">
        <f t="shared" si="15"/>
        <v>0</v>
      </c>
      <c r="Q41" s="21">
        <f t="shared" si="15"/>
        <v>0</v>
      </c>
      <c r="R41" s="21">
        <f t="shared" si="15"/>
        <v>0</v>
      </c>
      <c r="S41" s="21">
        <f t="shared" si="15"/>
        <v>0</v>
      </c>
      <c r="T41" s="21">
        <f t="shared" si="15"/>
        <v>0</v>
      </c>
      <c r="U41" s="21">
        <f t="shared" si="15"/>
        <v>0</v>
      </c>
      <c r="V41" s="21">
        <f t="shared" si="15"/>
        <v>0</v>
      </c>
      <c r="W41" s="21">
        <f t="shared" si="15"/>
        <v>0</v>
      </c>
      <c r="X41" s="21">
        <f t="shared" si="15"/>
        <v>0</v>
      </c>
      <c r="Y41" s="21">
        <f t="shared" si="15"/>
        <v>0</v>
      </c>
      <c r="Z41" s="21">
        <f t="shared" si="15"/>
        <v>0</v>
      </c>
      <c r="AA41" s="21">
        <f t="shared" si="15"/>
        <v>0</v>
      </c>
      <c r="AB41" s="79"/>
      <c r="AC41" s="79"/>
      <c r="AD41" s="33" t="s">
        <v>55</v>
      </c>
      <c r="AE41" s="73" t="s">
        <v>56</v>
      </c>
    </row>
    <row r="42" spans="1:38" ht="15" customHeight="1" x14ac:dyDescent="0.25">
      <c r="A42" s="21" t="s">
        <v>76</v>
      </c>
      <c r="B42" s="21">
        <f>COUNTIF(B3:B33,"Uj")</f>
        <v>0</v>
      </c>
      <c r="C42" s="21">
        <f>COUNTIF(C3:C33,"Uj")</f>
        <v>0</v>
      </c>
      <c r="D42" s="21">
        <f t="shared" ref="D42:AA42" si="16">COUNTIF(D3:D33,"Uj")</f>
        <v>0</v>
      </c>
      <c r="E42" s="21">
        <f t="shared" si="16"/>
        <v>0</v>
      </c>
      <c r="F42" s="21">
        <f t="shared" si="16"/>
        <v>0</v>
      </c>
      <c r="G42" s="21">
        <f t="shared" si="16"/>
        <v>0</v>
      </c>
      <c r="H42" s="21">
        <f t="shared" si="16"/>
        <v>0</v>
      </c>
      <c r="I42" s="21">
        <f t="shared" si="16"/>
        <v>0</v>
      </c>
      <c r="J42" s="21">
        <f t="shared" si="16"/>
        <v>0</v>
      </c>
      <c r="K42" s="21">
        <f t="shared" si="16"/>
        <v>0</v>
      </c>
      <c r="L42" s="21">
        <f t="shared" si="16"/>
        <v>0</v>
      </c>
      <c r="M42" s="21">
        <f t="shared" si="16"/>
        <v>0</v>
      </c>
      <c r="N42" s="21">
        <f t="shared" si="16"/>
        <v>0</v>
      </c>
      <c r="O42" s="21">
        <f t="shared" si="16"/>
        <v>0</v>
      </c>
      <c r="P42" s="21">
        <f t="shared" si="16"/>
        <v>0</v>
      </c>
      <c r="Q42" s="21">
        <f t="shared" si="16"/>
        <v>0</v>
      </c>
      <c r="R42" s="21">
        <f t="shared" si="16"/>
        <v>0</v>
      </c>
      <c r="S42" s="21">
        <f t="shared" si="16"/>
        <v>0</v>
      </c>
      <c r="T42" s="21">
        <f t="shared" si="16"/>
        <v>0</v>
      </c>
      <c r="U42" s="21">
        <f t="shared" si="16"/>
        <v>0</v>
      </c>
      <c r="V42" s="21">
        <f t="shared" si="16"/>
        <v>0</v>
      </c>
      <c r="W42" s="21">
        <f t="shared" si="16"/>
        <v>0</v>
      </c>
      <c r="X42" s="21">
        <f t="shared" si="16"/>
        <v>0</v>
      </c>
      <c r="Y42" s="21">
        <f t="shared" si="16"/>
        <v>0</v>
      </c>
      <c r="Z42" s="21">
        <f t="shared" si="16"/>
        <v>0</v>
      </c>
      <c r="AA42" s="21">
        <f t="shared" si="16"/>
        <v>0</v>
      </c>
      <c r="AB42" s="79"/>
      <c r="AC42" s="79"/>
      <c r="AD42" s="31"/>
      <c r="AE42" s="73" t="s">
        <v>52</v>
      </c>
    </row>
    <row r="43" spans="1:38" ht="15" customHeight="1" x14ac:dyDescent="0.25">
      <c r="A43" s="14" t="s">
        <v>45</v>
      </c>
      <c r="B43" s="378" t="s">
        <v>48</v>
      </c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379"/>
      <c r="Z43" s="379"/>
      <c r="AA43" s="379"/>
      <c r="AD43" s="45" t="s">
        <v>70</v>
      </c>
      <c r="AE43" s="45" t="s">
        <v>71</v>
      </c>
      <c r="AF43" s="45"/>
      <c r="AG43" s="45"/>
      <c r="AH43" s="45"/>
    </row>
    <row r="44" spans="1:38" x14ac:dyDescent="0.25">
      <c r="A44" s="21" t="s">
        <v>127</v>
      </c>
      <c r="B44" s="21">
        <f>Lipiec!B87</f>
        <v>345</v>
      </c>
      <c r="C44" s="21">
        <f>Lipiec!C87</f>
        <v>0</v>
      </c>
      <c r="D44" s="21">
        <f>Lipiec!D87</f>
        <v>595</v>
      </c>
      <c r="E44" s="21">
        <f>Lipiec!E87</f>
        <v>250</v>
      </c>
      <c r="F44" s="21">
        <f>Lipiec!F87</f>
        <v>780</v>
      </c>
      <c r="G44" s="21">
        <f>Lipiec!G87</f>
        <v>285</v>
      </c>
      <c r="H44" s="21">
        <f>Lipiec!H87</f>
        <v>1425</v>
      </c>
      <c r="I44" s="21">
        <f>Lipiec!I87</f>
        <v>355</v>
      </c>
      <c r="J44" s="21">
        <f>Lipiec!J87</f>
        <v>155</v>
      </c>
      <c r="K44" s="21">
        <f>Lipiec!K87</f>
        <v>120</v>
      </c>
      <c r="L44" s="21">
        <f>Lipiec!L87</f>
        <v>1340</v>
      </c>
      <c r="M44" s="21">
        <f>Lipiec!M87</f>
        <v>1630</v>
      </c>
      <c r="N44" s="21">
        <f>Lipiec!N87</f>
        <v>90</v>
      </c>
      <c r="O44" s="21">
        <f>Lipiec!O87</f>
        <v>305</v>
      </c>
      <c r="P44" s="21">
        <f>Lipiec!P87</f>
        <v>120</v>
      </c>
      <c r="Q44" s="21">
        <f>Lipiec!Q87</f>
        <v>0</v>
      </c>
      <c r="R44" s="21">
        <f>Lipiec!R87</f>
        <v>1470</v>
      </c>
      <c r="S44" s="21">
        <f>Lipiec!S87</f>
        <v>1020</v>
      </c>
      <c r="T44" s="21">
        <f>Lipiec!T87</f>
        <v>90</v>
      </c>
      <c r="U44" s="21">
        <f>Lipiec!U87</f>
        <v>220</v>
      </c>
      <c r="V44" s="21">
        <f>Lipiec!V87</f>
        <v>180</v>
      </c>
      <c r="W44" s="21">
        <f>Lipiec!W87</f>
        <v>85</v>
      </c>
      <c r="X44" s="21">
        <f>Lipiec!X87</f>
        <v>420</v>
      </c>
      <c r="Y44" s="21">
        <f>Lipiec!Y87</f>
        <v>180</v>
      </c>
      <c r="Z44" s="21">
        <f>Lipiec!Z87</f>
        <v>710</v>
      </c>
      <c r="AA44" s="21">
        <f>Lipiec!AA87</f>
        <v>0</v>
      </c>
      <c r="AD44" s="45" t="s">
        <v>72</v>
      </c>
      <c r="AE44" s="45" t="s">
        <v>53</v>
      </c>
      <c r="AF44" s="45"/>
      <c r="AG44" s="45"/>
      <c r="AH44" s="45"/>
    </row>
    <row r="45" spans="1:38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D45" s="45" t="s">
        <v>74</v>
      </c>
      <c r="AE45" s="45" t="s">
        <v>68</v>
      </c>
      <c r="AF45" s="45"/>
      <c r="AG45" s="45"/>
      <c r="AH45" s="45"/>
    </row>
    <row r="46" spans="1:38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D46" s="45" t="s">
        <v>75</v>
      </c>
      <c r="AE46" s="45" t="s">
        <v>67</v>
      </c>
      <c r="AF46" s="45"/>
      <c r="AG46" s="45"/>
      <c r="AH46" s="45"/>
    </row>
    <row r="47" spans="1:38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D47" s="45" t="s">
        <v>44</v>
      </c>
      <c r="AE47" s="45" t="s">
        <v>73</v>
      </c>
      <c r="AF47" s="45"/>
      <c r="AG47" s="45"/>
      <c r="AH47" s="45"/>
    </row>
    <row r="48" spans="1:38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D48" s="140"/>
      <c r="AE48" s="45" t="s">
        <v>87</v>
      </c>
    </row>
    <row r="49" spans="1:34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D49" s="58"/>
      <c r="AE49" s="45" t="s">
        <v>88</v>
      </c>
    </row>
    <row r="50" spans="1:34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D50" s="59"/>
      <c r="AE50" s="45" t="s">
        <v>89</v>
      </c>
    </row>
    <row r="51" spans="1:34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D51" s="54" t="s">
        <v>100</v>
      </c>
      <c r="AE51" s="45" t="s">
        <v>101</v>
      </c>
      <c r="AF51" s="45"/>
      <c r="AG51" s="45"/>
      <c r="AH51" s="45"/>
    </row>
    <row r="52" spans="1:34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E52" s="45"/>
      <c r="AF52" s="45"/>
      <c r="AG52" s="45"/>
    </row>
    <row r="53" spans="1:34" x14ac:dyDescent="0.25">
      <c r="A53" s="338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E53" s="45"/>
      <c r="AF53" s="45"/>
      <c r="AG53" s="45"/>
    </row>
    <row r="54" spans="1:34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E54" s="45"/>
      <c r="AF54" s="45"/>
      <c r="AG54" s="45"/>
    </row>
    <row r="55" spans="1:34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E55" s="46"/>
      <c r="AF55" s="46"/>
      <c r="AG55" s="46"/>
    </row>
    <row r="56" spans="1:34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E56" s="45"/>
      <c r="AF56" s="45"/>
      <c r="AG56" s="45"/>
    </row>
    <row r="57" spans="1:34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E57" s="45"/>
      <c r="AF57" s="45"/>
      <c r="AG57" s="45"/>
    </row>
    <row r="58" spans="1:34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34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34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34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E61" s="45"/>
      <c r="AF61" s="45"/>
      <c r="AG61" s="45"/>
    </row>
    <row r="62" spans="1:34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34" ht="15.75" thickBot="1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34" ht="15.75" thickBot="1" x14ac:dyDescent="0.3">
      <c r="A64" s="16" t="s">
        <v>46</v>
      </c>
      <c r="B64" s="13">
        <f t="shared" ref="B64:AA64" si="17">SUM(B44:B63)</f>
        <v>345</v>
      </c>
      <c r="C64" s="13">
        <f t="shared" si="17"/>
        <v>0</v>
      </c>
      <c r="D64" s="21">
        <f t="shared" si="17"/>
        <v>595</v>
      </c>
      <c r="E64" s="21">
        <f t="shared" si="17"/>
        <v>250</v>
      </c>
      <c r="F64" s="21">
        <f t="shared" si="17"/>
        <v>780</v>
      </c>
      <c r="G64" s="21">
        <f t="shared" si="17"/>
        <v>285</v>
      </c>
      <c r="H64" s="21">
        <f t="shared" si="17"/>
        <v>1425</v>
      </c>
      <c r="I64" s="21">
        <f t="shared" si="17"/>
        <v>355</v>
      </c>
      <c r="J64" s="21">
        <f t="shared" si="17"/>
        <v>155</v>
      </c>
      <c r="K64" s="21">
        <f t="shared" si="17"/>
        <v>120</v>
      </c>
      <c r="L64" s="21">
        <f t="shared" si="17"/>
        <v>1340</v>
      </c>
      <c r="M64" s="21">
        <f t="shared" si="17"/>
        <v>1630</v>
      </c>
      <c r="N64" s="21">
        <f t="shared" si="17"/>
        <v>90</v>
      </c>
      <c r="O64" s="21">
        <f t="shared" si="17"/>
        <v>305</v>
      </c>
      <c r="P64" s="21">
        <f t="shared" si="17"/>
        <v>120</v>
      </c>
      <c r="Q64" s="21">
        <f t="shared" si="17"/>
        <v>0</v>
      </c>
      <c r="R64" s="21">
        <f t="shared" si="17"/>
        <v>1470</v>
      </c>
      <c r="S64" s="21">
        <f t="shared" si="17"/>
        <v>1020</v>
      </c>
      <c r="T64" s="21">
        <f t="shared" si="17"/>
        <v>90</v>
      </c>
      <c r="U64" s="21">
        <f t="shared" si="17"/>
        <v>220</v>
      </c>
      <c r="V64" s="21">
        <f t="shared" si="17"/>
        <v>180</v>
      </c>
      <c r="W64" s="21">
        <f t="shared" si="17"/>
        <v>85</v>
      </c>
      <c r="X64" s="21">
        <f t="shared" si="17"/>
        <v>420</v>
      </c>
      <c r="Y64" s="21">
        <f t="shared" si="17"/>
        <v>180</v>
      </c>
      <c r="Z64" s="21">
        <f t="shared" si="17"/>
        <v>710</v>
      </c>
      <c r="AA64" s="21">
        <f t="shared" si="17"/>
        <v>0</v>
      </c>
    </row>
    <row r="65" spans="1:27" x14ac:dyDescent="0.25">
      <c r="A65" s="14" t="s">
        <v>45</v>
      </c>
      <c r="B65" s="378" t="s">
        <v>49</v>
      </c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  <c r="Y65" s="379"/>
      <c r="Z65" s="379"/>
      <c r="AA65" s="379"/>
    </row>
    <row r="66" spans="1:27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5">
      <c r="A68" s="338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5">
      <c r="A79" s="338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5">
      <c r="A80" s="338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5">
      <c r="A81" s="338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5">
      <c r="A82" s="345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5">
      <c r="A83" s="345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5">
      <c r="A84" s="345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5.75" thickBot="1" x14ac:dyDescent="0.3">
      <c r="A85" s="346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5.75" thickBot="1" x14ac:dyDescent="0.3">
      <c r="A86" s="17" t="s">
        <v>46</v>
      </c>
      <c r="B86" s="18">
        <f t="shared" ref="B86:AA86" si="18">SUM(B66:B85)</f>
        <v>0</v>
      </c>
      <c r="C86" s="18">
        <f t="shared" ref="C86" si="19">SUM(C66:C85)</f>
        <v>0</v>
      </c>
      <c r="D86" s="15">
        <f t="shared" si="18"/>
        <v>0</v>
      </c>
      <c r="E86" s="15">
        <f t="shared" si="18"/>
        <v>0</v>
      </c>
      <c r="F86" s="15">
        <f t="shared" si="18"/>
        <v>0</v>
      </c>
      <c r="G86" s="15">
        <f t="shared" si="18"/>
        <v>0</v>
      </c>
      <c r="H86" s="15">
        <f t="shared" si="18"/>
        <v>0</v>
      </c>
      <c r="I86" s="15">
        <f t="shared" si="18"/>
        <v>0</v>
      </c>
      <c r="J86" s="15">
        <f t="shared" si="18"/>
        <v>0</v>
      </c>
      <c r="K86" s="15">
        <f>SUM(K66:K85)</f>
        <v>0</v>
      </c>
      <c r="L86" s="15">
        <f t="shared" si="18"/>
        <v>0</v>
      </c>
      <c r="M86" s="15">
        <f>SUM(M66:M85)</f>
        <v>0</v>
      </c>
      <c r="N86" s="15">
        <f t="shared" si="18"/>
        <v>0</v>
      </c>
      <c r="O86" s="15">
        <f t="shared" si="18"/>
        <v>0</v>
      </c>
      <c r="P86" s="15">
        <f t="shared" si="18"/>
        <v>0</v>
      </c>
      <c r="Q86" s="15">
        <f t="shared" si="18"/>
        <v>0</v>
      </c>
      <c r="R86" s="15">
        <f t="shared" si="18"/>
        <v>0</v>
      </c>
      <c r="S86" s="15">
        <f t="shared" si="18"/>
        <v>0</v>
      </c>
      <c r="T86" s="15">
        <f t="shared" si="18"/>
        <v>0</v>
      </c>
      <c r="U86" s="15">
        <f t="shared" si="18"/>
        <v>0</v>
      </c>
      <c r="V86" s="15">
        <f t="shared" si="18"/>
        <v>0</v>
      </c>
      <c r="W86" s="15">
        <f t="shared" si="18"/>
        <v>0</v>
      </c>
      <c r="X86" s="15">
        <f t="shared" si="18"/>
        <v>0</v>
      </c>
      <c r="Y86" s="15">
        <f t="shared" si="18"/>
        <v>0</v>
      </c>
      <c r="Z86" s="15">
        <f t="shared" si="18"/>
        <v>0</v>
      </c>
      <c r="AA86" s="15">
        <f t="shared" si="18"/>
        <v>0</v>
      </c>
    </row>
    <row r="87" spans="1:27" ht="15.75" thickBot="1" x14ac:dyDescent="0.3">
      <c r="A87" s="5" t="s">
        <v>47</v>
      </c>
      <c r="B87" s="6">
        <f t="shared" ref="B87:AA87" si="20">SUM(B64-B86)</f>
        <v>345</v>
      </c>
      <c r="C87" s="6">
        <f t="shared" ref="C87" si="21">SUM(C64-C86)</f>
        <v>0</v>
      </c>
      <c r="D87" s="6">
        <f t="shared" si="20"/>
        <v>595</v>
      </c>
      <c r="E87" s="6">
        <f t="shared" si="20"/>
        <v>250</v>
      </c>
      <c r="F87" s="6">
        <f t="shared" si="20"/>
        <v>780</v>
      </c>
      <c r="G87" s="6">
        <f t="shared" si="20"/>
        <v>285</v>
      </c>
      <c r="H87" s="6">
        <f t="shared" si="20"/>
        <v>1425</v>
      </c>
      <c r="I87" s="6">
        <f t="shared" si="20"/>
        <v>355</v>
      </c>
      <c r="J87" s="6">
        <f t="shared" si="20"/>
        <v>155</v>
      </c>
      <c r="K87" s="6">
        <f>SUM(K64-K86)</f>
        <v>120</v>
      </c>
      <c r="L87" s="6">
        <f t="shared" si="20"/>
        <v>1340</v>
      </c>
      <c r="M87" s="6">
        <f>SUM(M64-M86)</f>
        <v>1630</v>
      </c>
      <c r="N87" s="6">
        <f t="shared" si="20"/>
        <v>90</v>
      </c>
      <c r="O87" s="6">
        <f t="shared" si="20"/>
        <v>305</v>
      </c>
      <c r="P87" s="6">
        <f t="shared" si="20"/>
        <v>120</v>
      </c>
      <c r="Q87" s="6">
        <f t="shared" si="20"/>
        <v>0</v>
      </c>
      <c r="R87" s="6">
        <f t="shared" si="20"/>
        <v>1470</v>
      </c>
      <c r="S87" s="6">
        <f t="shared" si="20"/>
        <v>1020</v>
      </c>
      <c r="T87" s="6">
        <f t="shared" si="20"/>
        <v>90</v>
      </c>
      <c r="U87" s="6">
        <f t="shared" si="20"/>
        <v>220</v>
      </c>
      <c r="V87" s="6">
        <f t="shared" si="20"/>
        <v>180</v>
      </c>
      <c r="W87" s="6">
        <f t="shared" si="20"/>
        <v>85</v>
      </c>
      <c r="X87" s="6">
        <f t="shared" si="20"/>
        <v>420</v>
      </c>
      <c r="Y87" s="6">
        <f t="shared" si="20"/>
        <v>180</v>
      </c>
      <c r="Z87" s="6">
        <f t="shared" si="20"/>
        <v>710</v>
      </c>
      <c r="AA87" s="7">
        <f t="shared" si="20"/>
        <v>0</v>
      </c>
    </row>
    <row r="89" spans="1:27" ht="15.75" thickBot="1" x14ac:dyDescent="0.3"/>
    <row r="90" spans="1:27" x14ac:dyDescent="0.25">
      <c r="A90" s="82" t="s">
        <v>65</v>
      </c>
      <c r="B90" s="83">
        <f t="shared" ref="B90:AA90" si="22">COUNTIF(B3:B33,"*1")+COUNTIF(B3:B33,"*1~*")+COUNTIF(B3:B33,"*1#")+COUNTIF(B3:B33,"1")</f>
        <v>2</v>
      </c>
      <c r="C90" s="83">
        <f t="shared" ref="C90" si="23">COUNTIF(C3:C33,"*1")+COUNTIF(C3:C33,"*1~*")+COUNTIF(C3:C33,"*1#")+COUNTIF(C3:C33,"1")</f>
        <v>2</v>
      </c>
      <c r="D90" s="83">
        <f t="shared" si="22"/>
        <v>1</v>
      </c>
      <c r="E90" s="83">
        <f t="shared" si="22"/>
        <v>15</v>
      </c>
      <c r="F90" s="83">
        <f t="shared" si="22"/>
        <v>2</v>
      </c>
      <c r="G90" s="83">
        <f t="shared" si="22"/>
        <v>0</v>
      </c>
      <c r="H90" s="83">
        <f t="shared" si="22"/>
        <v>7</v>
      </c>
      <c r="I90" s="83">
        <f t="shared" si="22"/>
        <v>9</v>
      </c>
      <c r="J90" s="83">
        <f t="shared" si="22"/>
        <v>13</v>
      </c>
      <c r="K90" s="83">
        <f t="shared" si="22"/>
        <v>4</v>
      </c>
      <c r="L90" s="83">
        <f t="shared" si="22"/>
        <v>5</v>
      </c>
      <c r="M90" s="83">
        <f t="shared" si="22"/>
        <v>14</v>
      </c>
      <c r="N90" s="83">
        <f t="shared" si="22"/>
        <v>8</v>
      </c>
      <c r="O90" s="83">
        <f t="shared" si="22"/>
        <v>10</v>
      </c>
      <c r="P90" s="83">
        <f t="shared" si="22"/>
        <v>11</v>
      </c>
      <c r="Q90" s="83">
        <f t="shared" si="22"/>
        <v>5</v>
      </c>
      <c r="R90" s="83">
        <f t="shared" si="22"/>
        <v>5</v>
      </c>
      <c r="S90" s="83">
        <f t="shared" si="22"/>
        <v>11</v>
      </c>
      <c r="T90" s="83">
        <f t="shared" si="22"/>
        <v>13</v>
      </c>
      <c r="U90" s="83">
        <f t="shared" si="22"/>
        <v>4</v>
      </c>
      <c r="V90" s="83">
        <f t="shared" si="22"/>
        <v>0</v>
      </c>
      <c r="W90" s="83">
        <f t="shared" si="22"/>
        <v>0</v>
      </c>
      <c r="X90" s="83">
        <f t="shared" si="22"/>
        <v>0</v>
      </c>
      <c r="Y90" s="83">
        <f t="shared" si="22"/>
        <v>0</v>
      </c>
      <c r="Z90" s="83">
        <f t="shared" si="22"/>
        <v>0</v>
      </c>
      <c r="AA90" s="83">
        <f t="shared" si="22"/>
        <v>0</v>
      </c>
    </row>
    <row r="91" spans="1:27" ht="15.75" thickBot="1" x14ac:dyDescent="0.3">
      <c r="A91" s="40" t="s">
        <v>62</v>
      </c>
      <c r="B91" s="88">
        <f t="shared" ref="B91:AA91" si="24">COUNTIF(B2:B29,"O1R")</f>
        <v>0</v>
      </c>
      <c r="C91" s="88">
        <f t="shared" ref="C91" si="25">COUNTIF(C2:C29,"O1R")</f>
        <v>0</v>
      </c>
      <c r="D91" s="88">
        <f t="shared" si="24"/>
        <v>0</v>
      </c>
      <c r="E91" s="88">
        <f t="shared" si="24"/>
        <v>0</v>
      </c>
      <c r="F91" s="88">
        <f t="shared" si="24"/>
        <v>0</v>
      </c>
      <c r="G91" s="88">
        <f t="shared" si="24"/>
        <v>0</v>
      </c>
      <c r="H91" s="88">
        <f t="shared" si="24"/>
        <v>0</v>
      </c>
      <c r="I91" s="88">
        <f t="shared" si="24"/>
        <v>0</v>
      </c>
      <c r="J91" s="88">
        <f t="shared" si="24"/>
        <v>0</v>
      </c>
      <c r="K91" s="88">
        <f t="shared" si="24"/>
        <v>0</v>
      </c>
      <c r="L91" s="88">
        <f t="shared" si="24"/>
        <v>0</v>
      </c>
      <c r="M91" s="88">
        <f t="shared" si="24"/>
        <v>0</v>
      </c>
      <c r="N91" s="88">
        <f t="shared" si="24"/>
        <v>0</v>
      </c>
      <c r="O91" s="88">
        <f t="shared" si="24"/>
        <v>0</v>
      </c>
      <c r="P91" s="88">
        <f t="shared" si="24"/>
        <v>0</v>
      </c>
      <c r="Q91" s="88">
        <f t="shared" si="24"/>
        <v>0</v>
      </c>
      <c r="R91" s="88">
        <f t="shared" si="24"/>
        <v>0</v>
      </c>
      <c r="S91" s="88">
        <f t="shared" si="24"/>
        <v>0</v>
      </c>
      <c r="T91" s="88">
        <f t="shared" si="24"/>
        <v>0</v>
      </c>
      <c r="U91" s="88">
        <f t="shared" si="24"/>
        <v>0</v>
      </c>
      <c r="V91" s="88">
        <f t="shared" si="24"/>
        <v>0</v>
      </c>
      <c r="W91" s="88">
        <f t="shared" si="24"/>
        <v>0</v>
      </c>
      <c r="X91" s="88">
        <f t="shared" si="24"/>
        <v>0</v>
      </c>
      <c r="Y91" s="88">
        <f t="shared" si="24"/>
        <v>0</v>
      </c>
      <c r="Z91" s="88">
        <f t="shared" si="24"/>
        <v>0</v>
      </c>
      <c r="AA91" s="88">
        <f t="shared" si="24"/>
        <v>0</v>
      </c>
    </row>
    <row r="92" spans="1:27" ht="15.75" thickBot="1" x14ac:dyDescent="0.3">
      <c r="A92" s="50" t="s">
        <v>64</v>
      </c>
      <c r="B92" s="63">
        <f t="shared" ref="B92:AA92" si="26">SUM(B90:B91)</f>
        <v>2</v>
      </c>
      <c r="C92" s="63">
        <f t="shared" ref="C92" si="27">SUM(C90:C91)</f>
        <v>2</v>
      </c>
      <c r="D92" s="63">
        <f t="shared" si="26"/>
        <v>1</v>
      </c>
      <c r="E92" s="63">
        <f t="shared" si="26"/>
        <v>15</v>
      </c>
      <c r="F92" s="63">
        <f t="shared" si="26"/>
        <v>2</v>
      </c>
      <c r="G92" s="63">
        <f t="shared" si="26"/>
        <v>0</v>
      </c>
      <c r="H92" s="63">
        <f t="shared" si="26"/>
        <v>7</v>
      </c>
      <c r="I92" s="63">
        <f t="shared" si="26"/>
        <v>9</v>
      </c>
      <c r="J92" s="63">
        <f t="shared" si="26"/>
        <v>13</v>
      </c>
      <c r="K92" s="63">
        <f>SUM(K90:K91)</f>
        <v>4</v>
      </c>
      <c r="L92" s="63">
        <f t="shared" si="26"/>
        <v>5</v>
      </c>
      <c r="M92" s="63">
        <f>SUM(M90:M91)</f>
        <v>14</v>
      </c>
      <c r="N92" s="63">
        <f t="shared" si="26"/>
        <v>8</v>
      </c>
      <c r="O92" s="63">
        <f t="shared" si="26"/>
        <v>10</v>
      </c>
      <c r="P92" s="63">
        <f t="shared" si="26"/>
        <v>11</v>
      </c>
      <c r="Q92" s="63">
        <f t="shared" si="26"/>
        <v>5</v>
      </c>
      <c r="R92" s="63">
        <f t="shared" si="26"/>
        <v>5</v>
      </c>
      <c r="S92" s="63">
        <f t="shared" si="26"/>
        <v>11</v>
      </c>
      <c r="T92" s="63">
        <f t="shared" si="26"/>
        <v>13</v>
      </c>
      <c r="U92" s="63">
        <f t="shared" si="26"/>
        <v>4</v>
      </c>
      <c r="V92" s="63">
        <f t="shared" si="26"/>
        <v>0</v>
      </c>
      <c r="W92" s="63">
        <f t="shared" si="26"/>
        <v>0</v>
      </c>
      <c r="X92" s="63">
        <f t="shared" si="26"/>
        <v>0</v>
      </c>
      <c r="Y92" s="63">
        <f t="shared" si="26"/>
        <v>0</v>
      </c>
      <c r="Z92" s="63">
        <f t="shared" si="26"/>
        <v>0</v>
      </c>
      <c r="AA92" s="63">
        <f t="shared" si="26"/>
        <v>0</v>
      </c>
    </row>
    <row r="93" spans="1:27" x14ac:dyDescent="0.25">
      <c r="A93" s="43" t="s">
        <v>63</v>
      </c>
      <c r="B93" s="28">
        <f>COUNTIF(B3:B33,"*2")+COUNTIF(B3:B33,"2")</f>
        <v>0</v>
      </c>
      <c r="C93" s="28">
        <f t="shared" ref="C93:AA93" si="28">COUNTIF(C3:C33,"*2")+COUNTIF(C3:C33,"2")</f>
        <v>0</v>
      </c>
      <c r="D93" s="28">
        <f t="shared" si="28"/>
        <v>6</v>
      </c>
      <c r="E93" s="28">
        <f t="shared" si="28"/>
        <v>6</v>
      </c>
      <c r="F93" s="28">
        <f t="shared" si="28"/>
        <v>3</v>
      </c>
      <c r="G93" s="28">
        <f t="shared" si="28"/>
        <v>8</v>
      </c>
      <c r="H93" s="28">
        <f t="shared" si="28"/>
        <v>8</v>
      </c>
      <c r="I93" s="28">
        <f t="shared" si="28"/>
        <v>7</v>
      </c>
      <c r="J93" s="28">
        <f t="shared" si="28"/>
        <v>0</v>
      </c>
      <c r="K93" s="28">
        <f t="shared" si="28"/>
        <v>2</v>
      </c>
      <c r="L93" s="28">
        <f t="shared" si="28"/>
        <v>12</v>
      </c>
      <c r="M93" s="28">
        <f t="shared" si="28"/>
        <v>7</v>
      </c>
      <c r="N93" s="28">
        <f t="shared" si="28"/>
        <v>6</v>
      </c>
      <c r="O93" s="28">
        <f t="shared" si="28"/>
        <v>4</v>
      </c>
      <c r="P93" s="28">
        <f t="shared" si="28"/>
        <v>11</v>
      </c>
      <c r="Q93" s="28">
        <f t="shared" si="28"/>
        <v>10</v>
      </c>
      <c r="R93" s="28">
        <f t="shared" si="28"/>
        <v>3</v>
      </c>
      <c r="S93" s="28">
        <f t="shared" si="28"/>
        <v>6</v>
      </c>
      <c r="T93" s="28">
        <f t="shared" si="28"/>
        <v>3</v>
      </c>
      <c r="U93" s="28">
        <f t="shared" si="28"/>
        <v>7</v>
      </c>
      <c r="V93" s="28">
        <f t="shared" si="28"/>
        <v>0</v>
      </c>
      <c r="W93" s="28">
        <f t="shared" si="28"/>
        <v>0</v>
      </c>
      <c r="X93" s="28">
        <f t="shared" si="28"/>
        <v>0</v>
      </c>
      <c r="Y93" s="28">
        <f t="shared" si="28"/>
        <v>0</v>
      </c>
      <c r="Z93" s="28">
        <f t="shared" si="28"/>
        <v>0</v>
      </c>
      <c r="AA93" s="28">
        <f t="shared" si="28"/>
        <v>0</v>
      </c>
    </row>
    <row r="94" spans="1:27" ht="15.75" thickBot="1" x14ac:dyDescent="0.3">
      <c r="A94" s="40" t="s">
        <v>62</v>
      </c>
      <c r="B94" s="88">
        <f t="shared" ref="B94:AA94" si="29">COUNTIF(B2:B29,"*2R")</f>
        <v>0</v>
      </c>
      <c r="C94" s="88">
        <f t="shared" ref="C94" si="30">COUNTIF(C2:C29,"*2R")</f>
        <v>0</v>
      </c>
      <c r="D94" s="88">
        <f t="shared" si="29"/>
        <v>0</v>
      </c>
      <c r="E94" s="88">
        <f t="shared" si="29"/>
        <v>0</v>
      </c>
      <c r="F94" s="88">
        <f t="shared" si="29"/>
        <v>0</v>
      </c>
      <c r="G94" s="88">
        <f t="shared" si="29"/>
        <v>0</v>
      </c>
      <c r="H94" s="88">
        <f t="shared" si="29"/>
        <v>0</v>
      </c>
      <c r="I94" s="88">
        <f t="shared" si="29"/>
        <v>0</v>
      </c>
      <c r="J94" s="88">
        <f t="shared" si="29"/>
        <v>0</v>
      </c>
      <c r="K94" s="88">
        <f t="shared" si="29"/>
        <v>0</v>
      </c>
      <c r="L94" s="88">
        <f t="shared" si="29"/>
        <v>0</v>
      </c>
      <c r="M94" s="88">
        <f t="shared" si="29"/>
        <v>0</v>
      </c>
      <c r="N94" s="88">
        <f t="shared" si="29"/>
        <v>0</v>
      </c>
      <c r="O94" s="88">
        <f t="shared" si="29"/>
        <v>0</v>
      </c>
      <c r="P94" s="88">
        <f t="shared" si="29"/>
        <v>0</v>
      </c>
      <c r="Q94" s="88">
        <f t="shared" si="29"/>
        <v>0</v>
      </c>
      <c r="R94" s="88">
        <f t="shared" si="29"/>
        <v>0</v>
      </c>
      <c r="S94" s="88">
        <f t="shared" si="29"/>
        <v>0</v>
      </c>
      <c r="T94" s="88">
        <f t="shared" si="29"/>
        <v>0</v>
      </c>
      <c r="U94" s="88">
        <f t="shared" si="29"/>
        <v>0</v>
      </c>
      <c r="V94" s="88">
        <f t="shared" si="29"/>
        <v>0</v>
      </c>
      <c r="W94" s="88">
        <f t="shared" si="29"/>
        <v>0</v>
      </c>
      <c r="X94" s="88">
        <f t="shared" si="29"/>
        <v>0</v>
      </c>
      <c r="Y94" s="88">
        <f t="shared" si="29"/>
        <v>0</v>
      </c>
      <c r="Z94" s="88">
        <f t="shared" si="29"/>
        <v>0</v>
      </c>
      <c r="AA94" s="88">
        <f t="shared" si="29"/>
        <v>0</v>
      </c>
    </row>
    <row r="95" spans="1:27" ht="15.75" thickBot="1" x14ac:dyDescent="0.3">
      <c r="A95" s="50" t="s">
        <v>64</v>
      </c>
      <c r="B95" s="63">
        <f t="shared" ref="B95:AA95" si="31">SUM(B93:B94)</f>
        <v>0</v>
      </c>
      <c r="C95" s="63">
        <f t="shared" ref="C95" si="32">SUM(C93:C94)</f>
        <v>0</v>
      </c>
      <c r="D95" s="63">
        <f t="shared" si="31"/>
        <v>6</v>
      </c>
      <c r="E95" s="63">
        <f t="shared" si="31"/>
        <v>6</v>
      </c>
      <c r="F95" s="63">
        <f t="shared" si="31"/>
        <v>3</v>
      </c>
      <c r="G95" s="63">
        <f t="shared" si="31"/>
        <v>8</v>
      </c>
      <c r="H95" s="63">
        <f t="shared" si="31"/>
        <v>8</v>
      </c>
      <c r="I95" s="63">
        <f t="shared" si="31"/>
        <v>7</v>
      </c>
      <c r="J95" s="63">
        <f t="shared" si="31"/>
        <v>0</v>
      </c>
      <c r="K95" s="63">
        <f>SUM(K93:K94)</f>
        <v>2</v>
      </c>
      <c r="L95" s="63">
        <f t="shared" si="31"/>
        <v>12</v>
      </c>
      <c r="M95" s="63">
        <f>SUM(M93:M94)</f>
        <v>7</v>
      </c>
      <c r="N95" s="63">
        <f t="shared" si="31"/>
        <v>6</v>
      </c>
      <c r="O95" s="63">
        <f t="shared" si="31"/>
        <v>4</v>
      </c>
      <c r="P95" s="63">
        <f t="shared" si="31"/>
        <v>11</v>
      </c>
      <c r="Q95" s="63">
        <f t="shared" si="31"/>
        <v>10</v>
      </c>
      <c r="R95" s="63">
        <f t="shared" si="31"/>
        <v>3</v>
      </c>
      <c r="S95" s="63">
        <f t="shared" si="31"/>
        <v>6</v>
      </c>
      <c r="T95" s="63">
        <f t="shared" si="31"/>
        <v>3</v>
      </c>
      <c r="U95" s="63">
        <f t="shared" si="31"/>
        <v>7</v>
      </c>
      <c r="V95" s="63">
        <f t="shared" si="31"/>
        <v>0</v>
      </c>
      <c r="W95" s="63">
        <f t="shared" si="31"/>
        <v>0</v>
      </c>
      <c r="X95" s="63">
        <f t="shared" si="31"/>
        <v>0</v>
      </c>
      <c r="Y95" s="63">
        <f t="shared" si="31"/>
        <v>0</v>
      </c>
      <c r="Z95" s="63">
        <f t="shared" si="31"/>
        <v>0</v>
      </c>
      <c r="AA95" s="63">
        <f t="shared" si="31"/>
        <v>0</v>
      </c>
    </row>
    <row r="96" spans="1:27" x14ac:dyDescent="0.25">
      <c r="A96" s="43" t="s">
        <v>66</v>
      </c>
      <c r="B96" s="28">
        <f>COUNTIF(B3:B33,"*3")+COUNTIF(B3:B33,"3")</f>
        <v>0</v>
      </c>
      <c r="C96" s="28">
        <f t="shared" ref="C96:AA96" si="33">COUNTIF(C3:C33,"*3")+COUNTIF(C3:C33,"3")</f>
        <v>0</v>
      </c>
      <c r="D96" s="28">
        <f t="shared" si="33"/>
        <v>5</v>
      </c>
      <c r="E96" s="28">
        <f t="shared" si="33"/>
        <v>1</v>
      </c>
      <c r="F96" s="28">
        <f t="shared" si="33"/>
        <v>0</v>
      </c>
      <c r="G96" s="28">
        <f t="shared" si="33"/>
        <v>8</v>
      </c>
      <c r="H96" s="28">
        <f t="shared" si="33"/>
        <v>4</v>
      </c>
      <c r="I96" s="28">
        <f t="shared" si="33"/>
        <v>3</v>
      </c>
      <c r="J96" s="28">
        <f t="shared" si="33"/>
        <v>2</v>
      </c>
      <c r="K96" s="28">
        <f t="shared" si="33"/>
        <v>16</v>
      </c>
      <c r="L96" s="28">
        <f t="shared" si="33"/>
        <v>5</v>
      </c>
      <c r="M96" s="28">
        <f t="shared" si="33"/>
        <v>0</v>
      </c>
      <c r="N96" s="28">
        <f t="shared" si="33"/>
        <v>8</v>
      </c>
      <c r="O96" s="28">
        <f t="shared" si="33"/>
        <v>8</v>
      </c>
      <c r="P96" s="28">
        <f t="shared" si="33"/>
        <v>0</v>
      </c>
      <c r="Q96" s="28">
        <f t="shared" si="33"/>
        <v>7</v>
      </c>
      <c r="R96" s="28">
        <f t="shared" si="33"/>
        <v>6</v>
      </c>
      <c r="S96" s="28">
        <f t="shared" si="33"/>
        <v>0</v>
      </c>
      <c r="T96" s="28">
        <f t="shared" si="33"/>
        <v>5</v>
      </c>
      <c r="U96" s="28">
        <f t="shared" si="33"/>
        <v>0</v>
      </c>
      <c r="V96" s="28">
        <f t="shared" si="33"/>
        <v>0</v>
      </c>
      <c r="W96" s="28">
        <f t="shared" si="33"/>
        <v>0</v>
      </c>
      <c r="X96" s="28">
        <f t="shared" si="33"/>
        <v>0</v>
      </c>
      <c r="Y96" s="28">
        <f t="shared" si="33"/>
        <v>0</v>
      </c>
      <c r="Z96" s="28">
        <f t="shared" si="33"/>
        <v>0</v>
      </c>
      <c r="AA96" s="28">
        <f t="shared" si="33"/>
        <v>0</v>
      </c>
    </row>
    <row r="97" spans="1:27" ht="15.75" thickBot="1" x14ac:dyDescent="0.3">
      <c r="A97" s="44" t="s">
        <v>62</v>
      </c>
      <c r="B97" s="42">
        <f t="shared" ref="B97:AA97" si="34">COUNTIF(B2:B29,"*3R")</f>
        <v>0</v>
      </c>
      <c r="C97" s="42">
        <f t="shared" ref="C97" si="35">COUNTIF(C2:C29,"*3R")</f>
        <v>0</v>
      </c>
      <c r="D97" s="42">
        <f t="shared" si="34"/>
        <v>0</v>
      </c>
      <c r="E97" s="42">
        <f t="shared" si="34"/>
        <v>0</v>
      </c>
      <c r="F97" s="42">
        <f t="shared" si="34"/>
        <v>0</v>
      </c>
      <c r="G97" s="42">
        <f t="shared" si="34"/>
        <v>0</v>
      </c>
      <c r="H97" s="42">
        <f t="shared" si="34"/>
        <v>0</v>
      </c>
      <c r="I97" s="42">
        <f t="shared" si="34"/>
        <v>0</v>
      </c>
      <c r="J97" s="42">
        <f t="shared" si="34"/>
        <v>0</v>
      </c>
      <c r="K97" s="42">
        <f t="shared" si="34"/>
        <v>0</v>
      </c>
      <c r="L97" s="42">
        <f t="shared" si="34"/>
        <v>0</v>
      </c>
      <c r="M97" s="42">
        <f t="shared" si="34"/>
        <v>0</v>
      </c>
      <c r="N97" s="42">
        <f t="shared" si="34"/>
        <v>0</v>
      </c>
      <c r="O97" s="42">
        <f t="shared" si="34"/>
        <v>0</v>
      </c>
      <c r="P97" s="42">
        <f t="shared" si="34"/>
        <v>0</v>
      </c>
      <c r="Q97" s="42">
        <f t="shared" si="34"/>
        <v>0</v>
      </c>
      <c r="R97" s="42">
        <f t="shared" si="34"/>
        <v>0</v>
      </c>
      <c r="S97" s="42">
        <f t="shared" si="34"/>
        <v>0</v>
      </c>
      <c r="T97" s="42">
        <f t="shared" si="34"/>
        <v>0</v>
      </c>
      <c r="U97" s="42">
        <f t="shared" si="34"/>
        <v>0</v>
      </c>
      <c r="V97" s="42">
        <f t="shared" si="34"/>
        <v>0</v>
      </c>
      <c r="W97" s="42">
        <f t="shared" si="34"/>
        <v>0</v>
      </c>
      <c r="X97" s="42">
        <f t="shared" si="34"/>
        <v>0</v>
      </c>
      <c r="Y97" s="42">
        <f t="shared" si="34"/>
        <v>0</v>
      </c>
      <c r="Z97" s="42">
        <f t="shared" si="34"/>
        <v>0</v>
      </c>
      <c r="AA97" s="42">
        <f t="shared" si="34"/>
        <v>0</v>
      </c>
    </row>
    <row r="98" spans="1:27" ht="15.75" thickBot="1" x14ac:dyDescent="0.3">
      <c r="A98" s="50" t="s">
        <v>64</v>
      </c>
      <c r="B98" s="63">
        <f t="shared" ref="B98:AA98" si="36">SUM(B96:B97)</f>
        <v>0</v>
      </c>
      <c r="C98" s="63">
        <f t="shared" ref="C98" si="37">SUM(C96:C97)</f>
        <v>0</v>
      </c>
      <c r="D98" s="63">
        <f t="shared" si="36"/>
        <v>5</v>
      </c>
      <c r="E98" s="63">
        <f t="shared" si="36"/>
        <v>1</v>
      </c>
      <c r="F98" s="63">
        <f t="shared" si="36"/>
        <v>0</v>
      </c>
      <c r="G98" s="63">
        <f t="shared" si="36"/>
        <v>8</v>
      </c>
      <c r="H98" s="63">
        <f t="shared" si="36"/>
        <v>4</v>
      </c>
      <c r="I98" s="63">
        <f t="shared" si="36"/>
        <v>3</v>
      </c>
      <c r="J98" s="63">
        <f t="shared" si="36"/>
        <v>2</v>
      </c>
      <c r="K98" s="63">
        <f>SUM(K96:K97)</f>
        <v>16</v>
      </c>
      <c r="L98" s="63">
        <f t="shared" si="36"/>
        <v>5</v>
      </c>
      <c r="M98" s="63">
        <f>SUM(M96:M97)</f>
        <v>0</v>
      </c>
      <c r="N98" s="63">
        <f t="shared" si="36"/>
        <v>8</v>
      </c>
      <c r="O98" s="63">
        <f t="shared" si="36"/>
        <v>8</v>
      </c>
      <c r="P98" s="63">
        <f t="shared" si="36"/>
        <v>0</v>
      </c>
      <c r="Q98" s="63">
        <f t="shared" si="36"/>
        <v>7</v>
      </c>
      <c r="R98" s="63">
        <f t="shared" si="36"/>
        <v>6</v>
      </c>
      <c r="S98" s="63">
        <f t="shared" si="36"/>
        <v>0</v>
      </c>
      <c r="T98" s="63">
        <f t="shared" si="36"/>
        <v>5</v>
      </c>
      <c r="U98" s="63">
        <f t="shared" si="36"/>
        <v>0</v>
      </c>
      <c r="V98" s="63">
        <f t="shared" si="36"/>
        <v>0</v>
      </c>
      <c r="W98" s="63">
        <f t="shared" si="36"/>
        <v>0</v>
      </c>
      <c r="X98" s="63">
        <f t="shared" si="36"/>
        <v>0</v>
      </c>
      <c r="Y98" s="63">
        <f t="shared" si="36"/>
        <v>0</v>
      </c>
      <c r="Z98" s="63">
        <f t="shared" si="36"/>
        <v>0</v>
      </c>
      <c r="AA98" s="63">
        <f t="shared" si="36"/>
        <v>0</v>
      </c>
    </row>
    <row r="99" spans="1:27" ht="15.75" thickBot="1" x14ac:dyDescent="0.3">
      <c r="A99" s="52" t="s">
        <v>69</v>
      </c>
      <c r="B99" s="53">
        <f t="shared" ref="B99:AA99" si="38">SUM(B92,B95,B98)</f>
        <v>2</v>
      </c>
      <c r="C99" s="53">
        <f t="shared" ref="C99" si="39">SUM(C92,C95,C98)</f>
        <v>2</v>
      </c>
      <c r="D99" s="53">
        <f t="shared" si="38"/>
        <v>12</v>
      </c>
      <c r="E99" s="53">
        <f t="shared" si="38"/>
        <v>22</v>
      </c>
      <c r="F99" s="53">
        <f t="shared" si="38"/>
        <v>5</v>
      </c>
      <c r="G99" s="53">
        <f t="shared" si="38"/>
        <v>16</v>
      </c>
      <c r="H99" s="53">
        <f t="shared" si="38"/>
        <v>19</v>
      </c>
      <c r="I99" s="53">
        <f t="shared" si="38"/>
        <v>19</v>
      </c>
      <c r="J99" s="53">
        <f t="shared" si="38"/>
        <v>15</v>
      </c>
      <c r="K99" s="53">
        <f>SUM(K92,K95,K98)</f>
        <v>22</v>
      </c>
      <c r="L99" s="53">
        <f t="shared" si="38"/>
        <v>22</v>
      </c>
      <c r="M99" s="53">
        <f>SUM(M92,M95,M98)</f>
        <v>21</v>
      </c>
      <c r="N99" s="53">
        <f t="shared" si="38"/>
        <v>22</v>
      </c>
      <c r="O99" s="53">
        <f t="shared" si="38"/>
        <v>22</v>
      </c>
      <c r="P99" s="53">
        <f t="shared" si="38"/>
        <v>22</v>
      </c>
      <c r="Q99" s="53">
        <f t="shared" si="38"/>
        <v>22</v>
      </c>
      <c r="R99" s="53">
        <f t="shared" si="38"/>
        <v>14</v>
      </c>
      <c r="S99" s="53">
        <f t="shared" si="38"/>
        <v>17</v>
      </c>
      <c r="T99" s="53">
        <f t="shared" si="38"/>
        <v>21</v>
      </c>
      <c r="U99" s="53">
        <f t="shared" si="38"/>
        <v>11</v>
      </c>
      <c r="V99" s="53">
        <f t="shared" si="38"/>
        <v>0</v>
      </c>
      <c r="W99" s="53">
        <f t="shared" si="38"/>
        <v>0</v>
      </c>
      <c r="X99" s="53">
        <f t="shared" si="38"/>
        <v>0</v>
      </c>
      <c r="Y99" s="53">
        <f t="shared" si="38"/>
        <v>0</v>
      </c>
      <c r="Z99" s="53">
        <f t="shared" si="38"/>
        <v>0</v>
      </c>
      <c r="AA99" s="53">
        <f t="shared" si="38"/>
        <v>0</v>
      </c>
    </row>
    <row r="100" spans="1:27" x14ac:dyDescent="0.25">
      <c r="A100" s="82" t="s">
        <v>58</v>
      </c>
      <c r="B100" s="83">
        <f t="shared" ref="B100:AA100" si="40">COUNTIFS(B3:B33,"&lt;&gt;",B3:B33,"&lt;&gt;C",B3:B33,"&lt;&gt;X",$AI$3:$AI$33,"=6")</f>
        <v>1</v>
      </c>
      <c r="C100" s="83">
        <f t="shared" ref="C100" si="41">COUNTIFS(C3:C33,"&lt;&gt;",C3:C33,"&lt;&gt;C",C3:C33,"&lt;&gt;X",$AI$3:$AI$33,"=6")</f>
        <v>1</v>
      </c>
      <c r="D100" s="83">
        <f t="shared" si="40"/>
        <v>1</v>
      </c>
      <c r="E100" s="83">
        <f t="shared" si="40"/>
        <v>2</v>
      </c>
      <c r="F100" s="83">
        <f t="shared" si="40"/>
        <v>1</v>
      </c>
      <c r="G100" s="83">
        <f t="shared" si="40"/>
        <v>1</v>
      </c>
      <c r="H100" s="83">
        <f t="shared" si="40"/>
        <v>2</v>
      </c>
      <c r="I100" s="83">
        <f t="shared" si="40"/>
        <v>2</v>
      </c>
      <c r="J100" s="83">
        <f t="shared" si="40"/>
        <v>2</v>
      </c>
      <c r="K100" s="83">
        <f t="shared" si="40"/>
        <v>2</v>
      </c>
      <c r="L100" s="83">
        <f t="shared" si="40"/>
        <v>2</v>
      </c>
      <c r="M100" s="83">
        <f t="shared" si="40"/>
        <v>1</v>
      </c>
      <c r="N100" s="83">
        <f t="shared" si="40"/>
        <v>2</v>
      </c>
      <c r="O100" s="83">
        <f t="shared" si="40"/>
        <v>2</v>
      </c>
      <c r="P100" s="83">
        <f t="shared" si="40"/>
        <v>2</v>
      </c>
      <c r="Q100" s="83">
        <f t="shared" si="40"/>
        <v>2</v>
      </c>
      <c r="R100" s="83">
        <f t="shared" si="40"/>
        <v>2</v>
      </c>
      <c r="S100" s="83">
        <f t="shared" si="40"/>
        <v>2</v>
      </c>
      <c r="T100" s="83">
        <f t="shared" si="40"/>
        <v>2</v>
      </c>
      <c r="U100" s="83">
        <f t="shared" si="40"/>
        <v>0</v>
      </c>
      <c r="V100" s="83">
        <f t="shared" si="40"/>
        <v>0</v>
      </c>
      <c r="W100" s="83">
        <f t="shared" si="40"/>
        <v>0</v>
      </c>
      <c r="X100" s="83">
        <f t="shared" si="40"/>
        <v>0</v>
      </c>
      <c r="Y100" s="83">
        <f t="shared" si="40"/>
        <v>0</v>
      </c>
      <c r="Z100" s="83">
        <f t="shared" si="40"/>
        <v>0</v>
      </c>
      <c r="AA100" s="83">
        <f t="shared" si="40"/>
        <v>0</v>
      </c>
    </row>
    <row r="101" spans="1:27" x14ac:dyDescent="0.25">
      <c r="A101" s="85" t="s">
        <v>59</v>
      </c>
      <c r="B101" s="28">
        <f t="shared" ref="B101:AA101" si="42">COUNTIFS(B3:B33,"&lt;&gt;",B3:B33,"&lt;&gt;C",B3:B33,"&lt;&gt;X",$AI$3:$AI$33,"=7")</f>
        <v>1</v>
      </c>
      <c r="C101" s="28">
        <f t="shared" ref="C101" si="43">COUNTIFS(C3:C33,"&lt;&gt;",C3:C33,"&lt;&gt;C",C3:C33,"&lt;&gt;X",$AI$3:$AI$33,"=7")</f>
        <v>1</v>
      </c>
      <c r="D101" s="28">
        <f t="shared" si="42"/>
        <v>1</v>
      </c>
      <c r="E101" s="28">
        <f t="shared" si="42"/>
        <v>2</v>
      </c>
      <c r="F101" s="28">
        <f t="shared" si="42"/>
        <v>1</v>
      </c>
      <c r="G101" s="28">
        <f t="shared" si="42"/>
        <v>1</v>
      </c>
      <c r="H101" s="28">
        <f t="shared" si="42"/>
        <v>2</v>
      </c>
      <c r="I101" s="28">
        <f t="shared" si="42"/>
        <v>2</v>
      </c>
      <c r="J101" s="28">
        <f t="shared" si="42"/>
        <v>2</v>
      </c>
      <c r="K101" s="28">
        <f t="shared" si="42"/>
        <v>2</v>
      </c>
      <c r="L101" s="28">
        <f t="shared" si="42"/>
        <v>2</v>
      </c>
      <c r="M101" s="28">
        <f t="shared" si="42"/>
        <v>1</v>
      </c>
      <c r="N101" s="28">
        <f t="shared" si="42"/>
        <v>2</v>
      </c>
      <c r="O101" s="28">
        <f t="shared" si="42"/>
        <v>2</v>
      </c>
      <c r="P101" s="28">
        <f t="shared" si="42"/>
        <v>2</v>
      </c>
      <c r="Q101" s="28">
        <f t="shared" si="42"/>
        <v>2</v>
      </c>
      <c r="R101" s="28">
        <f t="shared" si="42"/>
        <v>2</v>
      </c>
      <c r="S101" s="28">
        <f t="shared" si="42"/>
        <v>2</v>
      </c>
      <c r="T101" s="28">
        <f t="shared" si="42"/>
        <v>2</v>
      </c>
      <c r="U101" s="28">
        <f t="shared" si="42"/>
        <v>0</v>
      </c>
      <c r="V101" s="28">
        <f t="shared" si="42"/>
        <v>0</v>
      </c>
      <c r="W101" s="28">
        <f t="shared" si="42"/>
        <v>0</v>
      </c>
      <c r="X101" s="28">
        <f t="shared" si="42"/>
        <v>0</v>
      </c>
      <c r="Y101" s="28">
        <f t="shared" si="42"/>
        <v>0</v>
      </c>
      <c r="Z101" s="28">
        <f t="shared" si="42"/>
        <v>0</v>
      </c>
      <c r="AA101" s="28">
        <f t="shared" si="42"/>
        <v>0</v>
      </c>
    </row>
    <row r="102" spans="1:27" ht="15.75" thickBot="1" x14ac:dyDescent="0.3">
      <c r="A102" s="87" t="s">
        <v>60</v>
      </c>
      <c r="B102" s="28">
        <f t="shared" ref="B102:AA102" si="44">COUNTIFS(B3:B33,"&lt;&gt;",B3:B33,"&lt;&gt;C",B3:B33,"&lt;&gt;X",$AI$3:$AI$33,"=0")</f>
        <v>0</v>
      </c>
      <c r="C102" s="28">
        <f t="shared" ref="C102" si="45">COUNTIFS(C3:C33,"&lt;&gt;",C3:C33,"&lt;&gt;C",C3:C33,"&lt;&gt;X",$AI$3:$AI$33,"=0")</f>
        <v>0</v>
      </c>
      <c r="D102" s="28">
        <f t="shared" si="44"/>
        <v>0</v>
      </c>
      <c r="E102" s="28">
        <f t="shared" si="44"/>
        <v>1</v>
      </c>
      <c r="F102" s="28">
        <f t="shared" si="44"/>
        <v>0</v>
      </c>
      <c r="G102" s="28">
        <f t="shared" si="44"/>
        <v>0</v>
      </c>
      <c r="H102" s="28">
        <f t="shared" si="44"/>
        <v>1</v>
      </c>
      <c r="I102" s="28">
        <f t="shared" si="44"/>
        <v>1</v>
      </c>
      <c r="J102" s="28">
        <f t="shared" si="44"/>
        <v>0</v>
      </c>
      <c r="K102" s="28">
        <f t="shared" si="44"/>
        <v>0</v>
      </c>
      <c r="L102" s="28">
        <f t="shared" si="44"/>
        <v>1</v>
      </c>
      <c r="M102" s="28">
        <f t="shared" si="44"/>
        <v>0</v>
      </c>
      <c r="N102" s="28">
        <f t="shared" si="44"/>
        <v>0</v>
      </c>
      <c r="O102" s="28">
        <f t="shared" si="44"/>
        <v>1</v>
      </c>
      <c r="P102" s="28">
        <f t="shared" si="44"/>
        <v>0</v>
      </c>
      <c r="Q102" s="28">
        <f t="shared" si="44"/>
        <v>1</v>
      </c>
      <c r="R102" s="28">
        <f t="shared" si="44"/>
        <v>0</v>
      </c>
      <c r="S102" s="28">
        <f t="shared" si="44"/>
        <v>0</v>
      </c>
      <c r="T102" s="28">
        <f t="shared" si="44"/>
        <v>1</v>
      </c>
      <c r="U102" s="28">
        <f t="shared" si="44"/>
        <v>0</v>
      </c>
      <c r="V102" s="28">
        <f t="shared" si="44"/>
        <v>0</v>
      </c>
      <c r="W102" s="28">
        <f t="shared" si="44"/>
        <v>0</v>
      </c>
      <c r="X102" s="28">
        <f t="shared" si="44"/>
        <v>0</v>
      </c>
      <c r="Y102" s="28">
        <f t="shared" si="44"/>
        <v>0</v>
      </c>
      <c r="Z102" s="28">
        <f t="shared" si="44"/>
        <v>0</v>
      </c>
      <c r="AA102" s="28">
        <f t="shared" si="44"/>
        <v>0</v>
      </c>
    </row>
    <row r="103" spans="1:27" ht="15.75" thickBot="1" x14ac:dyDescent="0.3">
      <c r="A103" s="48" t="s">
        <v>61</v>
      </c>
      <c r="B103" s="62">
        <f t="shared" ref="B103:AA103" si="46">SUM(B100:B102)</f>
        <v>2</v>
      </c>
      <c r="C103" s="62">
        <f t="shared" ref="C103" si="47">SUM(C100:C102)</f>
        <v>2</v>
      </c>
      <c r="D103" s="62">
        <f t="shared" si="46"/>
        <v>2</v>
      </c>
      <c r="E103" s="62">
        <f t="shared" si="46"/>
        <v>5</v>
      </c>
      <c r="F103" s="62">
        <f t="shared" si="46"/>
        <v>2</v>
      </c>
      <c r="G103" s="62">
        <f t="shared" si="46"/>
        <v>2</v>
      </c>
      <c r="H103" s="62">
        <f t="shared" si="46"/>
        <v>5</v>
      </c>
      <c r="I103" s="62">
        <f t="shared" si="46"/>
        <v>5</v>
      </c>
      <c r="J103" s="62">
        <f t="shared" si="46"/>
        <v>4</v>
      </c>
      <c r="K103" s="62">
        <f>SUM(K100:K102)</f>
        <v>4</v>
      </c>
      <c r="L103" s="62">
        <f t="shared" si="46"/>
        <v>5</v>
      </c>
      <c r="M103" s="62">
        <f>SUM(M100:M102)</f>
        <v>2</v>
      </c>
      <c r="N103" s="62">
        <f t="shared" si="46"/>
        <v>4</v>
      </c>
      <c r="O103" s="62">
        <f t="shared" si="46"/>
        <v>5</v>
      </c>
      <c r="P103" s="62">
        <f t="shared" si="46"/>
        <v>4</v>
      </c>
      <c r="Q103" s="62">
        <f t="shared" si="46"/>
        <v>5</v>
      </c>
      <c r="R103" s="62">
        <f t="shared" si="46"/>
        <v>4</v>
      </c>
      <c r="S103" s="62">
        <f t="shared" si="46"/>
        <v>4</v>
      </c>
      <c r="T103" s="62">
        <f t="shared" si="46"/>
        <v>5</v>
      </c>
      <c r="U103" s="62">
        <f t="shared" si="46"/>
        <v>0</v>
      </c>
      <c r="V103" s="62">
        <f t="shared" si="46"/>
        <v>0</v>
      </c>
      <c r="W103" s="62">
        <f t="shared" si="46"/>
        <v>0</v>
      </c>
      <c r="X103" s="62">
        <f t="shared" si="46"/>
        <v>0</v>
      </c>
      <c r="Y103" s="62">
        <f t="shared" si="46"/>
        <v>0</v>
      </c>
      <c r="Z103" s="62">
        <f t="shared" si="46"/>
        <v>0</v>
      </c>
      <c r="AA103" s="62">
        <f t="shared" si="46"/>
        <v>0</v>
      </c>
    </row>
  </sheetData>
  <sortState ref="A45:AA52">
    <sortCondition ref="A45"/>
  </sortState>
  <mergeCells count="8">
    <mergeCell ref="B43:AA43"/>
    <mergeCell ref="B65:AA65"/>
    <mergeCell ref="AE1:AG1"/>
    <mergeCell ref="AB1:AD1"/>
    <mergeCell ref="D1:I1"/>
    <mergeCell ref="J1:O1"/>
    <mergeCell ref="P1:U1"/>
    <mergeCell ref="V1:AA1"/>
  </mergeCells>
  <conditionalFormatting sqref="AE33">
    <cfRule type="iconSet" priority="2062">
      <iconSet iconSet="3Symbols">
        <cfvo type="percent" val="0"/>
        <cfvo type="num" val="1"/>
        <cfvo type="num" val="2"/>
      </iconSet>
    </cfRule>
  </conditionalFormatting>
  <conditionalFormatting sqref="AF3:AF33">
    <cfRule type="iconSet" priority="2061">
      <iconSet iconSet="3Symbols">
        <cfvo type="percent" val="0"/>
        <cfvo type="num" val="1"/>
        <cfvo type="num" val="1"/>
      </iconSet>
    </cfRule>
  </conditionalFormatting>
  <conditionalFormatting sqref="AG33">
    <cfRule type="iconSet" priority="2060">
      <iconSet iconSet="3Symbols">
        <cfvo type="percent" val="0"/>
        <cfvo type="num" val="0"/>
        <cfvo type="num" val="1"/>
      </iconSet>
    </cfRule>
  </conditionalFormatting>
  <conditionalFormatting sqref="AJ3:AL33">
    <cfRule type="cellIs" dxfId="7622" priority="2059" operator="greaterThan">
      <formula>10</formula>
    </cfRule>
  </conditionalFormatting>
  <conditionalFormatting sqref="AE3:AE33">
    <cfRule type="iconSet" priority="2053">
      <iconSet iconSet="3Symbols">
        <cfvo type="percent" val="0"/>
        <cfvo type="num" val="1"/>
        <cfvo type="num" val="1" gte="0"/>
      </iconSet>
    </cfRule>
  </conditionalFormatting>
  <conditionalFormatting sqref="AG3:AG33">
    <cfRule type="iconSet" priority="2051">
      <iconSet iconSet="3Symbols">
        <cfvo type="percent" val="0"/>
        <cfvo type="num" val="1"/>
        <cfvo type="num" val="1"/>
      </iconSet>
    </cfRule>
  </conditionalFormatting>
  <conditionalFormatting sqref="B35:AA35">
    <cfRule type="cellIs" dxfId="7621" priority="1977" operator="greaterThan">
      <formula>0</formula>
    </cfRule>
  </conditionalFormatting>
  <conditionalFormatting sqref="B35:AA35">
    <cfRule type="cellIs" dxfId="7620" priority="1976" operator="equal">
      <formula>0</formula>
    </cfRule>
  </conditionalFormatting>
  <conditionalFormatting sqref="B35:AA35">
    <cfRule type="cellIs" dxfId="7619" priority="1975" operator="lessThan">
      <formula>0</formula>
    </cfRule>
  </conditionalFormatting>
  <conditionalFormatting sqref="B34:AA34">
    <cfRule type="iconSet" priority="3800">
      <iconSet>
        <cfvo type="percent" val="0"/>
        <cfvo type="num" val="20"/>
        <cfvo type="num" val="21"/>
      </iconSet>
    </cfRule>
  </conditionalFormatting>
  <conditionalFormatting sqref="AE3:AG33">
    <cfRule type="expression" dxfId="7618" priority="2963">
      <formula>OR($AI3=7,$AI3=0)</formula>
    </cfRule>
    <cfRule type="expression" dxfId="7617" priority="2964">
      <formula>$AI3=6</formula>
    </cfRule>
  </conditionalFormatting>
  <conditionalFormatting sqref="AE3:AG33">
    <cfRule type="expression" dxfId="7616" priority="897">
      <formula>AND($AI3=7,$AH3="RI")</formula>
    </cfRule>
    <cfRule type="expression" dxfId="7615" priority="1592">
      <formula>AND($AI3=6,$AH3="RI")</formula>
    </cfRule>
    <cfRule type="expression" dxfId="7614" priority="1593">
      <formula>AND($AI3=7,$AH3="R")</formula>
    </cfRule>
    <cfRule type="expression" dxfId="7613" priority="1594">
      <formula>AND($AI3=6,$AH3="R")</formula>
    </cfRule>
    <cfRule type="expression" dxfId="7612" priority="4353">
      <formula>OR(AND($AI3=7,$AH3="R"),AND($AI3=6,$AH3="R"))</formula>
    </cfRule>
    <cfRule type="expression" dxfId="7611" priority="4354">
      <formula>OR(AND($AI3=7,$AH3="RI"),AND($AI3=6,$AH3="RI"))</formula>
    </cfRule>
  </conditionalFormatting>
  <conditionalFormatting sqref="I2">
    <cfRule type="expression" dxfId="7610" priority="868">
      <formula>$AH2=7</formula>
    </cfRule>
    <cfRule type="expression" dxfId="7609" priority="869">
      <formula>$AH2=6</formula>
    </cfRule>
  </conditionalFormatting>
  <conditionalFormatting sqref="J2">
    <cfRule type="expression" dxfId="7608" priority="866">
      <formula>$AH2=7</formula>
    </cfRule>
    <cfRule type="expression" dxfId="7607" priority="867">
      <formula>$AH2=6</formula>
    </cfRule>
  </conditionalFormatting>
  <conditionalFormatting sqref="N17 I15 I22 I29 I17 S5 G20">
    <cfRule type="expression" dxfId="7606" priority="860">
      <formula>$AI5=7</formula>
    </cfRule>
    <cfRule type="expression" dxfId="7605" priority="861">
      <formula>$AI5=6</formula>
    </cfRule>
  </conditionalFormatting>
  <conditionalFormatting sqref="I8">
    <cfRule type="expression" dxfId="7604" priority="858">
      <formula>$AI8=7</formula>
    </cfRule>
    <cfRule type="expression" dxfId="7603" priority="859">
      <formula>$AI8=6</formula>
    </cfRule>
  </conditionalFormatting>
  <conditionalFormatting sqref="U8 U15 U22 U29 U17">
    <cfRule type="expression" dxfId="7602" priority="856">
      <formula>OR($AI8=7,$AI8=8)</formula>
    </cfRule>
  </conditionalFormatting>
  <conditionalFormatting sqref="U8 U15 U22 U29 U17">
    <cfRule type="expression" dxfId="7601" priority="854">
      <formula>AND($AI8=7,$AH8="R")</formula>
    </cfRule>
    <cfRule type="expression" dxfId="7600" priority="855">
      <formula>AND($AI8=6,$AH8="R")</formula>
    </cfRule>
    <cfRule type="expression" dxfId="7599" priority="857">
      <formula>$AI8=6</formula>
    </cfRule>
  </conditionalFormatting>
  <conditionalFormatting sqref="U7 O14 I21 U28">
    <cfRule type="expression" dxfId="7598" priority="848">
      <formula>AND($AI7=7,$AH7="RI")</formula>
    </cfRule>
    <cfRule type="expression" dxfId="7597" priority="849">
      <formula>AND($AI7=6,$AH7="RI")</formula>
    </cfRule>
    <cfRule type="expression" dxfId="7596" priority="850">
      <formula>AND($AI7=7,$AH7="R")</formula>
    </cfRule>
    <cfRule type="expression" dxfId="7595" priority="851">
      <formula>AND($AI7=6,$AH7="R")</formula>
    </cfRule>
    <cfRule type="expression" dxfId="7594" priority="852">
      <formula>$AI7=6</formula>
    </cfRule>
    <cfRule type="expression" dxfId="7593" priority="853">
      <formula>OR($AI7=7,$AI7=0)</formula>
    </cfRule>
  </conditionalFormatting>
  <conditionalFormatting sqref="U7">
    <cfRule type="expression" dxfId="7592" priority="844">
      <formula>$AI7=7</formula>
    </cfRule>
    <cfRule type="expression" dxfId="7591" priority="845">
      <formula>$AI7=6</formula>
    </cfRule>
  </conditionalFormatting>
  <conditionalFormatting sqref="P7:R7">
    <cfRule type="expression" dxfId="7590" priority="840">
      <formula>AND($AI7=7,$AH7="RI")</formula>
    </cfRule>
    <cfRule type="expression" dxfId="7589" priority="841">
      <formula>AND($AI7=6,$AH7="RI")</formula>
    </cfRule>
    <cfRule type="expression" dxfId="7588" priority="842">
      <formula>AND($AI7=7,$AH7="R")</formula>
    </cfRule>
    <cfRule type="expression" dxfId="7587" priority="843">
      <formula>AND($AI7=6,$AH7="R")</formula>
    </cfRule>
    <cfRule type="expression" dxfId="7586" priority="846">
      <formula>$AI7=6</formula>
    </cfRule>
    <cfRule type="expression" dxfId="7585" priority="847">
      <formula>OR($AI7=7,$AI7=0)</formula>
    </cfRule>
  </conditionalFormatting>
  <conditionalFormatting sqref="S7:T7">
    <cfRule type="expression" dxfId="7584" priority="836">
      <formula>AND($AI7=6,$AH7="RI")</formula>
    </cfRule>
    <cfRule type="expression" dxfId="7583" priority="837">
      <formula>AND($AI7=7,$AH7="RI")</formula>
    </cfRule>
    <cfRule type="expression" dxfId="7582" priority="838">
      <formula>OR($AI7=7,$AI7=8)</formula>
    </cfRule>
    <cfRule type="expression" dxfId="7581" priority="839">
      <formula>$AI7=6</formula>
    </cfRule>
  </conditionalFormatting>
  <conditionalFormatting sqref="M7">
    <cfRule type="expression" dxfId="7580" priority="830">
      <formula>$AI7=7</formula>
    </cfRule>
    <cfRule type="expression" dxfId="7579" priority="831">
      <formula>$AI7=6</formula>
    </cfRule>
  </conditionalFormatting>
  <conditionalFormatting sqref="M7">
    <cfRule type="expression" dxfId="7578" priority="828">
      <formula>$AI7=7</formula>
    </cfRule>
    <cfRule type="expression" dxfId="7577" priority="829">
      <formula>$AI7=6</formula>
    </cfRule>
  </conditionalFormatting>
  <conditionalFormatting sqref="M7">
    <cfRule type="expression" dxfId="7576" priority="826">
      <formula>$AI7=7</formula>
    </cfRule>
    <cfRule type="expression" dxfId="7575" priority="827">
      <formula>$AI7=6</formula>
    </cfRule>
  </conditionalFormatting>
  <conditionalFormatting sqref="J7:O7">
    <cfRule type="expression" dxfId="7574" priority="832">
      <formula>AND($AI7=6,$AH7="RI")</formula>
    </cfRule>
    <cfRule type="expression" dxfId="7573" priority="833">
      <formula>AND($AI7=7,$AH7="RI")</formula>
    </cfRule>
    <cfRule type="expression" dxfId="7572" priority="834">
      <formula>OR($AI7=7,$AI7=8)</formula>
    </cfRule>
    <cfRule type="expression" dxfId="7571" priority="835">
      <formula>$AI7=6</formula>
    </cfRule>
  </conditionalFormatting>
  <conditionalFormatting sqref="I7">
    <cfRule type="expression" dxfId="7570" priority="820">
      <formula>AND($AI7=7,$AH7="RI")</formula>
    </cfRule>
    <cfRule type="expression" dxfId="7569" priority="821">
      <formula>AND($AI7=6,$AH7="RI")</formula>
    </cfRule>
    <cfRule type="expression" dxfId="7568" priority="822">
      <formula>AND($AI7=7,$AH7="R")</formula>
    </cfRule>
    <cfRule type="expression" dxfId="7567" priority="823">
      <formula>AND($AI7=6,$AH7="R")</formula>
    </cfRule>
    <cfRule type="expression" dxfId="7566" priority="824">
      <formula>$AI7=6</formula>
    </cfRule>
    <cfRule type="expression" dxfId="7565" priority="825">
      <formula>OR($AI7=7,$AI7=0)</formula>
    </cfRule>
  </conditionalFormatting>
  <conditionalFormatting sqref="D7:H7">
    <cfRule type="expression" dxfId="7564" priority="816">
      <formula>AND($AI7=6,$AH7="RI")</formula>
    </cfRule>
    <cfRule type="expression" dxfId="7563" priority="817">
      <formula>AND($AI7=7,$AH7="RI")</formula>
    </cfRule>
    <cfRule type="expression" dxfId="7562" priority="818">
      <formula>OR($AI7=7,$AI7=8)</formula>
    </cfRule>
    <cfRule type="expression" dxfId="7561" priority="819">
      <formula>$AI7=6</formula>
    </cfRule>
  </conditionalFormatting>
  <conditionalFormatting sqref="D7">
    <cfRule type="expression" dxfId="7560" priority="814">
      <formula>$AI7=7</formula>
    </cfRule>
    <cfRule type="expression" dxfId="7559" priority="815">
      <formula>$AI7=6</formula>
    </cfRule>
  </conditionalFormatting>
  <conditionalFormatting sqref="U14">
    <cfRule type="expression" dxfId="7558" priority="808">
      <formula>AND($AI14=7,$AH14="RI")</formula>
    </cfRule>
    <cfRule type="expression" dxfId="7557" priority="809">
      <formula>AND($AI14=6,$AH14="RI")</formula>
    </cfRule>
    <cfRule type="expression" dxfId="7556" priority="810">
      <formula>AND($AI14=7,$AH14="R")</formula>
    </cfRule>
    <cfRule type="expression" dxfId="7555" priority="811">
      <formula>AND($AI14=6,$AH14="R")</formula>
    </cfRule>
    <cfRule type="expression" dxfId="7554" priority="812">
      <formula>$AI14=6</formula>
    </cfRule>
    <cfRule type="expression" dxfId="7553" priority="813">
      <formula>OR($AI14=7,$AI14=0)</formula>
    </cfRule>
  </conditionalFormatting>
  <conditionalFormatting sqref="P14:T14">
    <cfRule type="expression" dxfId="7552" priority="804">
      <formula>AND($AI14=6,$AH14="RI")</formula>
    </cfRule>
    <cfRule type="expression" dxfId="7551" priority="805">
      <formula>AND($AI14=7,$AH14="RI")</formula>
    </cfRule>
    <cfRule type="expression" dxfId="7550" priority="806">
      <formula>OR($AI14=7,$AI14=8)</formula>
    </cfRule>
    <cfRule type="expression" dxfId="7549" priority="807">
      <formula>$AI14=6</formula>
    </cfRule>
  </conditionalFormatting>
  <conditionalFormatting sqref="P14">
    <cfRule type="expression" dxfId="7548" priority="802">
      <formula>$AI14=7</formula>
    </cfRule>
    <cfRule type="expression" dxfId="7547" priority="803">
      <formula>$AI14=6</formula>
    </cfRule>
  </conditionalFormatting>
  <conditionalFormatting sqref="O14">
    <cfRule type="expression" dxfId="7546" priority="798">
      <formula>$AI14=7</formula>
    </cfRule>
    <cfRule type="expression" dxfId="7545" priority="799">
      <formula>$AI14=6</formula>
    </cfRule>
  </conditionalFormatting>
  <conditionalFormatting sqref="J14:L14">
    <cfRule type="expression" dxfId="7544" priority="794">
      <formula>AND($AI14=7,$AH14="RI")</formula>
    </cfRule>
    <cfRule type="expression" dxfId="7543" priority="795">
      <formula>AND($AI14=6,$AH14="RI")</formula>
    </cfRule>
    <cfRule type="expression" dxfId="7542" priority="796">
      <formula>AND($AI14=7,$AH14="R")</formula>
    </cfRule>
    <cfRule type="expression" dxfId="7541" priority="797">
      <formula>AND($AI14=6,$AH14="R")</formula>
    </cfRule>
    <cfRule type="expression" dxfId="7540" priority="800">
      <formula>$AI14=6</formula>
    </cfRule>
    <cfRule type="expression" dxfId="7539" priority="801">
      <formula>OR($AI14=7,$AI14=0)</formula>
    </cfRule>
  </conditionalFormatting>
  <conditionalFormatting sqref="M14:N14">
    <cfRule type="expression" dxfId="7538" priority="790">
      <formula>AND($AI14=6,$AH14="RI")</formula>
    </cfRule>
    <cfRule type="expression" dxfId="7537" priority="791">
      <formula>AND($AI14=7,$AH14="RI")</formula>
    </cfRule>
    <cfRule type="expression" dxfId="7536" priority="792">
      <formula>OR($AI14=7,$AI14=8)</formula>
    </cfRule>
    <cfRule type="expression" dxfId="7535" priority="793">
      <formula>$AI14=6</formula>
    </cfRule>
  </conditionalFormatting>
  <conditionalFormatting sqref="G14">
    <cfRule type="expression" dxfId="7534" priority="784">
      <formula>$AI14=7</formula>
    </cfRule>
    <cfRule type="expression" dxfId="7533" priority="785">
      <formula>$AI14=6</formula>
    </cfRule>
  </conditionalFormatting>
  <conditionalFormatting sqref="G14">
    <cfRule type="expression" dxfId="7532" priority="782">
      <formula>$AI14=7</formula>
    </cfRule>
    <cfRule type="expression" dxfId="7531" priority="783">
      <formula>$AI14=6</formula>
    </cfRule>
  </conditionalFormatting>
  <conditionalFormatting sqref="G14">
    <cfRule type="expression" dxfId="7530" priority="780">
      <formula>$AI14=7</formula>
    </cfRule>
    <cfRule type="expression" dxfId="7529" priority="781">
      <formula>$AI14=6</formula>
    </cfRule>
  </conditionalFormatting>
  <conditionalFormatting sqref="D14:I14">
    <cfRule type="expression" dxfId="7528" priority="786">
      <formula>AND($AI14=6,$AH14="RI")</formula>
    </cfRule>
    <cfRule type="expression" dxfId="7527" priority="787">
      <formula>AND($AI14=7,$AH14="RI")</formula>
    </cfRule>
    <cfRule type="expression" dxfId="7526" priority="788">
      <formula>OR($AI14=7,$AI14=8)</formula>
    </cfRule>
    <cfRule type="expression" dxfId="7525" priority="789">
      <formula>$AI14=6</formula>
    </cfRule>
  </conditionalFormatting>
  <conditionalFormatting sqref="I21">
    <cfRule type="expression" dxfId="7524" priority="776">
      <formula>$AI21=7</formula>
    </cfRule>
    <cfRule type="expression" dxfId="7523" priority="777">
      <formula>$AI21=6</formula>
    </cfRule>
  </conditionalFormatting>
  <conditionalFormatting sqref="D21:F21">
    <cfRule type="expression" dxfId="7522" priority="772">
      <formula>AND($AI21=7,$AH21="RI")</formula>
    </cfRule>
    <cfRule type="expression" dxfId="7521" priority="773">
      <formula>AND($AI21=6,$AH21="RI")</formula>
    </cfRule>
    <cfRule type="expression" dxfId="7520" priority="774">
      <formula>AND($AI21=7,$AH21="R")</formula>
    </cfRule>
    <cfRule type="expression" dxfId="7519" priority="775">
      <formula>AND($AI21=6,$AH21="R")</formula>
    </cfRule>
    <cfRule type="expression" dxfId="7518" priority="778">
      <formula>$AI21=6</formula>
    </cfRule>
    <cfRule type="expression" dxfId="7517" priority="779">
      <formula>OR($AI21=7,$AI21=0)</formula>
    </cfRule>
  </conditionalFormatting>
  <conditionalFormatting sqref="G21:H21">
    <cfRule type="expression" dxfId="7516" priority="768">
      <formula>AND($AI21=6,$AH21="RI")</formula>
    </cfRule>
    <cfRule type="expression" dxfId="7515" priority="769">
      <formula>AND($AI21=7,$AH21="RI")</formula>
    </cfRule>
    <cfRule type="expression" dxfId="7514" priority="770">
      <formula>OR($AI21=7,$AI21=8)</formula>
    </cfRule>
    <cfRule type="expression" dxfId="7513" priority="771">
      <formula>$AI21=6</formula>
    </cfRule>
  </conditionalFormatting>
  <conditionalFormatting sqref="S21">
    <cfRule type="expression" dxfId="7512" priority="762">
      <formula>$AI21=7</formula>
    </cfRule>
    <cfRule type="expression" dxfId="7511" priority="763">
      <formula>$AI21=6</formula>
    </cfRule>
  </conditionalFormatting>
  <conditionalFormatting sqref="S21">
    <cfRule type="expression" dxfId="7510" priority="760">
      <formula>$AI21=7</formula>
    </cfRule>
    <cfRule type="expression" dxfId="7509" priority="761">
      <formula>$AI21=6</formula>
    </cfRule>
  </conditionalFormatting>
  <conditionalFormatting sqref="S21">
    <cfRule type="expression" dxfId="7508" priority="758">
      <formula>$AI21=7</formula>
    </cfRule>
    <cfRule type="expression" dxfId="7507" priority="759">
      <formula>$AI21=6</formula>
    </cfRule>
  </conditionalFormatting>
  <conditionalFormatting sqref="P21:U21">
    <cfRule type="expression" dxfId="7506" priority="764">
      <formula>AND($AI21=6,$AH21="RI")</formula>
    </cfRule>
    <cfRule type="expression" dxfId="7505" priority="765">
      <formula>AND($AI21=7,$AH21="RI")</formula>
    </cfRule>
    <cfRule type="expression" dxfId="7504" priority="766">
      <formula>OR($AI21=7,$AI21=8)</formula>
    </cfRule>
    <cfRule type="expression" dxfId="7503" priority="767">
      <formula>$AI21=6</formula>
    </cfRule>
  </conditionalFormatting>
  <conditionalFormatting sqref="O21">
    <cfRule type="expression" dxfId="7502" priority="752">
      <formula>AND($AI21=7,$AH21="RI")</formula>
    </cfRule>
    <cfRule type="expression" dxfId="7501" priority="753">
      <formula>AND($AI21=6,$AH21="RI")</formula>
    </cfRule>
    <cfRule type="expression" dxfId="7500" priority="754">
      <formula>AND($AI21=7,$AH21="R")</formula>
    </cfRule>
    <cfRule type="expression" dxfId="7499" priority="755">
      <formula>AND($AI21=6,$AH21="R")</formula>
    </cfRule>
    <cfRule type="expression" dxfId="7498" priority="756">
      <formula>$AI21=6</formula>
    </cfRule>
    <cfRule type="expression" dxfId="7497" priority="757">
      <formula>OR($AI21=7,$AI21=0)</formula>
    </cfRule>
  </conditionalFormatting>
  <conditionalFormatting sqref="J21:N21">
    <cfRule type="expression" dxfId="7496" priority="748">
      <formula>AND($AI21=6,$AH21="RI")</formula>
    </cfRule>
    <cfRule type="expression" dxfId="7495" priority="749">
      <formula>AND($AI21=7,$AH21="RI")</formula>
    </cfRule>
    <cfRule type="expression" dxfId="7494" priority="750">
      <formula>OR($AI21=7,$AI21=8)</formula>
    </cfRule>
    <cfRule type="expression" dxfId="7493" priority="751">
      <formula>$AI21=6</formula>
    </cfRule>
  </conditionalFormatting>
  <conditionalFormatting sqref="J21">
    <cfRule type="expression" dxfId="7492" priority="746">
      <formula>$AI21=7</formula>
    </cfRule>
    <cfRule type="expression" dxfId="7491" priority="747">
      <formula>$AI21=6</formula>
    </cfRule>
  </conditionalFormatting>
  <conditionalFormatting sqref="U28">
    <cfRule type="expression" dxfId="7490" priority="742">
      <formula>$AI28=7</formula>
    </cfRule>
    <cfRule type="expression" dxfId="7489" priority="743">
      <formula>$AI28=6</formula>
    </cfRule>
  </conditionalFormatting>
  <conditionalFormatting sqref="P28:R28">
    <cfRule type="expression" dxfId="7488" priority="738">
      <formula>AND($AI28=7,$AH28="RI")</formula>
    </cfRule>
    <cfRule type="expression" dxfId="7487" priority="739">
      <formula>AND($AI28=6,$AH28="RI")</formula>
    </cfRule>
    <cfRule type="expression" dxfId="7486" priority="740">
      <formula>AND($AI28=7,$AH28="R")</formula>
    </cfRule>
    <cfRule type="expression" dxfId="7485" priority="741">
      <formula>AND($AI28=6,$AH28="R")</formula>
    </cfRule>
    <cfRule type="expression" dxfId="7484" priority="744">
      <formula>$AI28=6</formula>
    </cfRule>
    <cfRule type="expression" dxfId="7483" priority="745">
      <formula>OR($AI28=7,$AI28=0)</formula>
    </cfRule>
  </conditionalFormatting>
  <conditionalFormatting sqref="S28:T28">
    <cfRule type="expression" dxfId="7482" priority="734">
      <formula>AND($AI28=6,$AH28="RI")</formula>
    </cfRule>
    <cfRule type="expression" dxfId="7481" priority="735">
      <formula>AND($AI28=7,$AH28="RI")</formula>
    </cfRule>
    <cfRule type="expression" dxfId="7480" priority="736">
      <formula>OR($AI28=7,$AI28=8)</formula>
    </cfRule>
    <cfRule type="expression" dxfId="7479" priority="737">
      <formula>$AI28=6</formula>
    </cfRule>
  </conditionalFormatting>
  <conditionalFormatting sqref="M28">
    <cfRule type="expression" dxfId="7478" priority="728">
      <formula>$AI28=7</formula>
    </cfRule>
    <cfRule type="expression" dxfId="7477" priority="729">
      <formula>$AI28=6</formula>
    </cfRule>
  </conditionalFormatting>
  <conditionalFormatting sqref="M28">
    <cfRule type="expression" dxfId="7476" priority="726">
      <formula>$AI28=7</formula>
    </cfRule>
    <cfRule type="expression" dxfId="7475" priority="727">
      <formula>$AI28=6</formula>
    </cfRule>
  </conditionalFormatting>
  <conditionalFormatting sqref="M28">
    <cfRule type="expression" dxfId="7474" priority="724">
      <formula>$AI28=7</formula>
    </cfRule>
    <cfRule type="expression" dxfId="7473" priority="725">
      <formula>$AI28=6</formula>
    </cfRule>
  </conditionalFormatting>
  <conditionalFormatting sqref="J28:O28">
    <cfRule type="expression" dxfId="7472" priority="730">
      <formula>AND($AI28=6,$AH28="RI")</formula>
    </cfRule>
    <cfRule type="expression" dxfId="7471" priority="731">
      <formula>AND($AI28=7,$AH28="RI")</formula>
    </cfRule>
    <cfRule type="expression" dxfId="7470" priority="732">
      <formula>OR($AI28=7,$AI28=8)</formula>
    </cfRule>
    <cfRule type="expression" dxfId="7469" priority="733">
      <formula>$AI28=6</formula>
    </cfRule>
  </conditionalFormatting>
  <conditionalFormatting sqref="I28">
    <cfRule type="expression" dxfId="7468" priority="718">
      <formula>AND($AI28=7,$AH28="RI")</formula>
    </cfRule>
    <cfRule type="expression" dxfId="7467" priority="719">
      <formula>AND($AI28=6,$AH28="RI")</formula>
    </cfRule>
    <cfRule type="expression" dxfId="7466" priority="720">
      <formula>AND($AI28=7,$AH28="R")</formula>
    </cfRule>
    <cfRule type="expression" dxfId="7465" priority="721">
      <formula>AND($AI28=6,$AH28="R")</formula>
    </cfRule>
    <cfRule type="expression" dxfId="7464" priority="722">
      <formula>$AI28=6</formula>
    </cfRule>
    <cfRule type="expression" dxfId="7463" priority="723">
      <formula>OR($AI28=7,$AI28=0)</formula>
    </cfRule>
  </conditionalFormatting>
  <conditionalFormatting sqref="D28:H28">
    <cfRule type="expression" dxfId="7462" priority="714">
      <formula>AND($AI28=6,$AH28="RI")</formula>
    </cfRule>
    <cfRule type="expression" dxfId="7461" priority="715">
      <formula>AND($AI28=7,$AH28="RI")</formula>
    </cfRule>
    <cfRule type="expression" dxfId="7460" priority="716">
      <formula>OR($AI28=7,$AI28=8)</formula>
    </cfRule>
    <cfRule type="expression" dxfId="7459" priority="717">
      <formula>$AI28=6</formula>
    </cfRule>
  </conditionalFormatting>
  <conditionalFormatting sqref="D28">
    <cfRule type="expression" dxfId="7458" priority="712">
      <formula>$AI28=7</formula>
    </cfRule>
    <cfRule type="expression" dxfId="7457" priority="713">
      <formula>$AI28=6</formula>
    </cfRule>
  </conditionalFormatting>
  <conditionalFormatting sqref="A3:C6 A7:U8 A14:U15 A9:C13 A17:U17 A16:C16 A21:U22 A18:C20 A28:U29 A23:C27 A30:C33 AB3:AD33">
    <cfRule type="expression" dxfId="7456" priority="862">
      <formula>OR($AI3=7,$AI3=0)</formula>
    </cfRule>
    <cfRule type="expression" dxfId="7455" priority="863">
      <formula>$AI3=6</formula>
    </cfRule>
  </conditionalFormatting>
  <conditionalFormatting sqref="I3:I6">
    <cfRule type="expression" dxfId="7454" priority="705">
      <formula>OR($AI3=7,$AI3=0)</formula>
    </cfRule>
    <cfRule type="expression" dxfId="7453" priority="706">
      <formula>$AI3=6</formula>
    </cfRule>
  </conditionalFormatting>
  <conditionalFormatting sqref="I3:I6">
    <cfRule type="expression" dxfId="7452" priority="701">
      <formula>AND($AI3=7,$AH3="RI")</formula>
    </cfRule>
    <cfRule type="expression" dxfId="7451" priority="702">
      <formula>AND($AI3=6,$AH3="RI")</formula>
    </cfRule>
    <cfRule type="expression" dxfId="7450" priority="703">
      <formula>AND($AI3=7,$AH3="S")</formula>
    </cfRule>
    <cfRule type="expression" dxfId="7449" priority="704">
      <formula>AND($AI3=6,$AH3="S")</formula>
    </cfRule>
    <cfRule type="expression" dxfId="7448" priority="707">
      <formula>AND($AI3=7,$AH3="S")</formula>
    </cfRule>
    <cfRule type="expression" dxfId="7447" priority="708">
      <formula>AND($AI3=6,$AH3="S")</formula>
    </cfRule>
  </conditionalFormatting>
  <conditionalFormatting sqref="H3:H6">
    <cfRule type="expression" dxfId="7446" priority="697">
      <formula>OR($AI3=7,$AI3=0)</formula>
    </cfRule>
    <cfRule type="expression" dxfId="7445" priority="698">
      <formula>$AI3=6</formula>
    </cfRule>
  </conditionalFormatting>
  <conditionalFormatting sqref="H3:H6">
    <cfRule type="expression" dxfId="7444" priority="693">
      <formula>AND($AI3=7,$AH3="RI")</formula>
    </cfRule>
    <cfRule type="expression" dxfId="7443" priority="694">
      <formula>AND($AI3=6,$AH3="RI")</formula>
    </cfRule>
    <cfRule type="expression" dxfId="7442" priority="695">
      <formula>AND($AI3=7,$AH3="S")</formula>
    </cfRule>
    <cfRule type="expression" dxfId="7441" priority="696">
      <formula>AND($AI3=6,$AH3="S")</formula>
    </cfRule>
    <cfRule type="expression" dxfId="7440" priority="699">
      <formula>AND($AI3=7,$AH3="S")</formula>
    </cfRule>
    <cfRule type="expression" dxfId="7439" priority="700">
      <formula>AND($AI3=6,$AH3="S")</formula>
    </cfRule>
  </conditionalFormatting>
  <conditionalFormatting sqref="F3:F6">
    <cfRule type="expression" dxfId="7438" priority="689">
      <formula>OR($AI3=7,$AI3=0)</formula>
    </cfRule>
    <cfRule type="expression" dxfId="7437" priority="690">
      <formula>$AI3=6</formula>
    </cfRule>
  </conditionalFormatting>
  <conditionalFormatting sqref="F3:F6">
    <cfRule type="expression" dxfId="7436" priority="685">
      <formula>AND($AI3=7,$AH3="RI")</formula>
    </cfRule>
    <cfRule type="expression" dxfId="7435" priority="686">
      <formula>AND($AI3=6,$AH3="RI")</formula>
    </cfRule>
    <cfRule type="expression" dxfId="7434" priority="687">
      <formula>AND($AI3=7,$AH3="S")</formula>
    </cfRule>
    <cfRule type="expression" dxfId="7433" priority="688">
      <formula>AND($AI3=6,$AH3="S")</formula>
    </cfRule>
    <cfRule type="expression" dxfId="7432" priority="691">
      <formula>AND($AI3=7,$AH3="S")</formula>
    </cfRule>
    <cfRule type="expression" dxfId="7431" priority="692">
      <formula>AND($AI3=6,$AH3="S")</formula>
    </cfRule>
  </conditionalFormatting>
  <conditionalFormatting sqref="G3:I6">
    <cfRule type="expression" dxfId="7430" priority="681">
      <formula>OR($AI3=7,$AI3=0)</formula>
    </cfRule>
    <cfRule type="expression" dxfId="7429" priority="682">
      <formula>$AI3=6</formula>
    </cfRule>
  </conditionalFormatting>
  <conditionalFormatting sqref="G3:I6">
    <cfRule type="expression" dxfId="7428" priority="677">
      <formula>AND($AI3=7,$AH3="RI")</formula>
    </cfRule>
    <cfRule type="expression" dxfId="7427" priority="678">
      <formula>AND($AI3=6,$AH3="RI")</formula>
    </cfRule>
    <cfRule type="expression" dxfId="7426" priority="679">
      <formula>AND($AI3=7,$AH3="S")</formula>
    </cfRule>
    <cfRule type="expression" dxfId="7425" priority="680">
      <formula>AND($AI3=6,$AH3="S")</formula>
    </cfRule>
    <cfRule type="expression" dxfId="7424" priority="683">
      <formula>AND($AI3=7,$AH3="S")</formula>
    </cfRule>
    <cfRule type="expression" dxfId="7423" priority="684">
      <formula>AND($AI3=6,$AH3="S")</formula>
    </cfRule>
  </conditionalFormatting>
  <conditionalFormatting sqref="E3:E6">
    <cfRule type="expression" dxfId="7422" priority="673">
      <formula>$AI3=7</formula>
    </cfRule>
    <cfRule type="expression" dxfId="7421" priority="674">
      <formula>$AI3=6</formula>
    </cfRule>
  </conditionalFormatting>
  <conditionalFormatting sqref="E3:E6">
    <cfRule type="expression" dxfId="7420" priority="669">
      <formula>AND($AI3=7,$AH3="RI")</formula>
    </cfRule>
    <cfRule type="expression" dxfId="7419" priority="670">
      <formula>AND($AI3=6,$AH3="RI")</formula>
    </cfRule>
    <cfRule type="expression" dxfId="7418" priority="671">
      <formula>AND($AI3=7,$AH3="S")</formula>
    </cfRule>
    <cfRule type="expression" dxfId="7417" priority="672">
      <formula>AND($AI3=6,$AH3="S")</formula>
    </cfRule>
    <cfRule type="expression" dxfId="7416" priority="675">
      <formula>AND($AI3=7,$AH3="S")</formula>
    </cfRule>
    <cfRule type="expression" dxfId="7415" priority="676">
      <formula>AND($AI3=6,$AH3="S")</formula>
    </cfRule>
  </conditionalFormatting>
  <conditionalFormatting sqref="D3:D6">
    <cfRule type="expression" dxfId="7414" priority="665">
      <formula>OR($AI3=7,$AI3=0)</formula>
    </cfRule>
    <cfRule type="expression" dxfId="7413" priority="666">
      <formula>$AI3=6</formula>
    </cfRule>
  </conditionalFormatting>
  <conditionalFormatting sqref="D3:D6">
    <cfRule type="expression" dxfId="7412" priority="661">
      <formula>AND($AI3=7,$AH3="RI")</formula>
    </cfRule>
    <cfRule type="expression" dxfId="7411" priority="662">
      <formula>AND($AI3=6,$AH3="RI")</formula>
    </cfRule>
    <cfRule type="expression" dxfId="7410" priority="663">
      <formula>AND($AI3=7,$AH3="S")</formula>
    </cfRule>
    <cfRule type="expression" dxfId="7409" priority="664">
      <formula>AND($AI3=6,$AH3="S")</formula>
    </cfRule>
    <cfRule type="expression" dxfId="7408" priority="667">
      <formula>AND($AI3=7,$AH3="S")</formula>
    </cfRule>
    <cfRule type="expression" dxfId="7407" priority="668">
      <formula>AND($AI3=6,$AH3="S")</formula>
    </cfRule>
  </conditionalFormatting>
  <conditionalFormatting sqref="D3:I6">
    <cfRule type="expression" dxfId="7406" priority="655">
      <formula>OR(AND($AI3=7,$AH3="R"),AND($AI3=6,$AH3="R"))</formula>
    </cfRule>
    <cfRule type="expression" dxfId="7405" priority="656">
      <formula>OR(AND($AI3=7,$AH3="RI"),AND($AI3=6,$AH3="RI"))</formula>
    </cfRule>
    <cfRule type="expression" dxfId="7404" priority="657">
      <formula>OR(AND($AI3=7,$AH3="S"),AND($AI3=6,$AH3="S"))</formula>
    </cfRule>
    <cfRule type="expression" dxfId="7403" priority="658">
      <formula>OR(AND($AI3=7,$AH3="PZC"),AND($AI3=6,$AH3="PZC"))</formula>
    </cfRule>
    <cfRule type="expression" dxfId="7402" priority="659">
      <formula>OR($AI3=7,$AI3=0)</formula>
    </cfRule>
    <cfRule type="expression" dxfId="7401" priority="660">
      <formula>$AI3=6</formula>
    </cfRule>
  </conditionalFormatting>
  <conditionalFormatting sqref="J3:O6">
    <cfRule type="expression" dxfId="7400" priority="651">
      <formula>AND($AI3=6,$AH3="RI")</formula>
    </cfRule>
    <cfRule type="expression" dxfId="7399" priority="652">
      <formula>AND($AI3=7,$AH3="RI")</formula>
    </cfRule>
    <cfRule type="expression" dxfId="7398" priority="653">
      <formula>OR($AI3=7,$AI3=8)</formula>
    </cfRule>
    <cfRule type="expression" dxfId="7397" priority="654">
      <formula>$AI3=6</formula>
    </cfRule>
  </conditionalFormatting>
  <conditionalFormatting sqref="J3:O6">
    <cfRule type="expression" dxfId="7396" priority="645">
      <formula>OR(AND($AI3=7,$AH3="R"),AND($AI3=6,$AH3="R"))</formula>
    </cfRule>
    <cfRule type="expression" dxfId="7395" priority="646">
      <formula>OR(AND($AI3=7,$AH3="RI"),AND($AI3=6,$AH3="RI"))</formula>
    </cfRule>
    <cfRule type="expression" dxfId="7394" priority="647">
      <formula>OR(AND($AI3=7,$AH3="S"),AND($AI3=6,$AH3="S"))</formula>
    </cfRule>
    <cfRule type="expression" dxfId="7393" priority="648">
      <formula>OR(AND($AI3=7,$AH3="PZC"),AND($AI3=6,$AH3="PZC"))</formula>
    </cfRule>
    <cfRule type="expression" dxfId="7392" priority="649">
      <formula>OR($AI3=7,$AI3=0)</formula>
    </cfRule>
    <cfRule type="expression" dxfId="7391" priority="650">
      <formula>$AI3=6</formula>
    </cfRule>
  </conditionalFormatting>
  <conditionalFormatting sqref="S3:S6">
    <cfRule type="expression" dxfId="7390" priority="639">
      <formula>$AI3=7</formula>
    </cfRule>
    <cfRule type="expression" dxfId="7389" priority="640">
      <formula>$AI3=6</formula>
    </cfRule>
  </conditionalFormatting>
  <conditionalFormatting sqref="S3">
    <cfRule type="expression" dxfId="7388" priority="637">
      <formula>$AI3=7</formula>
    </cfRule>
    <cfRule type="expression" dxfId="7387" priority="638">
      <formula>$AI3=6</formula>
    </cfRule>
  </conditionalFormatting>
  <conditionalFormatting sqref="S3:S6">
    <cfRule type="expression" dxfId="7386" priority="635">
      <formula>$AI3=7</formula>
    </cfRule>
    <cfRule type="expression" dxfId="7385" priority="636">
      <formula>$AI3=6</formula>
    </cfRule>
  </conditionalFormatting>
  <conditionalFormatting sqref="S3:S6">
    <cfRule type="expression" dxfId="7384" priority="633">
      <formula>$AI3=7</formula>
    </cfRule>
    <cfRule type="expression" dxfId="7383" priority="634">
      <formula>$AI3=6</formula>
    </cfRule>
  </conditionalFormatting>
  <conditionalFormatting sqref="P3:U6">
    <cfRule type="expression" dxfId="7382" priority="641">
      <formula>AND($AI3=6,$AH3="RI")</formula>
    </cfRule>
    <cfRule type="expression" dxfId="7381" priority="642">
      <formula>AND($AI3=7,$AH3="RI")</formula>
    </cfRule>
    <cfRule type="expression" dxfId="7380" priority="643">
      <formula>OR($AI3=7,$AI3=8)</formula>
    </cfRule>
    <cfRule type="expression" dxfId="7379" priority="644">
      <formula>$AI3=6</formula>
    </cfRule>
  </conditionalFormatting>
  <conditionalFormatting sqref="P3:U6">
    <cfRule type="expression" dxfId="7378" priority="627">
      <formula>OR(AND($AI3=7,$AH3="R"),AND($AI3=6,$AH3="R"))</formula>
    </cfRule>
    <cfRule type="expression" dxfId="7377" priority="628">
      <formula>OR(AND($AI3=7,$AH3="RI"),AND($AI3=6,$AH3="RI"))</formula>
    </cfRule>
    <cfRule type="expression" dxfId="7376" priority="629">
      <formula>OR(AND($AI3=7,$AH3="S"),AND($AI3=6,$AH3="S"))</formula>
    </cfRule>
    <cfRule type="expression" dxfId="7375" priority="630">
      <formula>OR(AND($AI3=7,$AH3="PZC"),AND($AI3=6,$AH3="PZC"))</formula>
    </cfRule>
    <cfRule type="expression" dxfId="7374" priority="631">
      <formula>OR($AI3=7,$AI3=0)</formula>
    </cfRule>
    <cfRule type="expression" dxfId="7373" priority="632">
      <formula>$AI3=6</formula>
    </cfRule>
  </conditionalFormatting>
  <conditionalFormatting sqref="I9">
    <cfRule type="expression" dxfId="7372" priority="623">
      <formula>OR($AI9=7,$AI9=0)</formula>
    </cfRule>
    <cfRule type="expression" dxfId="7371" priority="624">
      <formula>$AI9=6</formula>
    </cfRule>
  </conditionalFormatting>
  <conditionalFormatting sqref="I9">
    <cfRule type="expression" dxfId="7370" priority="617">
      <formula>AND($AI9=7,$AH9="RI")</formula>
    </cfRule>
    <cfRule type="expression" dxfId="7369" priority="618">
      <formula>AND($AI9=6,$AH9="RI")</formula>
    </cfRule>
    <cfRule type="expression" dxfId="7368" priority="621">
      <formula>AND($AI9=7,$AH9="S")</formula>
    </cfRule>
    <cfRule type="expression" dxfId="7367" priority="622">
      <formula>AND($AI9=6,$AH9="S")</formula>
    </cfRule>
    <cfRule type="expression" dxfId="7366" priority="625">
      <formula>AND($AI9=7,$AH9="S")</formula>
    </cfRule>
    <cfRule type="expression" dxfId="7365" priority="626">
      <formula>AND($AI9=6,$AH9="S")</formula>
    </cfRule>
  </conditionalFormatting>
  <conditionalFormatting sqref="I9">
    <cfRule type="expression" dxfId="7364" priority="619">
      <formula>$AI9=7</formula>
    </cfRule>
    <cfRule type="expression" dxfId="7363" priority="620">
      <formula>$AI9=6</formula>
    </cfRule>
  </conditionalFormatting>
  <conditionalFormatting sqref="H9">
    <cfRule type="expression" dxfId="7362" priority="613">
      <formula>OR($AI9=7,$AI9=0)</formula>
    </cfRule>
    <cfRule type="expression" dxfId="7361" priority="614">
      <formula>$AI9=6</formula>
    </cfRule>
  </conditionalFormatting>
  <conditionalFormatting sqref="H9">
    <cfRule type="expression" dxfId="7360" priority="607">
      <formula>AND($AI9=7,$AH9="RI")</formula>
    </cfRule>
    <cfRule type="expression" dxfId="7359" priority="608">
      <formula>AND($AI9=6,$AH9="RI")</formula>
    </cfRule>
    <cfRule type="expression" dxfId="7358" priority="611">
      <formula>AND($AI9=7,$AH9="S")</formula>
    </cfRule>
    <cfRule type="expression" dxfId="7357" priority="612">
      <formula>AND($AI9=6,$AH9="S")</formula>
    </cfRule>
    <cfRule type="expression" dxfId="7356" priority="615">
      <formula>AND($AI9=7,$AH9="S")</formula>
    </cfRule>
    <cfRule type="expression" dxfId="7355" priority="616">
      <formula>AND($AI9=6,$AH9="S")</formula>
    </cfRule>
  </conditionalFormatting>
  <conditionalFormatting sqref="H9">
    <cfRule type="expression" dxfId="7354" priority="609">
      <formula>$AI9=7</formula>
    </cfRule>
    <cfRule type="expression" dxfId="7353" priority="610">
      <formula>$AI9=6</formula>
    </cfRule>
  </conditionalFormatting>
  <conditionalFormatting sqref="F9">
    <cfRule type="expression" dxfId="7352" priority="601">
      <formula>$AI9=7</formula>
    </cfRule>
    <cfRule type="expression" dxfId="7351" priority="602">
      <formula>$AI9=6</formula>
    </cfRule>
  </conditionalFormatting>
  <conditionalFormatting sqref="F9">
    <cfRule type="expression" dxfId="7350" priority="603">
      <formula>OR($AI9=7,$AI9=0)</formula>
    </cfRule>
    <cfRule type="expression" dxfId="7349" priority="604">
      <formula>$AI9=6</formula>
    </cfRule>
  </conditionalFormatting>
  <conditionalFormatting sqref="F9">
    <cfRule type="expression" dxfId="7348" priority="597">
      <formula>AND($AI9=7,$AH9="RI")</formula>
    </cfRule>
    <cfRule type="expression" dxfId="7347" priority="598">
      <formula>AND($AI9=6,$AH9="RI")</formula>
    </cfRule>
    <cfRule type="expression" dxfId="7346" priority="599">
      <formula>AND($AI9=7,$AH9="S")</formula>
    </cfRule>
    <cfRule type="expression" dxfId="7345" priority="600">
      <formula>AND($AI9=6,$AH9="S")</formula>
    </cfRule>
    <cfRule type="expression" dxfId="7344" priority="605">
      <formula>AND($AI9=7,$AH9="S")</formula>
    </cfRule>
    <cfRule type="expression" dxfId="7343" priority="606">
      <formula>AND($AI9=6,$AH9="S")</formula>
    </cfRule>
  </conditionalFormatting>
  <conditionalFormatting sqref="G9">
    <cfRule type="expression" dxfId="7342" priority="593">
      <formula>OR($AI9=7,$AI9=0)</formula>
    </cfRule>
    <cfRule type="expression" dxfId="7341" priority="594">
      <formula>$AI9=6</formula>
    </cfRule>
  </conditionalFormatting>
  <conditionalFormatting sqref="G9">
    <cfRule type="expression" dxfId="7340" priority="589">
      <formula>AND($AI9=7,$AH9="RI")</formula>
    </cfRule>
    <cfRule type="expression" dxfId="7339" priority="590">
      <formula>AND($AI9=6,$AH9="RI")</formula>
    </cfRule>
    <cfRule type="expression" dxfId="7338" priority="591">
      <formula>AND($AI9=7,$AH9="S")</formula>
    </cfRule>
    <cfRule type="expression" dxfId="7337" priority="592">
      <formula>AND($AI9=6,$AH9="S")</formula>
    </cfRule>
    <cfRule type="expression" dxfId="7336" priority="595">
      <formula>AND($AI9=7,$AH9="S")</formula>
    </cfRule>
    <cfRule type="expression" dxfId="7335" priority="596">
      <formula>AND($AI9=6,$AH9="S")</formula>
    </cfRule>
  </conditionalFormatting>
  <conditionalFormatting sqref="E9">
    <cfRule type="expression" dxfId="7334" priority="585">
      <formula>$AI9=7</formula>
    </cfRule>
    <cfRule type="expression" dxfId="7333" priority="586">
      <formula>$AI9=6</formula>
    </cfRule>
  </conditionalFormatting>
  <conditionalFormatting sqref="E9">
    <cfRule type="expression" dxfId="7332" priority="581">
      <formula>AND($AI9=7,$AH9="RI")</formula>
    </cfRule>
    <cfRule type="expression" dxfId="7331" priority="582">
      <formula>AND($AI9=6,$AH9="RI")</formula>
    </cfRule>
    <cfRule type="expression" dxfId="7330" priority="583">
      <formula>AND($AI9=7,$AH9="S")</formula>
    </cfRule>
    <cfRule type="expression" dxfId="7329" priority="584">
      <formula>AND($AI9=6,$AH9="S")</formula>
    </cfRule>
    <cfRule type="expression" dxfId="7328" priority="587">
      <formula>AND($AI9=7,$AH9="S")</formula>
    </cfRule>
    <cfRule type="expression" dxfId="7327" priority="588">
      <formula>AND($AI9=6,$AH9="S")</formula>
    </cfRule>
  </conditionalFormatting>
  <conditionalFormatting sqref="D9:F9">
    <cfRule type="expression" dxfId="7326" priority="577">
      <formula>OR($AI9=7,$AI9=0)</formula>
    </cfRule>
    <cfRule type="expression" dxfId="7325" priority="578">
      <formula>$AI9=6</formula>
    </cfRule>
  </conditionalFormatting>
  <conditionalFormatting sqref="D9:F9">
    <cfRule type="expression" dxfId="7324" priority="573">
      <formula>AND($AI9=7,$AH9="RI")</formula>
    </cfRule>
    <cfRule type="expression" dxfId="7323" priority="574">
      <formula>AND($AI9=6,$AH9="RI")</formula>
    </cfRule>
    <cfRule type="expression" dxfId="7322" priority="575">
      <formula>AND($AI9=7,$AH9="S")</formula>
    </cfRule>
    <cfRule type="expression" dxfId="7321" priority="576">
      <formula>AND($AI9=6,$AH9="S")</formula>
    </cfRule>
    <cfRule type="expression" dxfId="7320" priority="579">
      <formula>AND($AI9=7,$AH9="S")</formula>
    </cfRule>
    <cfRule type="expression" dxfId="7319" priority="580">
      <formula>AND($AI9=6,$AH9="S")</formula>
    </cfRule>
  </conditionalFormatting>
  <conditionalFormatting sqref="D10:I13">
    <cfRule type="expression" dxfId="7318" priority="569">
      <formula>AND($AI10=6,$AH10="RI")</formula>
    </cfRule>
    <cfRule type="expression" dxfId="7317" priority="570">
      <formula>AND($AI10=7,$AH10="RI")</formula>
    </cfRule>
    <cfRule type="expression" dxfId="7316" priority="571">
      <formula>OR($AI10=7,$AI10=8)</formula>
    </cfRule>
    <cfRule type="expression" dxfId="7315" priority="572">
      <formula>$AI10=6</formula>
    </cfRule>
  </conditionalFormatting>
  <conditionalFormatting sqref="D9:I13">
    <cfRule type="expression" dxfId="7314" priority="563">
      <formula>OR(AND($AI9=7,$AH9="R"),AND($AI9=6,$AH9="R"))</formula>
    </cfRule>
    <cfRule type="expression" dxfId="7313" priority="564">
      <formula>OR(AND($AI9=7,$AH9="RI"),AND($AI9=6,$AH9="RI"))</formula>
    </cfRule>
    <cfRule type="expression" dxfId="7312" priority="565">
      <formula>OR(AND($AI9=7,$AH9="S"),AND($AI9=6,$AH9="S"))</formula>
    </cfRule>
    <cfRule type="expression" dxfId="7311" priority="566">
      <formula>OR(AND($AI9=7,$AH9="PZC"),AND($AI9=6,$AH9="PZC"))</formula>
    </cfRule>
    <cfRule type="expression" dxfId="7310" priority="567">
      <formula>OR($AI9=7,$AI9=0)</formula>
    </cfRule>
    <cfRule type="expression" dxfId="7309" priority="568">
      <formula>$AI9=6</formula>
    </cfRule>
  </conditionalFormatting>
  <conditionalFormatting sqref="K9">
    <cfRule type="expression" dxfId="7308" priority="561">
      <formula>$AI9=7</formula>
    </cfRule>
    <cfRule type="expression" dxfId="7307" priority="562">
      <formula>$AI9=6</formula>
    </cfRule>
  </conditionalFormatting>
  <conditionalFormatting sqref="M10:M13">
    <cfRule type="expression" dxfId="7306" priority="555">
      <formula>$AI10=7</formula>
    </cfRule>
    <cfRule type="expression" dxfId="7305" priority="556">
      <formula>$AI10=6</formula>
    </cfRule>
  </conditionalFormatting>
  <conditionalFormatting sqref="M11">
    <cfRule type="expression" dxfId="7304" priority="553">
      <formula>$AI11=7</formula>
    </cfRule>
    <cfRule type="expression" dxfId="7303" priority="554">
      <formula>$AI11=6</formula>
    </cfRule>
  </conditionalFormatting>
  <conditionalFormatting sqref="M10:M13">
    <cfRule type="expression" dxfId="7302" priority="551">
      <formula>$AI10=7</formula>
    </cfRule>
    <cfRule type="expression" dxfId="7301" priority="552">
      <formula>$AI10=6</formula>
    </cfRule>
  </conditionalFormatting>
  <conditionalFormatting sqref="M10:M13">
    <cfRule type="expression" dxfId="7300" priority="549">
      <formula>$AI10=7</formula>
    </cfRule>
    <cfRule type="expression" dxfId="7299" priority="550">
      <formula>$AI10=6</formula>
    </cfRule>
  </conditionalFormatting>
  <conditionalFormatting sqref="J10:O13">
    <cfRule type="expression" dxfId="7298" priority="557">
      <formula>AND($AI10=6,$AH10="RI")</formula>
    </cfRule>
    <cfRule type="expression" dxfId="7297" priority="558">
      <formula>AND($AI10=7,$AH10="RI")</formula>
    </cfRule>
    <cfRule type="expression" dxfId="7296" priority="559">
      <formula>OR($AI10=7,$AI10=8)</formula>
    </cfRule>
    <cfRule type="expression" dxfId="7295" priority="560">
      <formula>$AI10=6</formula>
    </cfRule>
  </conditionalFormatting>
  <conditionalFormatting sqref="J9:O13">
    <cfRule type="expression" dxfId="7294" priority="543">
      <formula>OR(AND($AI9=7,$AH9="R"),AND($AI9=6,$AH9="R"))</formula>
    </cfRule>
    <cfRule type="expression" dxfId="7293" priority="544">
      <formula>OR(AND($AI9=7,$AH9="RI"),AND($AI9=6,$AH9="RI"))</formula>
    </cfRule>
    <cfRule type="expression" dxfId="7292" priority="545">
      <formula>OR(AND($AI9=7,$AH9="S"),AND($AI9=6,$AH9="S"))</formula>
    </cfRule>
    <cfRule type="expression" dxfId="7291" priority="546">
      <formula>OR(AND($AI9=7,$AH9="PZC"),AND($AI9=6,$AH9="PZC"))</formula>
    </cfRule>
    <cfRule type="expression" dxfId="7290" priority="547">
      <formula>OR($AI9=7,$AI9=0)</formula>
    </cfRule>
    <cfRule type="expression" dxfId="7289" priority="548">
      <formula>$AI9=6</formula>
    </cfRule>
  </conditionalFormatting>
  <conditionalFormatting sqref="U9:U13">
    <cfRule type="expression" dxfId="7288" priority="539">
      <formula>OR($AI9=7,$AI9=0)</formula>
    </cfRule>
    <cfRule type="expression" dxfId="7287" priority="540">
      <formula>$AI9=6</formula>
    </cfRule>
  </conditionalFormatting>
  <conditionalFormatting sqref="U9:U13">
    <cfRule type="expression" dxfId="7286" priority="535">
      <formula>AND($AI9=7,$AH9="RI")</formula>
    </cfRule>
    <cfRule type="expression" dxfId="7285" priority="536">
      <formula>AND($AI9=6,$AH9="RI")</formula>
    </cfRule>
    <cfRule type="expression" dxfId="7284" priority="537">
      <formula>AND($AI9=7,$AH9="S")</formula>
    </cfRule>
    <cfRule type="expression" dxfId="7283" priority="538">
      <formula>AND($AI9=6,$AH9="S")</formula>
    </cfRule>
    <cfRule type="expression" dxfId="7282" priority="541">
      <formula>AND($AI9=7,$AH9="S")</formula>
    </cfRule>
    <cfRule type="expression" dxfId="7281" priority="542">
      <formula>AND($AI9=6,$AH9="S")</formula>
    </cfRule>
  </conditionalFormatting>
  <conditionalFormatting sqref="T9:T13">
    <cfRule type="expression" dxfId="7280" priority="531">
      <formula>OR($AI9=7,$AI9=0)</formula>
    </cfRule>
    <cfRule type="expression" dxfId="7279" priority="532">
      <formula>$AI9=6</formula>
    </cfRule>
  </conditionalFormatting>
  <conditionalFormatting sqref="T9:T13">
    <cfRule type="expression" dxfId="7278" priority="527">
      <formula>AND($AI9=7,$AH9="RI")</formula>
    </cfRule>
    <cfRule type="expression" dxfId="7277" priority="528">
      <formula>AND($AI9=6,$AH9="RI")</formula>
    </cfRule>
    <cfRule type="expression" dxfId="7276" priority="529">
      <formula>AND($AI9=7,$AH9="S")</formula>
    </cfRule>
    <cfRule type="expression" dxfId="7275" priority="530">
      <formula>AND($AI9=6,$AH9="S")</formula>
    </cfRule>
    <cfRule type="expression" dxfId="7274" priority="533">
      <formula>AND($AI9=7,$AH9="S")</formula>
    </cfRule>
    <cfRule type="expression" dxfId="7273" priority="534">
      <formula>AND($AI9=6,$AH9="S")</formula>
    </cfRule>
  </conditionalFormatting>
  <conditionalFormatting sqref="R9:R13">
    <cfRule type="expression" dxfId="7272" priority="523">
      <formula>OR($AI9=7,$AI9=0)</formula>
    </cfRule>
    <cfRule type="expression" dxfId="7271" priority="524">
      <formula>$AI9=6</formula>
    </cfRule>
  </conditionalFormatting>
  <conditionalFormatting sqref="R9:R13">
    <cfRule type="expression" dxfId="7270" priority="519">
      <formula>AND($AI9=7,$AH9="RI")</formula>
    </cfRule>
    <cfRule type="expression" dxfId="7269" priority="520">
      <formula>AND($AI9=6,$AH9="RI")</formula>
    </cfRule>
    <cfRule type="expression" dxfId="7268" priority="521">
      <formula>AND($AI9=7,$AH9="S")</formula>
    </cfRule>
    <cfRule type="expression" dxfId="7267" priority="522">
      <formula>AND($AI9=6,$AH9="S")</formula>
    </cfRule>
    <cfRule type="expression" dxfId="7266" priority="525">
      <formula>AND($AI9=7,$AH9="S")</formula>
    </cfRule>
    <cfRule type="expression" dxfId="7265" priority="526">
      <formula>AND($AI9=6,$AH9="S")</formula>
    </cfRule>
  </conditionalFormatting>
  <conditionalFormatting sqref="S9:U13">
    <cfRule type="expression" dxfId="7264" priority="515">
      <formula>OR($AI9=7,$AI9=0)</formula>
    </cfRule>
    <cfRule type="expression" dxfId="7263" priority="516">
      <formula>$AI9=6</formula>
    </cfRule>
  </conditionalFormatting>
  <conditionalFormatting sqref="S9:U13">
    <cfRule type="expression" dxfId="7262" priority="511">
      <formula>AND($AI9=7,$AH9="RI")</formula>
    </cfRule>
    <cfRule type="expression" dxfId="7261" priority="512">
      <formula>AND($AI9=6,$AH9="RI")</formula>
    </cfRule>
    <cfRule type="expression" dxfId="7260" priority="513">
      <formula>AND($AI9=7,$AH9="S")</formula>
    </cfRule>
    <cfRule type="expression" dxfId="7259" priority="514">
      <formula>AND($AI9=6,$AH9="S")</formula>
    </cfRule>
    <cfRule type="expression" dxfId="7258" priority="517">
      <formula>AND($AI9=7,$AH9="S")</formula>
    </cfRule>
    <cfRule type="expression" dxfId="7257" priority="518">
      <formula>AND($AI9=6,$AH9="S")</formula>
    </cfRule>
  </conditionalFormatting>
  <conditionalFormatting sqref="Q9:Q13">
    <cfRule type="expression" dxfId="7256" priority="507">
      <formula>$AI9=7</formula>
    </cfRule>
    <cfRule type="expression" dxfId="7255" priority="508">
      <formula>$AI9=6</formula>
    </cfRule>
  </conditionalFormatting>
  <conditionalFormatting sqref="Q9:Q13">
    <cfRule type="expression" dxfId="7254" priority="503">
      <formula>AND($AI9=7,$AH9="RI")</formula>
    </cfRule>
    <cfRule type="expression" dxfId="7253" priority="504">
      <formula>AND($AI9=6,$AH9="RI")</formula>
    </cfRule>
    <cfRule type="expression" dxfId="7252" priority="505">
      <formula>AND($AI9=7,$AH9="S")</formula>
    </cfRule>
    <cfRule type="expression" dxfId="7251" priority="506">
      <formula>AND($AI9=6,$AH9="S")</formula>
    </cfRule>
    <cfRule type="expression" dxfId="7250" priority="509">
      <formula>AND($AI9=7,$AH9="S")</formula>
    </cfRule>
    <cfRule type="expression" dxfId="7249" priority="510">
      <formula>AND($AI9=6,$AH9="S")</formula>
    </cfRule>
  </conditionalFormatting>
  <conditionalFormatting sqref="P9:P13">
    <cfRule type="expression" dxfId="7248" priority="499">
      <formula>OR($AI9=7,$AI9=0)</formula>
    </cfRule>
    <cfRule type="expression" dxfId="7247" priority="500">
      <formula>$AI9=6</formula>
    </cfRule>
  </conditionalFormatting>
  <conditionalFormatting sqref="P9:P13">
    <cfRule type="expression" dxfId="7246" priority="495">
      <formula>AND($AI9=7,$AH9="RI")</formula>
    </cfRule>
    <cfRule type="expression" dxfId="7245" priority="496">
      <formula>AND($AI9=6,$AH9="RI")</formula>
    </cfRule>
    <cfRule type="expression" dxfId="7244" priority="497">
      <formula>AND($AI9=7,$AH9="S")</formula>
    </cfRule>
    <cfRule type="expression" dxfId="7243" priority="498">
      <formula>AND($AI9=6,$AH9="S")</formula>
    </cfRule>
    <cfRule type="expression" dxfId="7242" priority="501">
      <formula>AND($AI9=7,$AH9="S")</formula>
    </cfRule>
    <cfRule type="expression" dxfId="7241" priority="502">
      <formula>AND($AI9=6,$AH9="S")</formula>
    </cfRule>
  </conditionalFormatting>
  <conditionalFormatting sqref="P9:U13">
    <cfRule type="expression" dxfId="7240" priority="489">
      <formula>OR(AND($AI9=7,$AH9="R"),AND($AI9=6,$AH9="R"))</formula>
    </cfRule>
    <cfRule type="expression" dxfId="7239" priority="490">
      <formula>OR(AND($AI9=7,$AH9="RI"),AND($AI9=6,$AH9="RI"))</formula>
    </cfRule>
    <cfRule type="expression" dxfId="7238" priority="491">
      <formula>OR(AND($AI9=7,$AH9="S"),AND($AI9=6,$AH9="S"))</formula>
    </cfRule>
    <cfRule type="expression" dxfId="7237" priority="492">
      <formula>OR(AND($AI9=7,$AH9="PZC"),AND($AI9=6,$AH9="PZC"))</formula>
    </cfRule>
    <cfRule type="expression" dxfId="7236" priority="493">
      <formula>OR($AI9=7,$AI9=0)</formula>
    </cfRule>
    <cfRule type="expression" dxfId="7235" priority="494">
      <formula>$AI9=6</formula>
    </cfRule>
  </conditionalFormatting>
  <conditionalFormatting sqref="E16">
    <cfRule type="expression" dxfId="7234" priority="487">
      <formula>$AI16=7</formula>
    </cfRule>
    <cfRule type="expression" dxfId="7233" priority="488">
      <formula>$AI16=6</formula>
    </cfRule>
  </conditionalFormatting>
  <conditionalFormatting sqref="D16:I16">
    <cfRule type="expression" dxfId="7232" priority="481">
      <formula>OR(AND($AI16=7,$AH16="R"),AND($AI16=6,$AH16="R"))</formula>
    </cfRule>
    <cfRule type="expression" dxfId="7231" priority="482">
      <formula>OR(AND($AI16=7,$AH16="RI"),AND($AI16=6,$AH16="RI"))</formula>
    </cfRule>
    <cfRule type="expression" dxfId="7230" priority="483">
      <formula>OR(AND($AI16=7,$AH16="S"),AND($AI16=6,$AH16="S"))</formula>
    </cfRule>
    <cfRule type="expression" dxfId="7229" priority="484">
      <formula>OR(AND($AI16=7,$AH16="PZC"),AND($AI16=6,$AH16="PZC"))</formula>
    </cfRule>
    <cfRule type="expression" dxfId="7228" priority="485">
      <formula>OR($AI16=7,$AI16=0)</formula>
    </cfRule>
    <cfRule type="expression" dxfId="7227" priority="486">
      <formula>$AI16=6</formula>
    </cfRule>
  </conditionalFormatting>
  <conditionalFormatting sqref="O16">
    <cfRule type="expression" dxfId="7226" priority="477">
      <formula>OR($AI16=7,$AI16=0)</formula>
    </cfRule>
    <cfRule type="expression" dxfId="7225" priority="478">
      <formula>$AI16=6</formula>
    </cfRule>
  </conditionalFormatting>
  <conditionalFormatting sqref="O16">
    <cfRule type="expression" dxfId="7224" priority="473">
      <formula>AND($AI16=7,$AH16="RI")</formula>
    </cfRule>
    <cfRule type="expression" dxfId="7223" priority="474">
      <formula>AND($AI16=6,$AH16="RI")</formula>
    </cfRule>
    <cfRule type="expression" dxfId="7222" priority="475">
      <formula>AND($AI16=7,$AH16="S")</formula>
    </cfRule>
    <cfRule type="expression" dxfId="7221" priority="476">
      <formula>AND($AI16=6,$AH16="S")</formula>
    </cfRule>
    <cfRule type="expression" dxfId="7220" priority="479">
      <formula>AND($AI16=7,$AH16="S")</formula>
    </cfRule>
    <cfRule type="expression" dxfId="7219" priority="480">
      <formula>AND($AI16=6,$AH16="S")</formula>
    </cfRule>
  </conditionalFormatting>
  <conditionalFormatting sqref="N16">
    <cfRule type="expression" dxfId="7218" priority="469">
      <formula>OR($AI16=7,$AI16=0)</formula>
    </cfRule>
    <cfRule type="expression" dxfId="7217" priority="470">
      <formula>$AI16=6</formula>
    </cfRule>
  </conditionalFormatting>
  <conditionalFormatting sqref="N16">
    <cfRule type="expression" dxfId="7216" priority="465">
      <formula>AND($AI16=7,$AH16="RI")</formula>
    </cfRule>
    <cfRule type="expression" dxfId="7215" priority="466">
      <formula>AND($AI16=6,$AH16="RI")</formula>
    </cfRule>
    <cfRule type="expression" dxfId="7214" priority="467">
      <formula>AND($AI16=7,$AH16="S")</formula>
    </cfRule>
    <cfRule type="expression" dxfId="7213" priority="468">
      <formula>AND($AI16=6,$AH16="S")</formula>
    </cfRule>
    <cfRule type="expression" dxfId="7212" priority="471">
      <formula>AND($AI16=7,$AH16="S")</formula>
    </cfRule>
    <cfRule type="expression" dxfId="7211" priority="472">
      <formula>AND($AI16=6,$AH16="S")</formula>
    </cfRule>
  </conditionalFormatting>
  <conditionalFormatting sqref="L16">
    <cfRule type="expression" dxfId="7210" priority="461">
      <formula>OR($AI16=7,$AI16=0)</formula>
    </cfRule>
    <cfRule type="expression" dxfId="7209" priority="462">
      <formula>$AI16=6</formula>
    </cfRule>
  </conditionalFormatting>
  <conditionalFormatting sqref="L16">
    <cfRule type="expression" dxfId="7208" priority="457">
      <formula>AND($AI16=7,$AH16="RI")</formula>
    </cfRule>
    <cfRule type="expression" dxfId="7207" priority="458">
      <formula>AND($AI16=6,$AH16="RI")</formula>
    </cfRule>
    <cfRule type="expression" dxfId="7206" priority="459">
      <formula>AND($AI16=7,$AH16="S")</formula>
    </cfRule>
    <cfRule type="expression" dxfId="7205" priority="460">
      <formula>AND($AI16=6,$AH16="S")</formula>
    </cfRule>
    <cfRule type="expression" dxfId="7204" priority="463">
      <formula>AND($AI16=7,$AH16="S")</formula>
    </cfRule>
    <cfRule type="expression" dxfId="7203" priority="464">
      <formula>AND($AI16=6,$AH16="S")</formula>
    </cfRule>
  </conditionalFormatting>
  <conditionalFormatting sqref="M16:O16">
    <cfRule type="expression" dxfId="7202" priority="453">
      <formula>OR($AI16=7,$AI16=0)</formula>
    </cfRule>
    <cfRule type="expression" dxfId="7201" priority="454">
      <formula>$AI16=6</formula>
    </cfRule>
  </conditionalFormatting>
  <conditionalFormatting sqref="M16:O16">
    <cfRule type="expression" dxfId="7200" priority="449">
      <formula>AND($AI16=7,$AH16="RI")</formula>
    </cfRule>
    <cfRule type="expression" dxfId="7199" priority="450">
      <formula>AND($AI16=6,$AH16="RI")</formula>
    </cfRule>
    <cfRule type="expression" dxfId="7198" priority="451">
      <formula>AND($AI16=7,$AH16="S")</formula>
    </cfRule>
    <cfRule type="expression" dxfId="7197" priority="452">
      <formula>AND($AI16=6,$AH16="S")</formula>
    </cfRule>
    <cfRule type="expression" dxfId="7196" priority="455">
      <formula>AND($AI16=7,$AH16="S")</formula>
    </cfRule>
    <cfRule type="expression" dxfId="7195" priority="456">
      <formula>AND($AI16=6,$AH16="S")</formula>
    </cfRule>
  </conditionalFormatting>
  <conditionalFormatting sqref="K16">
    <cfRule type="expression" dxfId="7194" priority="445">
      <formula>$AI16=7</formula>
    </cfRule>
    <cfRule type="expression" dxfId="7193" priority="446">
      <formula>$AI16=6</formula>
    </cfRule>
  </conditionalFormatting>
  <conditionalFormatting sqref="K16">
    <cfRule type="expression" dxfId="7192" priority="441">
      <formula>AND($AI16=7,$AH16="RI")</formula>
    </cfRule>
    <cfRule type="expression" dxfId="7191" priority="442">
      <formula>AND($AI16=6,$AH16="RI")</formula>
    </cfRule>
    <cfRule type="expression" dxfId="7190" priority="443">
      <formula>AND($AI16=7,$AH16="S")</formula>
    </cfRule>
    <cfRule type="expression" dxfId="7189" priority="444">
      <formula>AND($AI16=6,$AH16="S")</formula>
    </cfRule>
    <cfRule type="expression" dxfId="7188" priority="447">
      <formula>AND($AI16=7,$AH16="S")</formula>
    </cfRule>
    <cfRule type="expression" dxfId="7187" priority="448">
      <formula>AND($AI16=6,$AH16="S")</formula>
    </cfRule>
  </conditionalFormatting>
  <conditionalFormatting sqref="J16">
    <cfRule type="expression" dxfId="7186" priority="437">
      <formula>OR($AI16=7,$AI16=0)</formula>
    </cfRule>
    <cfRule type="expression" dxfId="7185" priority="438">
      <formula>$AI16=6</formula>
    </cfRule>
  </conditionalFormatting>
  <conditionalFormatting sqref="J16">
    <cfRule type="expression" dxfId="7184" priority="433">
      <formula>AND($AI16=7,$AH16="RI")</formula>
    </cfRule>
    <cfRule type="expression" dxfId="7183" priority="434">
      <formula>AND($AI16=6,$AH16="RI")</formula>
    </cfRule>
    <cfRule type="expression" dxfId="7182" priority="435">
      <formula>AND($AI16=7,$AH16="S")</formula>
    </cfRule>
    <cfRule type="expression" dxfId="7181" priority="436">
      <formula>AND($AI16=6,$AH16="S")</formula>
    </cfRule>
    <cfRule type="expression" dxfId="7180" priority="439">
      <formula>AND($AI16=7,$AH16="S")</formula>
    </cfRule>
    <cfRule type="expression" dxfId="7179" priority="440">
      <formula>AND($AI16=6,$AH16="S")</formula>
    </cfRule>
  </conditionalFormatting>
  <conditionalFormatting sqref="J16:O16">
    <cfRule type="expression" dxfId="7178" priority="427">
      <formula>OR(AND($AI16=7,$AH16="R"),AND($AI16=6,$AH16="R"))</formula>
    </cfRule>
    <cfRule type="expression" dxfId="7177" priority="428">
      <formula>OR(AND($AI16=7,$AH16="RI"),AND($AI16=6,$AH16="RI"))</formula>
    </cfRule>
    <cfRule type="expression" dxfId="7176" priority="429">
      <formula>OR(AND($AI16=7,$AH16="S"),AND($AI16=6,$AH16="S"))</formula>
    </cfRule>
    <cfRule type="expression" dxfId="7175" priority="430">
      <formula>OR(AND($AI16=7,$AH16="PZC"),AND($AI16=6,$AH16="PZC"))</formula>
    </cfRule>
    <cfRule type="expression" dxfId="7174" priority="431">
      <formula>OR($AI16=7,$AI16=0)</formula>
    </cfRule>
    <cfRule type="expression" dxfId="7173" priority="432">
      <formula>$AI16=6</formula>
    </cfRule>
  </conditionalFormatting>
  <conditionalFormatting sqref="U16">
    <cfRule type="expression" dxfId="7172" priority="423">
      <formula>OR($AI16=7,$AI16=0)</formula>
    </cfRule>
    <cfRule type="expression" dxfId="7171" priority="424">
      <formula>$AI16=6</formula>
    </cfRule>
  </conditionalFormatting>
  <conditionalFormatting sqref="U16">
    <cfRule type="expression" dxfId="7170" priority="417">
      <formula>AND($AI16=7,$AH16="RI")</formula>
    </cfRule>
    <cfRule type="expression" dxfId="7169" priority="418">
      <formula>AND($AI16=6,$AH16="RI")</formula>
    </cfRule>
    <cfRule type="expression" dxfId="7168" priority="421">
      <formula>AND($AI16=7,$AH16="S")</formula>
    </cfRule>
    <cfRule type="expression" dxfId="7167" priority="422">
      <formula>AND($AI16=6,$AH16="S")</formula>
    </cfRule>
    <cfRule type="expression" dxfId="7166" priority="425">
      <formula>AND($AI16=7,$AH16="S")</formula>
    </cfRule>
    <cfRule type="expression" dxfId="7165" priority="426">
      <formula>AND($AI16=6,$AH16="S")</formula>
    </cfRule>
  </conditionalFormatting>
  <conditionalFormatting sqref="U16">
    <cfRule type="expression" dxfId="7164" priority="419">
      <formula>$AI16=7</formula>
    </cfRule>
    <cfRule type="expression" dxfId="7163" priority="420">
      <formula>$AI16=6</formula>
    </cfRule>
  </conditionalFormatting>
  <conditionalFormatting sqref="T16">
    <cfRule type="expression" dxfId="7162" priority="413">
      <formula>OR($AI16=7,$AI16=0)</formula>
    </cfRule>
    <cfRule type="expression" dxfId="7161" priority="414">
      <formula>$AI16=6</formula>
    </cfRule>
  </conditionalFormatting>
  <conditionalFormatting sqref="T16">
    <cfRule type="expression" dxfId="7160" priority="407">
      <formula>AND($AI16=7,$AH16="RI")</formula>
    </cfRule>
    <cfRule type="expression" dxfId="7159" priority="408">
      <formula>AND($AI16=6,$AH16="RI")</formula>
    </cfRule>
    <cfRule type="expression" dxfId="7158" priority="411">
      <formula>AND($AI16=7,$AH16="S")</formula>
    </cfRule>
    <cfRule type="expression" dxfId="7157" priority="412">
      <formula>AND($AI16=6,$AH16="S")</formula>
    </cfRule>
    <cfRule type="expression" dxfId="7156" priority="415">
      <formula>AND($AI16=7,$AH16="S")</formula>
    </cfRule>
    <cfRule type="expression" dxfId="7155" priority="416">
      <formula>AND($AI16=6,$AH16="S")</formula>
    </cfRule>
  </conditionalFormatting>
  <conditionalFormatting sqref="T16">
    <cfRule type="expression" dxfId="7154" priority="409">
      <formula>$AI16=7</formula>
    </cfRule>
    <cfRule type="expression" dxfId="7153" priority="410">
      <formula>$AI16=6</formula>
    </cfRule>
  </conditionalFormatting>
  <conditionalFormatting sqref="R16">
    <cfRule type="expression" dxfId="7152" priority="401">
      <formula>$AI16=7</formula>
    </cfRule>
    <cfRule type="expression" dxfId="7151" priority="402">
      <formula>$AI16=6</formula>
    </cfRule>
  </conditionalFormatting>
  <conditionalFormatting sqref="R16">
    <cfRule type="expression" dxfId="7150" priority="403">
      <formula>OR($AI16=7,$AI16=0)</formula>
    </cfRule>
    <cfRule type="expression" dxfId="7149" priority="404">
      <formula>$AI16=6</formula>
    </cfRule>
  </conditionalFormatting>
  <conditionalFormatting sqref="R16">
    <cfRule type="expression" dxfId="7148" priority="397">
      <formula>AND($AI16=7,$AH16="RI")</formula>
    </cfRule>
    <cfRule type="expression" dxfId="7147" priority="398">
      <formula>AND($AI16=6,$AH16="RI")</formula>
    </cfRule>
    <cfRule type="expression" dxfId="7146" priority="399">
      <formula>AND($AI16=7,$AH16="S")</formula>
    </cfRule>
    <cfRule type="expression" dxfId="7145" priority="400">
      <formula>AND($AI16=6,$AH16="S")</formula>
    </cfRule>
    <cfRule type="expression" dxfId="7144" priority="405">
      <formula>AND($AI16=7,$AH16="S")</formula>
    </cfRule>
    <cfRule type="expression" dxfId="7143" priority="406">
      <formula>AND($AI16=6,$AH16="S")</formula>
    </cfRule>
  </conditionalFormatting>
  <conditionalFormatting sqref="S16">
    <cfRule type="expression" dxfId="7142" priority="393">
      <formula>OR($AI16=7,$AI16=0)</formula>
    </cfRule>
    <cfRule type="expression" dxfId="7141" priority="394">
      <formula>$AI16=6</formula>
    </cfRule>
  </conditionalFormatting>
  <conditionalFormatting sqref="S16">
    <cfRule type="expression" dxfId="7140" priority="389">
      <formula>AND($AI16=7,$AH16="RI")</formula>
    </cfRule>
    <cfRule type="expression" dxfId="7139" priority="390">
      <formula>AND($AI16=6,$AH16="RI")</formula>
    </cfRule>
    <cfRule type="expression" dxfId="7138" priority="391">
      <formula>AND($AI16=7,$AH16="S")</formula>
    </cfRule>
    <cfRule type="expression" dxfId="7137" priority="392">
      <formula>AND($AI16=6,$AH16="S")</formula>
    </cfRule>
    <cfRule type="expression" dxfId="7136" priority="395">
      <formula>AND($AI16=7,$AH16="S")</formula>
    </cfRule>
    <cfRule type="expression" dxfId="7135" priority="396">
      <formula>AND($AI16=6,$AH16="S")</formula>
    </cfRule>
  </conditionalFormatting>
  <conditionalFormatting sqref="Q16">
    <cfRule type="expression" dxfId="7134" priority="385">
      <formula>$AI16=7</formula>
    </cfRule>
    <cfRule type="expression" dxfId="7133" priority="386">
      <formula>$AI16=6</formula>
    </cfRule>
  </conditionalFormatting>
  <conditionalFormatting sqref="Q16">
    <cfRule type="expression" dxfId="7132" priority="381">
      <formula>AND($AI16=7,$AH16="RI")</formula>
    </cfRule>
    <cfRule type="expression" dxfId="7131" priority="382">
      <formula>AND($AI16=6,$AH16="RI")</formula>
    </cfRule>
    <cfRule type="expression" dxfId="7130" priority="383">
      <formula>AND($AI16=7,$AH16="S")</formula>
    </cfRule>
    <cfRule type="expression" dxfId="7129" priority="384">
      <formula>AND($AI16=6,$AH16="S")</formula>
    </cfRule>
    <cfRule type="expression" dxfId="7128" priority="387">
      <formula>AND($AI16=7,$AH16="S")</formula>
    </cfRule>
    <cfRule type="expression" dxfId="7127" priority="388">
      <formula>AND($AI16=6,$AH16="S")</formula>
    </cfRule>
  </conditionalFormatting>
  <conditionalFormatting sqref="P16:R16">
    <cfRule type="expression" dxfId="7126" priority="377">
      <formula>OR($AI16=7,$AI16=0)</formula>
    </cfRule>
    <cfRule type="expression" dxfId="7125" priority="378">
      <formula>$AI16=6</formula>
    </cfRule>
  </conditionalFormatting>
  <conditionalFormatting sqref="P16:R16">
    <cfRule type="expression" dxfId="7124" priority="373">
      <formula>AND($AI16=7,$AH16="RI")</formula>
    </cfRule>
    <cfRule type="expression" dxfId="7123" priority="374">
      <formula>AND($AI16=6,$AH16="RI")</formula>
    </cfRule>
    <cfRule type="expression" dxfId="7122" priority="375">
      <formula>AND($AI16=7,$AH16="S")</formula>
    </cfRule>
    <cfRule type="expression" dxfId="7121" priority="376">
      <formula>AND($AI16=6,$AH16="S")</formula>
    </cfRule>
    <cfRule type="expression" dxfId="7120" priority="379">
      <formula>AND($AI16=7,$AH16="S")</formula>
    </cfRule>
    <cfRule type="expression" dxfId="7119" priority="380">
      <formula>AND($AI16=6,$AH16="S")</formula>
    </cfRule>
  </conditionalFormatting>
  <conditionalFormatting sqref="P16:U16">
    <cfRule type="expression" dxfId="7118" priority="367">
      <formula>OR(AND($AI16=7,$AH16="R"),AND($AI16=6,$AH16="R"))</formula>
    </cfRule>
    <cfRule type="expression" dxfId="7117" priority="368">
      <formula>OR(AND($AI16=7,$AH16="RI"),AND($AI16=6,$AH16="RI"))</formula>
    </cfRule>
    <cfRule type="expression" dxfId="7116" priority="369">
      <formula>OR(AND($AI16=7,$AH16="S"),AND($AI16=6,$AH16="S"))</formula>
    </cfRule>
    <cfRule type="expression" dxfId="7115" priority="370">
      <formula>OR(AND($AI16=7,$AH16="PZC"),AND($AI16=6,$AH16="PZC"))</formula>
    </cfRule>
    <cfRule type="expression" dxfId="7114" priority="371">
      <formula>OR($AI16=7,$AI16=0)</formula>
    </cfRule>
    <cfRule type="expression" dxfId="7113" priority="372">
      <formula>$AI16=6</formula>
    </cfRule>
  </conditionalFormatting>
  <conditionalFormatting sqref="G18:G20">
    <cfRule type="expression" dxfId="7112" priority="361">
      <formula>$AI18=7</formula>
    </cfRule>
    <cfRule type="expression" dxfId="7111" priority="362">
      <formula>$AI18=6</formula>
    </cfRule>
  </conditionalFormatting>
  <conditionalFormatting sqref="G18">
    <cfRule type="expression" dxfId="7110" priority="359">
      <formula>$AI18=7</formula>
    </cfRule>
    <cfRule type="expression" dxfId="7109" priority="360">
      <formula>$AI18=6</formula>
    </cfRule>
  </conditionalFormatting>
  <conditionalFormatting sqref="G18:G20">
    <cfRule type="expression" dxfId="7108" priority="357">
      <formula>$AI18=7</formula>
    </cfRule>
    <cfRule type="expression" dxfId="7107" priority="358">
      <formula>$AI18=6</formula>
    </cfRule>
  </conditionalFormatting>
  <conditionalFormatting sqref="G18:G20">
    <cfRule type="expression" dxfId="7106" priority="355">
      <formula>$AI18=7</formula>
    </cfRule>
    <cfRule type="expression" dxfId="7105" priority="356">
      <formula>$AI18=6</formula>
    </cfRule>
  </conditionalFormatting>
  <conditionalFormatting sqref="D18:I20">
    <cfRule type="expression" dxfId="7104" priority="363">
      <formula>AND($AI18=6,$AH18="RI")</formula>
    </cfRule>
    <cfRule type="expression" dxfId="7103" priority="364">
      <formula>AND($AI18=7,$AH18="RI")</formula>
    </cfRule>
    <cfRule type="expression" dxfId="7102" priority="365">
      <formula>OR($AI18=7,$AI18=8)</formula>
    </cfRule>
    <cfRule type="expression" dxfId="7101" priority="366">
      <formula>$AI18=6</formula>
    </cfRule>
  </conditionalFormatting>
  <conditionalFormatting sqref="D18:I20">
    <cfRule type="expression" dxfId="7100" priority="349">
      <formula>OR(AND($AI18=7,$AH18="R"),AND($AI18=6,$AH18="R"))</formula>
    </cfRule>
    <cfRule type="expression" dxfId="7099" priority="350">
      <formula>OR(AND($AI18=7,$AH18="RI"),AND($AI18=6,$AH18="RI"))</formula>
    </cfRule>
    <cfRule type="expression" dxfId="7098" priority="351">
      <formula>OR(AND($AI18=7,$AH18="S"),AND($AI18=6,$AH18="S"))</formula>
    </cfRule>
    <cfRule type="expression" dxfId="7097" priority="352">
      <formula>OR(AND($AI18=7,$AH18="PZC"),AND($AI18=6,$AH18="PZC"))</formula>
    </cfRule>
    <cfRule type="expression" dxfId="7096" priority="353">
      <formula>OR($AI18=7,$AI18=0)</formula>
    </cfRule>
    <cfRule type="expression" dxfId="7095" priority="354">
      <formula>$AI18=6</formula>
    </cfRule>
  </conditionalFormatting>
  <conditionalFormatting sqref="O18:O20">
    <cfRule type="expression" dxfId="7094" priority="345">
      <formula>OR($AI18=7,$AI18=0)</formula>
    </cfRule>
    <cfRule type="expression" dxfId="7093" priority="346">
      <formula>$AI18=6</formula>
    </cfRule>
  </conditionalFormatting>
  <conditionalFormatting sqref="O18:O20">
    <cfRule type="expression" dxfId="7092" priority="341">
      <formula>AND($AI18=7,$AH18="RI")</formula>
    </cfRule>
    <cfRule type="expression" dxfId="7091" priority="342">
      <formula>AND($AI18=6,$AH18="RI")</formula>
    </cfRule>
    <cfRule type="expression" dxfId="7090" priority="343">
      <formula>AND($AI18=7,$AH18="S")</formula>
    </cfRule>
    <cfRule type="expression" dxfId="7089" priority="344">
      <formula>AND($AI18=6,$AH18="S")</formula>
    </cfRule>
    <cfRule type="expression" dxfId="7088" priority="347">
      <formula>AND($AI18=7,$AH18="S")</formula>
    </cfRule>
    <cfRule type="expression" dxfId="7087" priority="348">
      <formula>AND($AI18=6,$AH18="S")</formula>
    </cfRule>
  </conditionalFormatting>
  <conditionalFormatting sqref="N18:N20">
    <cfRule type="expression" dxfId="7086" priority="337">
      <formula>OR($AI18=7,$AI18=0)</formula>
    </cfRule>
    <cfRule type="expression" dxfId="7085" priority="338">
      <formula>$AI18=6</formula>
    </cfRule>
  </conditionalFormatting>
  <conditionalFormatting sqref="N18:N20">
    <cfRule type="expression" dxfId="7084" priority="333">
      <formula>AND($AI18=7,$AH18="RI")</formula>
    </cfRule>
    <cfRule type="expression" dxfId="7083" priority="334">
      <formula>AND($AI18=6,$AH18="RI")</formula>
    </cfRule>
    <cfRule type="expression" dxfId="7082" priority="335">
      <formula>AND($AI18=7,$AH18="S")</formula>
    </cfRule>
    <cfRule type="expression" dxfId="7081" priority="336">
      <formula>AND($AI18=6,$AH18="S")</formula>
    </cfRule>
    <cfRule type="expression" dxfId="7080" priority="339">
      <formula>AND($AI18=7,$AH18="S")</formula>
    </cfRule>
    <cfRule type="expression" dxfId="7079" priority="340">
      <formula>AND($AI18=6,$AH18="S")</formula>
    </cfRule>
  </conditionalFormatting>
  <conditionalFormatting sqref="L18:L20">
    <cfRule type="expression" dxfId="7078" priority="329">
      <formula>OR($AI18=7,$AI18=0)</formula>
    </cfRule>
    <cfRule type="expression" dxfId="7077" priority="330">
      <formula>$AI18=6</formula>
    </cfRule>
  </conditionalFormatting>
  <conditionalFormatting sqref="L18:L20">
    <cfRule type="expression" dxfId="7076" priority="325">
      <formula>AND($AI18=7,$AH18="RI")</formula>
    </cfRule>
    <cfRule type="expression" dxfId="7075" priority="326">
      <formula>AND($AI18=6,$AH18="RI")</formula>
    </cfRule>
    <cfRule type="expression" dxfId="7074" priority="327">
      <formula>AND($AI18=7,$AH18="S")</formula>
    </cfRule>
    <cfRule type="expression" dxfId="7073" priority="328">
      <formula>AND($AI18=6,$AH18="S")</formula>
    </cfRule>
    <cfRule type="expression" dxfId="7072" priority="331">
      <formula>AND($AI18=7,$AH18="S")</formula>
    </cfRule>
    <cfRule type="expression" dxfId="7071" priority="332">
      <formula>AND($AI18=6,$AH18="S")</formula>
    </cfRule>
  </conditionalFormatting>
  <conditionalFormatting sqref="M18:O20">
    <cfRule type="expression" dxfId="7070" priority="321">
      <formula>OR($AI18=7,$AI18=0)</formula>
    </cfRule>
    <cfRule type="expression" dxfId="7069" priority="322">
      <formula>$AI18=6</formula>
    </cfRule>
  </conditionalFormatting>
  <conditionalFormatting sqref="M18:O20">
    <cfRule type="expression" dxfId="7068" priority="317">
      <formula>AND($AI18=7,$AH18="RI")</formula>
    </cfRule>
    <cfRule type="expression" dxfId="7067" priority="318">
      <formula>AND($AI18=6,$AH18="RI")</formula>
    </cfRule>
    <cfRule type="expression" dxfId="7066" priority="319">
      <formula>AND($AI18=7,$AH18="S")</formula>
    </cfRule>
    <cfRule type="expression" dxfId="7065" priority="320">
      <formula>AND($AI18=6,$AH18="S")</formula>
    </cfRule>
    <cfRule type="expression" dxfId="7064" priority="323">
      <formula>AND($AI18=7,$AH18="S")</formula>
    </cfRule>
    <cfRule type="expression" dxfId="7063" priority="324">
      <formula>AND($AI18=6,$AH18="S")</formula>
    </cfRule>
  </conditionalFormatting>
  <conditionalFormatting sqref="K18:K20">
    <cfRule type="expression" dxfId="7062" priority="313">
      <formula>$AI18=7</formula>
    </cfRule>
    <cfRule type="expression" dxfId="7061" priority="314">
      <formula>$AI18=6</formula>
    </cfRule>
  </conditionalFormatting>
  <conditionalFormatting sqref="K18:K20">
    <cfRule type="expression" dxfId="7060" priority="309">
      <formula>AND($AI18=7,$AH18="RI")</formula>
    </cfRule>
    <cfRule type="expression" dxfId="7059" priority="310">
      <formula>AND($AI18=6,$AH18="RI")</formula>
    </cfRule>
    <cfRule type="expression" dxfId="7058" priority="311">
      <formula>AND($AI18=7,$AH18="S")</formula>
    </cfRule>
    <cfRule type="expression" dxfId="7057" priority="312">
      <formula>AND($AI18=6,$AH18="S")</formula>
    </cfRule>
    <cfRule type="expression" dxfId="7056" priority="315">
      <formula>AND($AI18=7,$AH18="S")</formula>
    </cfRule>
    <cfRule type="expression" dxfId="7055" priority="316">
      <formula>AND($AI18=6,$AH18="S")</formula>
    </cfRule>
  </conditionalFormatting>
  <conditionalFormatting sqref="J18:J20">
    <cfRule type="expression" dxfId="7054" priority="305">
      <formula>OR($AI18=7,$AI18=0)</formula>
    </cfRule>
    <cfRule type="expression" dxfId="7053" priority="306">
      <formula>$AI18=6</formula>
    </cfRule>
  </conditionalFormatting>
  <conditionalFormatting sqref="J18:J20">
    <cfRule type="expression" dxfId="7052" priority="301">
      <formula>AND($AI18=7,$AH18="RI")</formula>
    </cfRule>
    <cfRule type="expression" dxfId="7051" priority="302">
      <formula>AND($AI18=6,$AH18="RI")</formula>
    </cfRule>
    <cfRule type="expression" dxfId="7050" priority="303">
      <formula>AND($AI18=7,$AH18="S")</formula>
    </cfRule>
    <cfRule type="expression" dxfId="7049" priority="304">
      <formula>AND($AI18=6,$AH18="S")</formula>
    </cfRule>
    <cfRule type="expression" dxfId="7048" priority="307">
      <formula>AND($AI18=7,$AH18="S")</formula>
    </cfRule>
    <cfRule type="expression" dxfId="7047" priority="308">
      <formula>AND($AI18=6,$AH18="S")</formula>
    </cfRule>
  </conditionalFormatting>
  <conditionalFormatting sqref="J18:O20">
    <cfRule type="expression" dxfId="7046" priority="295">
      <formula>OR(AND($AI18=7,$AH18="R"),AND($AI18=6,$AH18="R"))</formula>
    </cfRule>
    <cfRule type="expression" dxfId="7045" priority="296">
      <formula>OR(AND($AI18=7,$AH18="RI"),AND($AI18=6,$AH18="RI"))</formula>
    </cfRule>
    <cfRule type="expression" dxfId="7044" priority="297">
      <formula>OR(AND($AI18=7,$AH18="S"),AND($AI18=6,$AH18="S"))</formula>
    </cfRule>
    <cfRule type="expression" dxfId="7043" priority="298">
      <formula>OR(AND($AI18=7,$AH18="PZC"),AND($AI18=6,$AH18="PZC"))</formula>
    </cfRule>
    <cfRule type="expression" dxfId="7042" priority="299">
      <formula>OR($AI18=7,$AI18=0)</formula>
    </cfRule>
    <cfRule type="expression" dxfId="7041" priority="300">
      <formula>$AI18=6</formula>
    </cfRule>
  </conditionalFormatting>
  <conditionalFormatting sqref="P18:U20">
    <cfRule type="expression" dxfId="7040" priority="291">
      <formula>AND($AI18=6,$AH18="RI")</formula>
    </cfRule>
    <cfRule type="expression" dxfId="7039" priority="292">
      <formula>AND($AI18=7,$AH18="RI")</formula>
    </cfRule>
    <cfRule type="expression" dxfId="7038" priority="293">
      <formula>OR($AI18=7,$AI18=8)</formula>
    </cfRule>
    <cfRule type="expression" dxfId="7037" priority="294">
      <formula>$AI18=6</formula>
    </cfRule>
  </conditionalFormatting>
  <conditionalFormatting sqref="P18:U20">
    <cfRule type="expression" dxfId="7036" priority="285">
      <formula>OR(AND($AI18=7,$AH18="R"),AND($AI18=6,$AH18="R"))</formula>
    </cfRule>
    <cfRule type="expression" dxfId="7035" priority="286">
      <formula>OR(AND($AI18=7,$AH18="RI"),AND($AI18=6,$AH18="RI"))</formula>
    </cfRule>
    <cfRule type="expression" dxfId="7034" priority="287">
      <formula>OR(AND($AI18=7,$AH18="S"),AND($AI18=6,$AH18="S"))</formula>
    </cfRule>
    <cfRule type="expression" dxfId="7033" priority="288">
      <formula>OR(AND($AI18=7,$AH18="PZC"),AND($AI18=6,$AH18="PZC"))</formula>
    </cfRule>
    <cfRule type="expression" dxfId="7032" priority="289">
      <formula>OR($AI18=7,$AI18=0)</formula>
    </cfRule>
    <cfRule type="expression" dxfId="7031" priority="290">
      <formula>$AI18=6</formula>
    </cfRule>
  </conditionalFormatting>
  <conditionalFormatting sqref="I23:I27">
    <cfRule type="expression" dxfId="7030" priority="281">
      <formula>OR($AI23=7,$AI23=0)</formula>
    </cfRule>
    <cfRule type="expression" dxfId="7029" priority="282">
      <formula>$AI23=6</formula>
    </cfRule>
  </conditionalFormatting>
  <conditionalFormatting sqref="I23:I27">
    <cfRule type="expression" dxfId="7028" priority="277">
      <formula>AND($AI23=7,$AH23="RI")</formula>
    </cfRule>
    <cfRule type="expression" dxfId="7027" priority="278">
      <formula>AND($AI23=6,$AH23="RI")</formula>
    </cfRule>
    <cfRule type="expression" dxfId="7026" priority="279">
      <formula>AND($AI23=7,$AH23="S")</formula>
    </cfRule>
    <cfRule type="expression" dxfId="7025" priority="280">
      <formula>AND($AI23=6,$AH23="S")</formula>
    </cfRule>
    <cfRule type="expression" dxfId="7024" priority="283">
      <formula>AND($AI23=7,$AH23="S")</formula>
    </cfRule>
    <cfRule type="expression" dxfId="7023" priority="284">
      <formula>AND($AI23=6,$AH23="S")</formula>
    </cfRule>
  </conditionalFormatting>
  <conditionalFormatting sqref="H23:H27">
    <cfRule type="expression" dxfId="7022" priority="273">
      <formula>OR($AI23=7,$AI23=0)</formula>
    </cfRule>
    <cfRule type="expression" dxfId="7021" priority="274">
      <formula>$AI23=6</formula>
    </cfRule>
  </conditionalFormatting>
  <conditionalFormatting sqref="H23:H27">
    <cfRule type="expression" dxfId="7020" priority="269">
      <formula>AND($AI23=7,$AH23="RI")</formula>
    </cfRule>
    <cfRule type="expression" dxfId="7019" priority="270">
      <formula>AND($AI23=6,$AH23="RI")</formula>
    </cfRule>
    <cfRule type="expression" dxfId="7018" priority="271">
      <formula>AND($AI23=7,$AH23="S")</formula>
    </cfRule>
    <cfRule type="expression" dxfId="7017" priority="272">
      <formula>AND($AI23=6,$AH23="S")</formula>
    </cfRule>
    <cfRule type="expression" dxfId="7016" priority="275">
      <formula>AND($AI23=7,$AH23="S")</formula>
    </cfRule>
    <cfRule type="expression" dxfId="7015" priority="276">
      <formula>AND($AI23=6,$AH23="S")</formula>
    </cfRule>
  </conditionalFormatting>
  <conditionalFormatting sqref="F23:F27">
    <cfRule type="expression" dxfId="7014" priority="265">
      <formula>OR($AI23=7,$AI23=0)</formula>
    </cfRule>
    <cfRule type="expression" dxfId="7013" priority="266">
      <formula>$AI23=6</formula>
    </cfRule>
  </conditionalFormatting>
  <conditionalFormatting sqref="F23:F27">
    <cfRule type="expression" dxfId="7012" priority="261">
      <formula>AND($AI23=7,$AH23="RI")</formula>
    </cfRule>
    <cfRule type="expression" dxfId="7011" priority="262">
      <formula>AND($AI23=6,$AH23="RI")</formula>
    </cfRule>
    <cfRule type="expression" dxfId="7010" priority="263">
      <formula>AND($AI23=7,$AH23="S")</formula>
    </cfRule>
    <cfRule type="expression" dxfId="7009" priority="264">
      <formula>AND($AI23=6,$AH23="S")</formula>
    </cfRule>
    <cfRule type="expression" dxfId="7008" priority="267">
      <formula>AND($AI23=7,$AH23="S")</formula>
    </cfRule>
    <cfRule type="expression" dxfId="7007" priority="268">
      <formula>AND($AI23=6,$AH23="S")</formula>
    </cfRule>
  </conditionalFormatting>
  <conditionalFormatting sqref="G23:I27">
    <cfRule type="expression" dxfId="7006" priority="257">
      <formula>OR($AI23=7,$AI23=0)</formula>
    </cfRule>
    <cfRule type="expression" dxfId="7005" priority="258">
      <formula>$AI23=6</formula>
    </cfRule>
  </conditionalFormatting>
  <conditionalFormatting sqref="G23:I27">
    <cfRule type="expression" dxfId="7004" priority="253">
      <formula>AND($AI23=7,$AH23="RI")</formula>
    </cfRule>
    <cfRule type="expression" dxfId="7003" priority="254">
      <formula>AND($AI23=6,$AH23="RI")</formula>
    </cfRule>
    <cfRule type="expression" dxfId="7002" priority="255">
      <formula>AND($AI23=7,$AH23="S")</formula>
    </cfRule>
    <cfRule type="expression" dxfId="7001" priority="256">
      <formula>AND($AI23=6,$AH23="S")</formula>
    </cfRule>
    <cfRule type="expression" dxfId="7000" priority="259">
      <formula>AND($AI23=7,$AH23="S")</formula>
    </cfRule>
    <cfRule type="expression" dxfId="6999" priority="260">
      <formula>AND($AI23=6,$AH23="S")</formula>
    </cfRule>
  </conditionalFormatting>
  <conditionalFormatting sqref="E23:E27">
    <cfRule type="expression" dxfId="6998" priority="249">
      <formula>$AI23=7</formula>
    </cfRule>
    <cfRule type="expression" dxfId="6997" priority="250">
      <formula>$AI23=6</formula>
    </cfRule>
  </conditionalFormatting>
  <conditionalFormatting sqref="E23:E27">
    <cfRule type="expression" dxfId="6996" priority="245">
      <formula>AND($AI23=7,$AH23="RI")</formula>
    </cfRule>
    <cfRule type="expression" dxfId="6995" priority="246">
      <formula>AND($AI23=6,$AH23="RI")</formula>
    </cfRule>
    <cfRule type="expression" dxfId="6994" priority="247">
      <formula>AND($AI23=7,$AH23="S")</formula>
    </cfRule>
    <cfRule type="expression" dxfId="6993" priority="248">
      <formula>AND($AI23=6,$AH23="S")</formula>
    </cfRule>
    <cfRule type="expression" dxfId="6992" priority="251">
      <formula>AND($AI23=7,$AH23="S")</formula>
    </cfRule>
    <cfRule type="expression" dxfId="6991" priority="252">
      <formula>AND($AI23=6,$AH23="S")</formula>
    </cfRule>
  </conditionalFormatting>
  <conditionalFormatting sqref="D23:D27">
    <cfRule type="expression" dxfId="6990" priority="241">
      <formula>OR($AI23=7,$AI23=0)</formula>
    </cfRule>
    <cfRule type="expression" dxfId="6989" priority="242">
      <formula>$AI23=6</formula>
    </cfRule>
  </conditionalFormatting>
  <conditionalFormatting sqref="D23:D27">
    <cfRule type="expression" dxfId="6988" priority="237">
      <formula>AND($AI23=7,$AH23="RI")</formula>
    </cfRule>
    <cfRule type="expression" dxfId="6987" priority="238">
      <formula>AND($AI23=6,$AH23="RI")</formula>
    </cfRule>
    <cfRule type="expression" dxfId="6986" priority="239">
      <formula>AND($AI23=7,$AH23="S")</formula>
    </cfRule>
    <cfRule type="expression" dxfId="6985" priority="240">
      <formula>AND($AI23=6,$AH23="S")</formula>
    </cfRule>
    <cfRule type="expression" dxfId="6984" priority="243">
      <formula>AND($AI23=7,$AH23="S")</formula>
    </cfRule>
    <cfRule type="expression" dxfId="6983" priority="244">
      <formula>AND($AI23=6,$AH23="S")</formula>
    </cfRule>
  </conditionalFormatting>
  <conditionalFormatting sqref="D23:I27">
    <cfRule type="expression" dxfId="6982" priority="231">
      <formula>OR(AND($AI23=7,$AH23="R"),AND($AI23=6,$AH23="R"))</formula>
    </cfRule>
    <cfRule type="expression" dxfId="6981" priority="232">
      <formula>OR(AND($AI23=7,$AH23="RI"),AND($AI23=6,$AH23="RI"))</formula>
    </cfRule>
    <cfRule type="expression" dxfId="6980" priority="233">
      <formula>OR(AND($AI23=7,$AH23="S"),AND($AI23=6,$AH23="S"))</formula>
    </cfRule>
    <cfRule type="expression" dxfId="6979" priority="234">
      <formula>OR(AND($AI23=7,$AH23="PZC"),AND($AI23=6,$AH23="PZC"))</formula>
    </cfRule>
    <cfRule type="expression" dxfId="6978" priority="235">
      <formula>OR($AI23=7,$AI23=0)</formula>
    </cfRule>
    <cfRule type="expression" dxfId="6977" priority="236">
      <formula>$AI23=6</formula>
    </cfRule>
  </conditionalFormatting>
  <conditionalFormatting sqref="O23">
    <cfRule type="expression" dxfId="6976" priority="227">
      <formula>OR($AI23=7,$AI23=0)</formula>
    </cfRule>
    <cfRule type="expression" dxfId="6975" priority="228">
      <formula>$AI23=6</formula>
    </cfRule>
  </conditionalFormatting>
  <conditionalFormatting sqref="O23">
    <cfRule type="expression" dxfId="6974" priority="221">
      <formula>AND($AI23=7,$AH23="RI")</formula>
    </cfRule>
    <cfRule type="expression" dxfId="6973" priority="222">
      <formula>AND($AI23=6,$AH23="RI")</formula>
    </cfRule>
    <cfRule type="expression" dxfId="6972" priority="225">
      <formula>AND($AI23=7,$AH23="S")</formula>
    </cfRule>
    <cfRule type="expression" dxfId="6971" priority="226">
      <formula>AND($AI23=6,$AH23="S")</formula>
    </cfRule>
    <cfRule type="expression" dxfId="6970" priority="229">
      <formula>AND($AI23=7,$AH23="S")</formula>
    </cfRule>
    <cfRule type="expression" dxfId="6969" priority="230">
      <formula>AND($AI23=6,$AH23="S")</formula>
    </cfRule>
  </conditionalFormatting>
  <conditionalFormatting sqref="O23">
    <cfRule type="expression" dxfId="6968" priority="223">
      <formula>$AI23=7</formula>
    </cfRule>
    <cfRule type="expression" dxfId="6967" priority="224">
      <formula>$AI23=6</formula>
    </cfRule>
  </conditionalFormatting>
  <conditionalFormatting sqref="N23">
    <cfRule type="expression" dxfId="6966" priority="217">
      <formula>OR($AI23=7,$AI23=0)</formula>
    </cfRule>
    <cfRule type="expression" dxfId="6965" priority="218">
      <formula>$AI23=6</formula>
    </cfRule>
  </conditionalFormatting>
  <conditionalFormatting sqref="N23">
    <cfRule type="expression" dxfId="6964" priority="211">
      <formula>AND($AI23=7,$AH23="RI")</formula>
    </cfRule>
    <cfRule type="expression" dxfId="6963" priority="212">
      <formula>AND($AI23=6,$AH23="RI")</formula>
    </cfRule>
    <cfRule type="expression" dxfId="6962" priority="215">
      <formula>AND($AI23=7,$AH23="S")</formula>
    </cfRule>
    <cfRule type="expression" dxfId="6961" priority="216">
      <formula>AND($AI23=6,$AH23="S")</formula>
    </cfRule>
    <cfRule type="expression" dxfId="6960" priority="219">
      <formula>AND($AI23=7,$AH23="S")</formula>
    </cfRule>
    <cfRule type="expression" dxfId="6959" priority="220">
      <formula>AND($AI23=6,$AH23="S")</formula>
    </cfRule>
  </conditionalFormatting>
  <conditionalFormatting sqref="N23">
    <cfRule type="expression" dxfId="6958" priority="213">
      <formula>$AI23=7</formula>
    </cfRule>
    <cfRule type="expression" dxfId="6957" priority="214">
      <formula>$AI23=6</formula>
    </cfRule>
  </conditionalFormatting>
  <conditionalFormatting sqref="L23">
    <cfRule type="expression" dxfId="6956" priority="205">
      <formula>$AI23=7</formula>
    </cfRule>
    <cfRule type="expression" dxfId="6955" priority="206">
      <formula>$AI23=6</formula>
    </cfRule>
  </conditionalFormatting>
  <conditionalFormatting sqref="L23">
    <cfRule type="expression" dxfId="6954" priority="207">
      <formula>OR($AI23=7,$AI23=0)</formula>
    </cfRule>
    <cfRule type="expression" dxfId="6953" priority="208">
      <formula>$AI23=6</formula>
    </cfRule>
  </conditionalFormatting>
  <conditionalFormatting sqref="L23">
    <cfRule type="expression" dxfId="6952" priority="201">
      <formula>AND($AI23=7,$AH23="RI")</formula>
    </cfRule>
    <cfRule type="expression" dxfId="6951" priority="202">
      <formula>AND($AI23=6,$AH23="RI")</formula>
    </cfRule>
    <cfRule type="expression" dxfId="6950" priority="203">
      <formula>AND($AI23=7,$AH23="S")</formula>
    </cfRule>
    <cfRule type="expression" dxfId="6949" priority="204">
      <formula>AND($AI23=6,$AH23="S")</formula>
    </cfRule>
    <cfRule type="expression" dxfId="6948" priority="209">
      <formula>AND($AI23=7,$AH23="S")</formula>
    </cfRule>
    <cfRule type="expression" dxfId="6947" priority="210">
      <formula>AND($AI23=6,$AH23="S")</formula>
    </cfRule>
  </conditionalFormatting>
  <conditionalFormatting sqref="M23">
    <cfRule type="expression" dxfId="6946" priority="197">
      <formula>OR($AI23=7,$AI23=0)</formula>
    </cfRule>
    <cfRule type="expression" dxfId="6945" priority="198">
      <formula>$AI23=6</formula>
    </cfRule>
  </conditionalFormatting>
  <conditionalFormatting sqref="M23">
    <cfRule type="expression" dxfId="6944" priority="193">
      <formula>AND($AI23=7,$AH23="RI")</formula>
    </cfRule>
    <cfRule type="expression" dxfId="6943" priority="194">
      <formula>AND($AI23=6,$AH23="RI")</formula>
    </cfRule>
    <cfRule type="expression" dxfId="6942" priority="195">
      <formula>AND($AI23=7,$AH23="S")</formula>
    </cfRule>
    <cfRule type="expression" dxfId="6941" priority="196">
      <formula>AND($AI23=6,$AH23="S")</formula>
    </cfRule>
    <cfRule type="expression" dxfId="6940" priority="199">
      <formula>AND($AI23=7,$AH23="S")</formula>
    </cfRule>
    <cfRule type="expression" dxfId="6939" priority="200">
      <formula>AND($AI23=6,$AH23="S")</formula>
    </cfRule>
  </conditionalFormatting>
  <conditionalFormatting sqref="K23">
    <cfRule type="expression" dxfId="6938" priority="189">
      <formula>$AI23=7</formula>
    </cfRule>
    <cfRule type="expression" dxfId="6937" priority="190">
      <formula>$AI23=6</formula>
    </cfRule>
  </conditionalFormatting>
  <conditionalFormatting sqref="K23">
    <cfRule type="expression" dxfId="6936" priority="185">
      <formula>AND($AI23=7,$AH23="RI")</formula>
    </cfRule>
    <cfRule type="expression" dxfId="6935" priority="186">
      <formula>AND($AI23=6,$AH23="RI")</formula>
    </cfRule>
    <cfRule type="expression" dxfId="6934" priority="187">
      <formula>AND($AI23=7,$AH23="S")</formula>
    </cfRule>
    <cfRule type="expression" dxfId="6933" priority="188">
      <formula>AND($AI23=6,$AH23="S")</formula>
    </cfRule>
    <cfRule type="expression" dxfId="6932" priority="191">
      <formula>AND($AI23=7,$AH23="S")</formula>
    </cfRule>
    <cfRule type="expression" dxfId="6931" priority="192">
      <formula>AND($AI23=6,$AH23="S")</formula>
    </cfRule>
  </conditionalFormatting>
  <conditionalFormatting sqref="J23:L23">
    <cfRule type="expression" dxfId="6930" priority="181">
      <formula>OR($AI23=7,$AI23=0)</formula>
    </cfRule>
    <cfRule type="expression" dxfId="6929" priority="182">
      <formula>$AI23=6</formula>
    </cfRule>
  </conditionalFormatting>
  <conditionalFormatting sqref="J23:L23">
    <cfRule type="expression" dxfId="6928" priority="177">
      <formula>AND($AI23=7,$AH23="RI")</formula>
    </cfRule>
    <cfRule type="expression" dxfId="6927" priority="178">
      <formula>AND($AI23=6,$AH23="RI")</formula>
    </cfRule>
    <cfRule type="expression" dxfId="6926" priority="179">
      <formula>AND($AI23=7,$AH23="S")</formula>
    </cfRule>
    <cfRule type="expression" dxfId="6925" priority="180">
      <formula>AND($AI23=6,$AH23="S")</formula>
    </cfRule>
    <cfRule type="expression" dxfId="6924" priority="183">
      <formula>AND($AI23=7,$AH23="S")</formula>
    </cfRule>
    <cfRule type="expression" dxfId="6923" priority="184">
      <formula>AND($AI23=6,$AH23="S")</formula>
    </cfRule>
  </conditionalFormatting>
  <conditionalFormatting sqref="J24:O27">
    <cfRule type="expression" dxfId="6922" priority="173">
      <formula>AND($AI24=6,$AH24="RI")</formula>
    </cfRule>
    <cfRule type="expression" dxfId="6921" priority="174">
      <formula>AND($AI24=7,$AH24="RI")</formula>
    </cfRule>
    <cfRule type="expression" dxfId="6920" priority="175">
      <formula>OR($AI24=7,$AI24=8)</formula>
    </cfRule>
    <cfRule type="expression" dxfId="6919" priority="176">
      <formula>$AI24=6</formula>
    </cfRule>
  </conditionalFormatting>
  <conditionalFormatting sqref="J23:O27">
    <cfRule type="expression" dxfId="6918" priority="167">
      <formula>OR(AND($AI23=7,$AH23="R"),AND($AI23=6,$AH23="R"))</formula>
    </cfRule>
    <cfRule type="expression" dxfId="6917" priority="168">
      <formula>OR(AND($AI23=7,$AH23="RI"),AND($AI23=6,$AH23="RI"))</formula>
    </cfRule>
    <cfRule type="expression" dxfId="6916" priority="169">
      <formula>OR(AND($AI23=7,$AH23="S"),AND($AI23=6,$AH23="S"))</formula>
    </cfRule>
    <cfRule type="expression" dxfId="6915" priority="170">
      <formula>OR(AND($AI23=7,$AH23="PZC"),AND($AI23=6,$AH23="PZC"))</formula>
    </cfRule>
    <cfRule type="expression" dxfId="6914" priority="171">
      <formula>OR($AI23=7,$AI23=0)</formula>
    </cfRule>
    <cfRule type="expression" dxfId="6913" priority="172">
      <formula>$AI23=6</formula>
    </cfRule>
  </conditionalFormatting>
  <conditionalFormatting sqref="Q23">
    <cfRule type="expression" dxfId="6912" priority="165">
      <formula>$AI23=7</formula>
    </cfRule>
    <cfRule type="expression" dxfId="6911" priority="166">
      <formula>$AI23=6</formula>
    </cfRule>
  </conditionalFormatting>
  <conditionalFormatting sqref="S24:S27">
    <cfRule type="expression" dxfId="6910" priority="159">
      <formula>$AI24=7</formula>
    </cfRule>
    <cfRule type="expression" dxfId="6909" priority="160">
      <formula>$AI24=6</formula>
    </cfRule>
  </conditionalFormatting>
  <conditionalFormatting sqref="S25">
    <cfRule type="expression" dxfId="6908" priority="157">
      <formula>$AI25=7</formula>
    </cfRule>
    <cfRule type="expression" dxfId="6907" priority="158">
      <formula>$AI25=6</formula>
    </cfRule>
  </conditionalFormatting>
  <conditionalFormatting sqref="S24:S27">
    <cfRule type="expression" dxfId="6906" priority="155">
      <formula>$AI24=7</formula>
    </cfRule>
    <cfRule type="expression" dxfId="6905" priority="156">
      <formula>$AI24=6</formula>
    </cfRule>
  </conditionalFormatting>
  <conditionalFormatting sqref="S24:S27">
    <cfRule type="expression" dxfId="6904" priority="153">
      <formula>$AI24=7</formula>
    </cfRule>
    <cfRule type="expression" dxfId="6903" priority="154">
      <formula>$AI24=6</formula>
    </cfRule>
  </conditionalFormatting>
  <conditionalFormatting sqref="P24:U27">
    <cfRule type="expression" dxfId="6902" priority="161">
      <formula>AND($AI24=6,$AH24="RI")</formula>
    </cfRule>
    <cfRule type="expression" dxfId="6901" priority="162">
      <formula>AND($AI24=7,$AH24="RI")</formula>
    </cfRule>
    <cfRule type="expression" dxfId="6900" priority="163">
      <formula>OR($AI24=7,$AI24=8)</formula>
    </cfRule>
    <cfRule type="expression" dxfId="6899" priority="164">
      <formula>$AI24=6</formula>
    </cfRule>
  </conditionalFormatting>
  <conditionalFormatting sqref="P23:U27">
    <cfRule type="expression" dxfId="6898" priority="147">
      <formula>OR(AND($AI23=7,$AH23="R"),AND($AI23=6,$AH23="R"))</formula>
    </cfRule>
    <cfRule type="expression" dxfId="6897" priority="148">
      <formula>OR(AND($AI23=7,$AH23="RI"),AND($AI23=6,$AH23="RI"))</formula>
    </cfRule>
    <cfRule type="expression" dxfId="6896" priority="149">
      <formula>OR(AND($AI23=7,$AH23="S"),AND($AI23=6,$AH23="S"))</formula>
    </cfRule>
    <cfRule type="expression" dxfId="6895" priority="150">
      <formula>OR(AND($AI23=7,$AH23="PZC"),AND($AI23=6,$AH23="PZC"))</formula>
    </cfRule>
    <cfRule type="expression" dxfId="6894" priority="151">
      <formula>OR($AI23=7,$AI23=0)</formula>
    </cfRule>
    <cfRule type="expression" dxfId="6893" priority="152">
      <formula>$AI23=6</formula>
    </cfRule>
  </conditionalFormatting>
  <conditionalFormatting sqref="I30">
    <cfRule type="expression" dxfId="6892" priority="143">
      <formula>OR($AI30=7,$AI30=0)</formula>
    </cfRule>
    <cfRule type="expression" dxfId="6891" priority="144">
      <formula>$AI30=6</formula>
    </cfRule>
  </conditionalFormatting>
  <conditionalFormatting sqref="I30">
    <cfRule type="expression" dxfId="6890" priority="137">
      <formula>AND($AI30=7,$AH30="RI")</formula>
    </cfRule>
    <cfRule type="expression" dxfId="6889" priority="138">
      <formula>AND($AI30=6,$AH30="RI")</formula>
    </cfRule>
    <cfRule type="expression" dxfId="6888" priority="141">
      <formula>AND($AI30=7,$AH30="S")</formula>
    </cfRule>
    <cfRule type="expression" dxfId="6887" priority="142">
      <formula>AND($AI30=6,$AH30="S")</formula>
    </cfRule>
    <cfRule type="expression" dxfId="6886" priority="145">
      <formula>AND($AI30=7,$AH30="S")</formula>
    </cfRule>
    <cfRule type="expression" dxfId="6885" priority="146">
      <formula>AND($AI30=6,$AH30="S")</formula>
    </cfRule>
  </conditionalFormatting>
  <conditionalFormatting sqref="I30">
    <cfRule type="expression" dxfId="6884" priority="139">
      <formula>$AI30=7</formula>
    </cfRule>
    <cfRule type="expression" dxfId="6883" priority="140">
      <formula>$AI30=6</formula>
    </cfRule>
  </conditionalFormatting>
  <conditionalFormatting sqref="H30">
    <cfRule type="expression" dxfId="6882" priority="133">
      <formula>OR($AI30=7,$AI30=0)</formula>
    </cfRule>
    <cfRule type="expression" dxfId="6881" priority="134">
      <formula>$AI30=6</formula>
    </cfRule>
  </conditionalFormatting>
  <conditionalFormatting sqref="H30">
    <cfRule type="expression" dxfId="6880" priority="127">
      <formula>AND($AI30=7,$AH30="RI")</formula>
    </cfRule>
    <cfRule type="expression" dxfId="6879" priority="128">
      <formula>AND($AI30=6,$AH30="RI")</formula>
    </cfRule>
    <cfRule type="expression" dxfId="6878" priority="131">
      <formula>AND($AI30=7,$AH30="S")</formula>
    </cfRule>
    <cfRule type="expression" dxfId="6877" priority="132">
      <formula>AND($AI30=6,$AH30="S")</formula>
    </cfRule>
    <cfRule type="expression" dxfId="6876" priority="135">
      <formula>AND($AI30=7,$AH30="S")</formula>
    </cfRule>
    <cfRule type="expression" dxfId="6875" priority="136">
      <formula>AND($AI30=6,$AH30="S")</formula>
    </cfRule>
  </conditionalFormatting>
  <conditionalFormatting sqref="H30">
    <cfRule type="expression" dxfId="6874" priority="129">
      <formula>$AI30=7</formula>
    </cfRule>
    <cfRule type="expression" dxfId="6873" priority="130">
      <formula>$AI30=6</formula>
    </cfRule>
  </conditionalFormatting>
  <conditionalFormatting sqref="F30">
    <cfRule type="expression" dxfId="6872" priority="121">
      <formula>$AI30=7</formula>
    </cfRule>
    <cfRule type="expression" dxfId="6871" priority="122">
      <formula>$AI30=6</formula>
    </cfRule>
  </conditionalFormatting>
  <conditionalFormatting sqref="F30">
    <cfRule type="expression" dxfId="6870" priority="123">
      <formula>OR($AI30=7,$AI30=0)</formula>
    </cfRule>
    <cfRule type="expression" dxfId="6869" priority="124">
      <formula>$AI30=6</formula>
    </cfRule>
  </conditionalFormatting>
  <conditionalFormatting sqref="F30">
    <cfRule type="expression" dxfId="6868" priority="117">
      <formula>AND($AI30=7,$AH30="RI")</formula>
    </cfRule>
    <cfRule type="expression" dxfId="6867" priority="118">
      <formula>AND($AI30=6,$AH30="RI")</formula>
    </cfRule>
    <cfRule type="expression" dxfId="6866" priority="119">
      <formula>AND($AI30=7,$AH30="S")</formula>
    </cfRule>
    <cfRule type="expression" dxfId="6865" priority="120">
      <formula>AND($AI30=6,$AH30="S")</formula>
    </cfRule>
    <cfRule type="expression" dxfId="6864" priority="125">
      <formula>AND($AI30=7,$AH30="S")</formula>
    </cfRule>
    <cfRule type="expression" dxfId="6863" priority="126">
      <formula>AND($AI30=6,$AH30="S")</formula>
    </cfRule>
  </conditionalFormatting>
  <conditionalFormatting sqref="G30">
    <cfRule type="expression" dxfId="6862" priority="113">
      <formula>OR($AI30=7,$AI30=0)</formula>
    </cfRule>
    <cfRule type="expression" dxfId="6861" priority="114">
      <formula>$AI30=6</formula>
    </cfRule>
  </conditionalFormatting>
  <conditionalFormatting sqref="G30">
    <cfRule type="expression" dxfId="6860" priority="109">
      <formula>AND($AI30=7,$AH30="RI")</formula>
    </cfRule>
    <cfRule type="expression" dxfId="6859" priority="110">
      <formula>AND($AI30=6,$AH30="RI")</formula>
    </cfRule>
    <cfRule type="expression" dxfId="6858" priority="111">
      <formula>AND($AI30=7,$AH30="S")</formula>
    </cfRule>
    <cfRule type="expression" dxfId="6857" priority="112">
      <formula>AND($AI30=6,$AH30="S")</formula>
    </cfRule>
    <cfRule type="expression" dxfId="6856" priority="115">
      <formula>AND($AI30=7,$AH30="S")</formula>
    </cfRule>
    <cfRule type="expression" dxfId="6855" priority="116">
      <formula>AND($AI30=6,$AH30="S")</formula>
    </cfRule>
  </conditionalFormatting>
  <conditionalFormatting sqref="E30">
    <cfRule type="expression" dxfId="6854" priority="105">
      <formula>$AI30=7</formula>
    </cfRule>
    <cfRule type="expression" dxfId="6853" priority="106">
      <formula>$AI30=6</formula>
    </cfRule>
  </conditionalFormatting>
  <conditionalFormatting sqref="E30">
    <cfRule type="expression" dxfId="6852" priority="101">
      <formula>AND($AI30=7,$AH30="RI")</formula>
    </cfRule>
    <cfRule type="expression" dxfId="6851" priority="102">
      <formula>AND($AI30=6,$AH30="RI")</formula>
    </cfRule>
    <cfRule type="expression" dxfId="6850" priority="103">
      <formula>AND($AI30=7,$AH30="S")</formula>
    </cfRule>
    <cfRule type="expression" dxfId="6849" priority="104">
      <formula>AND($AI30=6,$AH30="S")</formula>
    </cfRule>
    <cfRule type="expression" dxfId="6848" priority="107">
      <formula>AND($AI30=7,$AH30="S")</formula>
    </cfRule>
    <cfRule type="expression" dxfId="6847" priority="108">
      <formula>AND($AI30=6,$AH30="S")</formula>
    </cfRule>
  </conditionalFormatting>
  <conditionalFormatting sqref="D30:F30">
    <cfRule type="expression" dxfId="6846" priority="97">
      <formula>OR($AI30=7,$AI30=0)</formula>
    </cfRule>
    <cfRule type="expression" dxfId="6845" priority="98">
      <formula>$AI30=6</formula>
    </cfRule>
  </conditionalFormatting>
  <conditionalFormatting sqref="D30:F30">
    <cfRule type="expression" dxfId="6844" priority="93">
      <formula>AND($AI30=7,$AH30="RI")</formula>
    </cfRule>
    <cfRule type="expression" dxfId="6843" priority="94">
      <formula>AND($AI30=6,$AH30="RI")</formula>
    </cfRule>
    <cfRule type="expression" dxfId="6842" priority="95">
      <formula>AND($AI30=7,$AH30="S")</formula>
    </cfRule>
    <cfRule type="expression" dxfId="6841" priority="96">
      <formula>AND($AI30=6,$AH30="S")</formula>
    </cfRule>
    <cfRule type="expression" dxfId="6840" priority="99">
      <formula>AND($AI30=7,$AH30="S")</formula>
    </cfRule>
    <cfRule type="expression" dxfId="6839" priority="100">
      <formula>AND($AI30=6,$AH30="S")</formula>
    </cfRule>
  </conditionalFormatting>
  <conditionalFormatting sqref="D31:I33">
    <cfRule type="expression" dxfId="6838" priority="89">
      <formula>AND($AI31=6,$AH31="RI")</formula>
    </cfRule>
    <cfRule type="expression" dxfId="6837" priority="90">
      <formula>AND($AI31=7,$AH31="RI")</formula>
    </cfRule>
    <cfRule type="expression" dxfId="6836" priority="91">
      <formula>OR($AI31=7,$AI31=8)</formula>
    </cfRule>
    <cfRule type="expression" dxfId="6835" priority="92">
      <formula>$AI31=6</formula>
    </cfRule>
  </conditionalFormatting>
  <conditionalFormatting sqref="D30:I33">
    <cfRule type="expression" dxfId="6834" priority="83">
      <formula>OR(AND($AI30=7,$AH30="R"),AND($AI30=6,$AH30="R"))</formula>
    </cfRule>
    <cfRule type="expression" dxfId="6833" priority="84">
      <formula>OR(AND($AI30=7,$AH30="RI"),AND($AI30=6,$AH30="RI"))</formula>
    </cfRule>
    <cfRule type="expression" dxfId="6832" priority="85">
      <formula>OR(AND($AI30=7,$AH30="S"),AND($AI30=6,$AH30="S"))</formula>
    </cfRule>
    <cfRule type="expression" dxfId="6831" priority="86">
      <formula>OR(AND($AI30=7,$AH30="PZC"),AND($AI30=6,$AH30="PZC"))</formula>
    </cfRule>
    <cfRule type="expression" dxfId="6830" priority="87">
      <formula>OR($AI30=7,$AI30=0)</formula>
    </cfRule>
    <cfRule type="expression" dxfId="6829" priority="88">
      <formula>$AI30=6</formula>
    </cfRule>
  </conditionalFormatting>
  <conditionalFormatting sqref="K30">
    <cfRule type="expression" dxfId="6828" priority="81">
      <formula>$AI30=7</formula>
    </cfRule>
    <cfRule type="expression" dxfId="6827" priority="82">
      <formula>$AI30=6</formula>
    </cfRule>
  </conditionalFormatting>
  <conditionalFormatting sqref="M31:M33">
    <cfRule type="expression" dxfId="6826" priority="75">
      <formula>$AI31=7</formula>
    </cfRule>
    <cfRule type="expression" dxfId="6825" priority="76">
      <formula>$AI31=6</formula>
    </cfRule>
  </conditionalFormatting>
  <conditionalFormatting sqref="M32">
    <cfRule type="expression" dxfId="6824" priority="73">
      <formula>$AI32=7</formula>
    </cfRule>
    <cfRule type="expression" dxfId="6823" priority="74">
      <formula>$AI32=6</formula>
    </cfRule>
  </conditionalFormatting>
  <conditionalFormatting sqref="M31:M33">
    <cfRule type="expression" dxfId="6822" priority="71">
      <formula>$AI31=7</formula>
    </cfRule>
    <cfRule type="expression" dxfId="6821" priority="72">
      <formula>$AI31=6</formula>
    </cfRule>
  </conditionalFormatting>
  <conditionalFormatting sqref="M31:M33">
    <cfRule type="expression" dxfId="6820" priority="69">
      <formula>$AI31=7</formula>
    </cfRule>
    <cfRule type="expression" dxfId="6819" priority="70">
      <formula>$AI31=6</formula>
    </cfRule>
  </conditionalFormatting>
  <conditionalFormatting sqref="J31:O33">
    <cfRule type="expression" dxfId="6818" priority="77">
      <formula>AND($AI31=6,$AH31="RI")</formula>
    </cfRule>
    <cfRule type="expression" dxfId="6817" priority="78">
      <formula>AND($AI31=7,$AH31="RI")</formula>
    </cfRule>
    <cfRule type="expression" dxfId="6816" priority="79">
      <formula>OR($AI31=7,$AI31=8)</formula>
    </cfRule>
    <cfRule type="expression" dxfId="6815" priority="80">
      <formula>$AI31=6</formula>
    </cfRule>
  </conditionalFormatting>
  <conditionalFormatting sqref="J30:O33">
    <cfRule type="expression" dxfId="6814" priority="63">
      <formula>OR(AND($AI30=7,$AH30="R"),AND($AI30=6,$AH30="R"))</formula>
    </cfRule>
    <cfRule type="expression" dxfId="6813" priority="64">
      <formula>OR(AND($AI30=7,$AH30="RI"),AND($AI30=6,$AH30="RI"))</formula>
    </cfRule>
    <cfRule type="expression" dxfId="6812" priority="65">
      <formula>OR(AND($AI30=7,$AH30="S"),AND($AI30=6,$AH30="S"))</formula>
    </cfRule>
    <cfRule type="expression" dxfId="6811" priority="66">
      <formula>OR(AND($AI30=7,$AH30="PZC"),AND($AI30=6,$AH30="PZC"))</formula>
    </cfRule>
    <cfRule type="expression" dxfId="6810" priority="67">
      <formula>OR($AI30=7,$AI30=0)</formula>
    </cfRule>
    <cfRule type="expression" dxfId="6809" priority="68">
      <formula>$AI30=6</formula>
    </cfRule>
  </conditionalFormatting>
  <conditionalFormatting sqref="U30:U33">
    <cfRule type="expression" dxfId="6808" priority="59">
      <formula>OR($AI30=7,$AI30=0)</formula>
    </cfRule>
    <cfRule type="expression" dxfId="6807" priority="60">
      <formula>$AI30=6</formula>
    </cfRule>
  </conditionalFormatting>
  <conditionalFormatting sqref="U30:U33">
    <cfRule type="expression" dxfId="6806" priority="55">
      <formula>AND($AI30=7,$AH30="RI")</formula>
    </cfRule>
    <cfRule type="expression" dxfId="6805" priority="56">
      <formula>AND($AI30=6,$AH30="RI")</formula>
    </cfRule>
    <cfRule type="expression" dxfId="6804" priority="57">
      <formula>AND($AI30=7,$AH30="S")</formula>
    </cfRule>
    <cfRule type="expression" dxfId="6803" priority="58">
      <formula>AND($AI30=6,$AH30="S")</formula>
    </cfRule>
    <cfRule type="expression" dxfId="6802" priority="61">
      <formula>AND($AI30=7,$AH30="S")</formula>
    </cfRule>
    <cfRule type="expression" dxfId="6801" priority="62">
      <formula>AND($AI30=6,$AH30="S")</formula>
    </cfRule>
  </conditionalFormatting>
  <conditionalFormatting sqref="T30:T33">
    <cfRule type="expression" dxfId="6800" priority="51">
      <formula>OR($AI30=7,$AI30=0)</formula>
    </cfRule>
    <cfRule type="expression" dxfId="6799" priority="52">
      <formula>$AI30=6</formula>
    </cfRule>
  </conditionalFormatting>
  <conditionalFormatting sqref="T30:T33">
    <cfRule type="expression" dxfId="6798" priority="47">
      <formula>AND($AI30=7,$AH30="RI")</formula>
    </cfRule>
    <cfRule type="expression" dxfId="6797" priority="48">
      <formula>AND($AI30=6,$AH30="RI")</formula>
    </cfRule>
    <cfRule type="expression" dxfId="6796" priority="49">
      <formula>AND($AI30=7,$AH30="S")</formula>
    </cfRule>
    <cfRule type="expression" dxfId="6795" priority="50">
      <formula>AND($AI30=6,$AH30="S")</formula>
    </cfRule>
    <cfRule type="expression" dxfId="6794" priority="53">
      <formula>AND($AI30=7,$AH30="S")</formula>
    </cfRule>
    <cfRule type="expression" dxfId="6793" priority="54">
      <formula>AND($AI30=6,$AH30="S")</formula>
    </cfRule>
  </conditionalFormatting>
  <conditionalFormatting sqref="R30:R33">
    <cfRule type="expression" dxfId="6792" priority="43">
      <formula>OR($AI30=7,$AI30=0)</formula>
    </cfRule>
    <cfRule type="expression" dxfId="6791" priority="44">
      <formula>$AI30=6</formula>
    </cfRule>
  </conditionalFormatting>
  <conditionalFormatting sqref="R30:R33">
    <cfRule type="expression" dxfId="6790" priority="41">
      <formula>AND($AI30=7,$AH30="S")</formula>
    </cfRule>
    <cfRule type="expression" dxfId="6789" priority="42">
      <formula>AND($AI30=6,$AH30="S")</formula>
    </cfRule>
    <cfRule type="expression" dxfId="6788" priority="45">
      <formula>AND($AI30=7,$AH30="S")</formula>
    </cfRule>
    <cfRule type="expression" dxfId="6787" priority="46">
      <formula>AND($AI30=6,$AH30="S")</formula>
    </cfRule>
  </conditionalFormatting>
  <conditionalFormatting sqref="S30:U33">
    <cfRule type="expression" dxfId="6786" priority="39">
      <formula>OR($AI30=7,$AI30=0)</formula>
    </cfRule>
    <cfRule type="expression" dxfId="6785" priority="40">
      <formula>$AI30=6</formula>
    </cfRule>
  </conditionalFormatting>
  <conditionalFormatting sqref="Q30:Q33">
    <cfRule type="expression" dxfId="6784" priority="37">
      <formula>$AI30=7</formula>
    </cfRule>
    <cfRule type="expression" dxfId="6783" priority="38">
      <formula>$AI30=6</formula>
    </cfRule>
  </conditionalFormatting>
  <conditionalFormatting sqref="Q30:Q33">
    <cfRule type="expression" dxfId="6782" priority="33">
      <formula>AND($AI30=7,$AH30="RI")</formula>
    </cfRule>
    <cfRule type="expression" dxfId="6781" priority="34">
      <formula>AND($AI30=6,$AH30="RI")</formula>
    </cfRule>
    <cfRule type="expression" dxfId="6780" priority="35">
      <formula>AND($AI30=7,$AH30="S")</formula>
    </cfRule>
    <cfRule type="expression" dxfId="6779" priority="36">
      <formula>AND($AI30=6,$AH30="S")</formula>
    </cfRule>
  </conditionalFormatting>
  <conditionalFormatting sqref="P30:P33">
    <cfRule type="expression" dxfId="6778" priority="29">
      <formula>OR($AI30=7,$AI30=0)</formula>
    </cfRule>
    <cfRule type="expression" dxfId="6777" priority="30">
      <formula>$AI30=6</formula>
    </cfRule>
  </conditionalFormatting>
  <conditionalFormatting sqref="P30:P33">
    <cfRule type="expression" dxfId="6776" priority="26">
      <formula>AND($AI30=6,$AH30="RI")</formula>
    </cfRule>
    <cfRule type="expression" dxfId="6775" priority="27">
      <formula>AND($AI30=7,$AH30="S")</formula>
    </cfRule>
    <cfRule type="expression" dxfId="6774" priority="28">
      <formula>AND($AI30=6,$AH30="S")</formula>
    </cfRule>
    <cfRule type="expression" dxfId="6773" priority="31">
      <formula>AND($AI30=7,$AH30="S")</formula>
    </cfRule>
    <cfRule type="expression" dxfId="6772" priority="32">
      <formula>AND($AI30=6,$AH30="S")</formula>
    </cfRule>
  </conditionalFormatting>
  <conditionalFormatting sqref="P30:U33">
    <cfRule type="expression" dxfId="6771" priority="21">
      <formula>OR(AND($AI30=7,$AH30="S"),AND($AI30=6,$AH30="S"))</formula>
    </cfRule>
    <cfRule type="expression" dxfId="6770" priority="22">
      <formula>OR(AND($AI30=7,$AH30="PZC"),AND($AI30=6,$AH30="PZC"))</formula>
    </cfRule>
    <cfRule type="expression" dxfId="6769" priority="23">
      <formula>OR($AI30=7,$AI30=0)</formula>
    </cfRule>
    <cfRule type="expression" dxfId="6768" priority="24">
      <formula>$AI30=6</formula>
    </cfRule>
  </conditionalFormatting>
  <conditionalFormatting sqref="A3:U33 AB3:AD33">
    <cfRule type="expression" dxfId="6767" priority="25">
      <formula>AND($AI3=7,$AH3="RI")</formula>
    </cfRule>
    <cfRule type="expression" dxfId="6766" priority="709">
      <formula>AND($AI3=6,$AH3="RI")</formula>
    </cfRule>
    <cfRule type="expression" dxfId="6765" priority="710">
      <formula>AND($AI3=7,$AH3="R")</formula>
    </cfRule>
    <cfRule type="expression" dxfId="6764" priority="711">
      <formula>AND($AI3=6,$AH3="R")</formula>
    </cfRule>
    <cfRule type="expression" dxfId="6763" priority="864">
      <formula>OR(AND($AI3=7,$AH3="R"),AND($AI3=6,$AH3="R"))</formula>
    </cfRule>
    <cfRule type="expression" dxfId="6762" priority="865">
      <formula>OR(AND($AI3=7,$AH3="RI"),AND($AI3=6,$AH3="RI"))</formula>
    </cfRule>
  </conditionalFormatting>
  <conditionalFormatting sqref="V5:V6">
    <cfRule type="expression" dxfId="6761" priority="11">
      <formula>$AI5=7</formula>
    </cfRule>
    <cfRule type="expression" dxfId="6760" priority="12">
      <formula>$AI5=6</formula>
    </cfRule>
  </conditionalFormatting>
  <conditionalFormatting sqref="V4">
    <cfRule type="expression" dxfId="6759" priority="9">
      <formula>$AI4=7</formula>
    </cfRule>
    <cfRule type="expression" dxfId="6758" priority="10">
      <formula>$AI4=6</formula>
    </cfRule>
  </conditionalFormatting>
  <conditionalFormatting sqref="V3:AA32">
    <cfRule type="expression" dxfId="6757" priority="13">
      <formula>OR($AI3=7,$AI3=8)</formula>
    </cfRule>
  </conditionalFormatting>
  <conditionalFormatting sqref="V3:AA33">
    <cfRule type="expression" dxfId="6756" priority="14">
      <formula>$AI3=6</formula>
    </cfRule>
  </conditionalFormatting>
  <conditionalFormatting sqref="V3:AA33">
    <cfRule type="expression" dxfId="6755" priority="15">
      <formula>OR($AI3=7,$AI3=0)</formula>
    </cfRule>
    <cfRule type="expression" dxfId="6754" priority="16">
      <formula>$AI3=6</formula>
    </cfRule>
  </conditionalFormatting>
  <conditionalFormatting sqref="V3:AA33">
    <cfRule type="expression" dxfId="6753" priority="17">
      <formula>OR($AI3=7,$AI3=0)</formula>
    </cfRule>
    <cfRule type="expression" dxfId="6752" priority="18">
      <formula>$AI3=6</formula>
    </cfRule>
  </conditionalFormatting>
  <conditionalFormatting sqref="V3:AA33">
    <cfRule type="expression" dxfId="6751" priority="5">
      <formula>AND($AI3=7,$AH3="RI")</formula>
    </cfRule>
    <cfRule type="expression" dxfId="6750" priority="6">
      <formula>AND($AI3=6,$AH3="RI")</formula>
    </cfRule>
    <cfRule type="expression" dxfId="6749" priority="7">
      <formula>AND($AI3=7,$AH3="R")</formula>
    </cfRule>
    <cfRule type="expression" dxfId="6748" priority="8">
      <formula>AND($AI3=6,$AH3="R")</formula>
    </cfRule>
    <cfRule type="expression" dxfId="6747" priority="19">
      <formula>OR(AND($AI3=7,$AH3="R"),AND($AI3=6,$AH3="R"))</formula>
    </cfRule>
    <cfRule type="expression" dxfId="6746" priority="20">
      <formula>OR(AND($AI3=7,$AH3="RI"),AND($AI3=6,$AH3="RI"))</formula>
    </cfRule>
  </conditionalFormatting>
  <conditionalFormatting sqref="AB3:AB5 AB8:AB12 AB15:AB16 AB18:AB19 AB22:AB26 AB29:AB33">
    <cfRule type="iconSet" priority="4">
      <iconSet iconSet="3Symbols">
        <cfvo type="percent" val="0"/>
        <cfvo type="num" val="4"/>
        <cfvo type="num" val="5"/>
      </iconSet>
    </cfRule>
  </conditionalFormatting>
  <conditionalFormatting sqref="AC3:AC5 AC7:AC12 AC15:AC16 AC18:AC19 AC22:AC26 AC29:AC33">
    <cfRule type="iconSet" priority="3">
      <iconSet iconSet="3Symbols">
        <cfvo type="percent" val="0"/>
        <cfvo type="num" val="3"/>
        <cfvo type="num" val="4"/>
      </iconSet>
    </cfRule>
  </conditionalFormatting>
  <conditionalFormatting sqref="AD3:AD16 AD18:AD33 AC27:AC28 AC20:AC21 AC17:AD17 AC13:AC14 AC6:AC7">
    <cfRule type="iconSet" priority="2">
      <iconSet iconSet="3Symbols">
        <cfvo type="percent" val="0"/>
        <cfvo type="num" val="1"/>
        <cfvo type="num" val="2"/>
      </iconSet>
    </cfRule>
  </conditionalFormatting>
  <conditionalFormatting sqref="AB6:AB7 AB13:AB14 AB17 AB20:AB21 AB27:AB28">
    <cfRule type="iconSet" priority="1">
      <iconSet iconSet="3Symbols">
        <cfvo type="percent" val="0"/>
        <cfvo type="num" val="2"/>
        <cfvo type="num" val="3"/>
      </iconSet>
    </cfRule>
  </conditionalFormatting>
  <pageMargins left="0.7" right="0.7" top="0.75" bottom="0.75" header="0.3" footer="0.3"/>
  <pageSetup paperSize="9" scale="32" orientation="landscape" r:id="rId1"/>
  <ignoredErrors>
    <ignoredError sqref="AE8:AI8 AE15:AG15 AE17:AI17 AE22:AI22 AE29:AG29 AJ7:AK33 AL7:AL33 AE14:AG14 AI14 AI15 AE28:AG28 AI28 AI29 AE7:AG7 AI7 AE21:AG21 AI2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5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8" sqref="H28"/>
    </sheetView>
  </sheetViews>
  <sheetFormatPr defaultColWidth="9.140625" defaultRowHeight="15" x14ac:dyDescent="0.25"/>
  <cols>
    <col min="1" max="1" width="9.140625" style="73"/>
    <col min="2" max="33" width="5.7109375" style="73" customWidth="1"/>
    <col min="34" max="34" width="3.7109375" style="73" customWidth="1"/>
    <col min="35" max="35" width="3.28515625" style="73" customWidth="1"/>
    <col min="36" max="36" width="8.140625" style="73" customWidth="1"/>
    <col min="37" max="37" width="8" style="73" customWidth="1"/>
    <col min="38" max="16384" width="9.140625" style="73"/>
  </cols>
  <sheetData>
    <row r="1" spans="1:38" ht="15" customHeight="1" thickBot="1" x14ac:dyDescent="0.3">
      <c r="A1" s="4"/>
      <c r="B1" s="203"/>
      <c r="C1" s="293"/>
      <c r="D1" s="384" t="s">
        <v>134</v>
      </c>
      <c r="E1" s="384"/>
      <c r="F1" s="384"/>
      <c r="G1" s="384"/>
      <c r="H1" s="384"/>
      <c r="I1" s="385"/>
      <c r="J1" s="386" t="s">
        <v>135</v>
      </c>
      <c r="K1" s="384"/>
      <c r="L1" s="384"/>
      <c r="M1" s="384"/>
      <c r="N1" s="384"/>
      <c r="O1" s="385"/>
      <c r="P1" s="386" t="s">
        <v>137</v>
      </c>
      <c r="Q1" s="384"/>
      <c r="R1" s="384"/>
      <c r="S1" s="384"/>
      <c r="T1" s="384"/>
      <c r="U1" s="385"/>
      <c r="V1" s="386" t="s">
        <v>3</v>
      </c>
      <c r="W1" s="384"/>
      <c r="X1" s="384"/>
      <c r="Y1" s="384"/>
      <c r="Z1" s="384"/>
      <c r="AA1" s="385"/>
      <c r="AB1" s="380" t="s">
        <v>39</v>
      </c>
      <c r="AC1" s="381"/>
      <c r="AD1" s="383"/>
      <c r="AE1" s="380" t="s">
        <v>3</v>
      </c>
      <c r="AF1" s="381"/>
      <c r="AG1" s="382"/>
      <c r="AH1" s="79"/>
      <c r="AJ1" s="79"/>
      <c r="AK1" s="79" t="s">
        <v>57</v>
      </c>
      <c r="AL1" s="79"/>
    </row>
    <row r="2" spans="1:38" ht="15" customHeight="1" thickBot="1" x14ac:dyDescent="0.3">
      <c r="A2" s="4"/>
      <c r="B2" s="273" t="s">
        <v>0</v>
      </c>
      <c r="C2" s="301" t="s">
        <v>18</v>
      </c>
      <c r="D2" s="271" t="s">
        <v>1</v>
      </c>
      <c r="E2" s="205" t="s">
        <v>172</v>
      </c>
      <c r="F2" s="206" t="s">
        <v>141</v>
      </c>
      <c r="G2" s="206" t="s">
        <v>29</v>
      </c>
      <c r="H2" s="207" t="s">
        <v>146</v>
      </c>
      <c r="I2" s="216" t="s">
        <v>38</v>
      </c>
      <c r="J2" s="208" t="s">
        <v>37</v>
      </c>
      <c r="K2" s="209" t="s">
        <v>151</v>
      </c>
      <c r="L2" s="209" t="s">
        <v>143</v>
      </c>
      <c r="M2" s="209" t="s">
        <v>204</v>
      </c>
      <c r="N2" s="210" t="s">
        <v>31</v>
      </c>
      <c r="O2" s="211" t="s">
        <v>27</v>
      </c>
      <c r="P2" s="212" t="s">
        <v>33</v>
      </c>
      <c r="Q2" s="213" t="s">
        <v>149</v>
      </c>
      <c r="R2" s="213" t="s">
        <v>150</v>
      </c>
      <c r="S2" s="214" t="s">
        <v>145</v>
      </c>
      <c r="T2" s="213" t="s">
        <v>139</v>
      </c>
      <c r="U2" s="218" t="s">
        <v>25</v>
      </c>
      <c r="V2" s="106" t="s">
        <v>120</v>
      </c>
      <c r="W2" s="107" t="s">
        <v>34</v>
      </c>
      <c r="X2" s="106" t="s">
        <v>148</v>
      </c>
      <c r="Y2" s="108" t="s">
        <v>32</v>
      </c>
      <c r="Z2" s="107" t="s">
        <v>9</v>
      </c>
      <c r="AA2" s="109" t="s">
        <v>159</v>
      </c>
      <c r="AB2" s="150">
        <v>1</v>
      </c>
      <c r="AC2" s="6">
        <v>2</v>
      </c>
      <c r="AD2" s="7">
        <v>3</v>
      </c>
      <c r="AE2" s="5">
        <v>1</v>
      </c>
      <c r="AF2" s="39">
        <v>2</v>
      </c>
      <c r="AG2" s="7">
        <v>3</v>
      </c>
      <c r="AH2" s="79"/>
      <c r="AJ2" s="5">
        <v>1</v>
      </c>
      <c r="AK2" s="6">
        <v>2</v>
      </c>
      <c r="AL2" s="7">
        <v>3</v>
      </c>
    </row>
    <row r="3" spans="1:38" ht="15" customHeight="1" x14ac:dyDescent="0.25">
      <c r="A3" s="26">
        <v>43344</v>
      </c>
      <c r="B3" s="136"/>
      <c r="C3" s="132"/>
      <c r="D3" s="126">
        <v>3</v>
      </c>
      <c r="E3" s="126"/>
      <c r="F3" s="126"/>
      <c r="G3" s="166">
        <v>3</v>
      </c>
      <c r="H3" s="166"/>
      <c r="I3" s="100"/>
      <c r="J3" s="92">
        <v>1</v>
      </c>
      <c r="K3" s="233"/>
      <c r="L3" s="92"/>
      <c r="M3" s="166">
        <v>1</v>
      </c>
      <c r="N3" s="166"/>
      <c r="O3" s="100">
        <v>1</v>
      </c>
      <c r="P3" s="92"/>
      <c r="Q3" s="167">
        <v>2</v>
      </c>
      <c r="R3" s="167">
        <v>2</v>
      </c>
      <c r="S3" s="92"/>
      <c r="T3" s="92"/>
      <c r="U3" s="237"/>
      <c r="V3" s="95"/>
      <c r="W3" s="166"/>
      <c r="X3" s="169"/>
      <c r="Y3" s="169"/>
      <c r="Z3" s="169"/>
      <c r="AA3" s="236"/>
      <c r="AB3" s="97">
        <f>COUNTIF(B3:AA3,"1*")+COUNTIF(B3:AA3,"1")</f>
        <v>3</v>
      </c>
      <c r="AC3" s="128">
        <f>COUNTIF(B3:AA3,"2*")+COUNTIF(B3:AA3,"2")</f>
        <v>2</v>
      </c>
      <c r="AD3" s="139">
        <f>COUNTIF(B3:AA3,"3*")+COUNTIF(B3:AA3,"3")</f>
        <v>2</v>
      </c>
      <c r="AE3" s="97">
        <f>COUNTIF(B3:AA3,"M1*")+COUNTIF(B3:AA3,"KM1")</f>
        <v>0</v>
      </c>
      <c r="AF3" s="128">
        <f t="shared" ref="AF3:AF32" si="0">COUNTIF(B3:AA3,"M2*")+COUNTIF(B3:AA3,"KM2")</f>
        <v>0</v>
      </c>
      <c r="AG3" s="139">
        <f t="shared" ref="AG3:AG32" si="1">COUNTIF(B3:AA3,"M3*")+COUNTIF(B3:AA3,"KM3")</f>
        <v>0</v>
      </c>
      <c r="AH3" s="79"/>
      <c r="AI3" s="79">
        <f t="shared" ref="AI3:AI32" si="2">WEEKDAY(A3,2)</f>
        <v>6</v>
      </c>
      <c r="AJ3" s="34">
        <f>COUNTIF(B3:AA3,"*1")+COUNTIF(B3:AA3,"*1~*")+COUNTIF(B3:AA3,"*1#")+COUNTIF(B3:AA3,"1")+COUNTIF(B3:AA3,"S")</f>
        <v>3</v>
      </c>
      <c r="AK3" s="34">
        <f>COUNTIF(B3:AA3,"2")+COUNTIF(B3:AA3,"*2")</f>
        <v>2</v>
      </c>
      <c r="AL3" s="34">
        <f>COUNTIF(B3:AA3,"3")+COUNTIF(B3:AA3,"*3")</f>
        <v>2</v>
      </c>
    </row>
    <row r="4" spans="1:38" ht="15" customHeight="1" x14ac:dyDescent="0.25">
      <c r="A4" s="26">
        <v>43345</v>
      </c>
      <c r="B4" s="135"/>
      <c r="C4" s="133"/>
      <c r="D4" s="125">
        <v>3</v>
      </c>
      <c r="E4" s="167"/>
      <c r="F4" s="167"/>
      <c r="G4" s="166">
        <v>3</v>
      </c>
      <c r="H4" s="166"/>
      <c r="I4" s="100"/>
      <c r="J4" s="138">
        <v>1</v>
      </c>
      <c r="K4" s="168"/>
      <c r="L4" s="168"/>
      <c r="M4" s="166">
        <v>1</v>
      </c>
      <c r="N4" s="95"/>
      <c r="O4" s="133">
        <v>1</v>
      </c>
      <c r="P4" s="136"/>
      <c r="Q4" s="166">
        <v>2</v>
      </c>
      <c r="R4" s="166">
        <v>2</v>
      </c>
      <c r="S4" s="166"/>
      <c r="T4" s="166"/>
      <c r="U4" s="188"/>
      <c r="V4" s="92"/>
      <c r="W4" s="167"/>
      <c r="X4" s="168"/>
      <c r="Y4" s="168"/>
      <c r="Z4" s="168"/>
      <c r="AA4" s="133"/>
      <c r="AB4" s="135">
        <f t="shared" ref="AB4:AB32" si="3">COUNTIF(B4:AA4,"1*")+COUNTIF(B4:AA4,"1")</f>
        <v>3</v>
      </c>
      <c r="AC4" s="167">
        <f t="shared" ref="AC4:AC32" si="4">COUNTIF(B4:AA4,"2*")+COUNTIF(B4:AA4,"2")</f>
        <v>2</v>
      </c>
      <c r="AD4" s="133">
        <f t="shared" ref="AD4:AD32" si="5">COUNTIF(B4:AA4,"3*")+COUNTIF(B4:AA4,"3")</f>
        <v>2</v>
      </c>
      <c r="AE4" s="136">
        <f>COUNTIF(B4:AA4,"M1*")+COUNTIF(B4:AA4,"KM1")</f>
        <v>0</v>
      </c>
      <c r="AF4" s="166">
        <f t="shared" si="0"/>
        <v>0</v>
      </c>
      <c r="AG4" s="132">
        <f t="shared" si="1"/>
        <v>0</v>
      </c>
      <c r="AH4" s="79"/>
      <c r="AI4" s="79">
        <f t="shared" si="2"/>
        <v>7</v>
      </c>
      <c r="AJ4" s="35">
        <f t="shared" ref="AJ4:AJ32" si="6">COUNTIF(B4:AA4,"*1")+COUNTIF(B4:AA4,"*1~*")+COUNTIF(B4:AA4,"*1#")+COUNTIF(B4:AA4,"1")+COUNTIF(B4:AA4,"S")</f>
        <v>3</v>
      </c>
      <c r="AK4" s="35">
        <f t="shared" ref="AK4:AK32" si="7">COUNTIF(B4:AA4,"2")+COUNTIF(B4:AA4,"*2")</f>
        <v>2</v>
      </c>
      <c r="AL4" s="35">
        <f t="shared" ref="AL4:AL32" si="8">COUNTIF(B4:AA4,"3")+COUNTIF(B4:AA4,"*3")</f>
        <v>2</v>
      </c>
    </row>
    <row r="5" spans="1:38" ht="15" customHeight="1" x14ac:dyDescent="0.25">
      <c r="A5" s="26">
        <v>43346</v>
      </c>
      <c r="B5" s="135" t="s">
        <v>155</v>
      </c>
      <c r="C5" s="132" t="s">
        <v>155</v>
      </c>
      <c r="D5" s="95"/>
      <c r="E5" s="166" t="s">
        <v>70</v>
      </c>
      <c r="F5" s="166" t="s">
        <v>70</v>
      </c>
      <c r="G5" s="166"/>
      <c r="H5" s="95">
        <v>1</v>
      </c>
      <c r="I5" s="132">
        <v>1</v>
      </c>
      <c r="J5" s="136">
        <v>1</v>
      </c>
      <c r="K5" s="169">
        <v>1</v>
      </c>
      <c r="L5" s="95">
        <v>1</v>
      </c>
      <c r="M5" s="166">
        <v>2</v>
      </c>
      <c r="N5" s="166">
        <v>2</v>
      </c>
      <c r="O5" s="100">
        <v>2</v>
      </c>
      <c r="P5" s="136" t="s">
        <v>70</v>
      </c>
      <c r="Q5" s="166"/>
      <c r="R5" s="166">
        <v>2</v>
      </c>
      <c r="S5" s="166" t="s">
        <v>70</v>
      </c>
      <c r="T5" s="102">
        <v>3</v>
      </c>
      <c r="U5" s="132">
        <v>3</v>
      </c>
      <c r="V5" s="92"/>
      <c r="W5" s="167"/>
      <c r="X5" s="167"/>
      <c r="Y5" s="167"/>
      <c r="Z5" s="167"/>
      <c r="AA5" s="133"/>
      <c r="AB5" s="135">
        <f t="shared" si="3"/>
        <v>5</v>
      </c>
      <c r="AC5" s="167">
        <f t="shared" si="4"/>
        <v>4</v>
      </c>
      <c r="AD5" s="133">
        <f t="shared" si="5"/>
        <v>2</v>
      </c>
      <c r="AE5" s="166">
        <f>COUNTIF(A5:Z5,"M2*")+COUNTIF(A5:Z5,"KM2")</f>
        <v>0</v>
      </c>
      <c r="AF5" s="166">
        <f t="shared" si="0"/>
        <v>0</v>
      </c>
      <c r="AG5" s="132">
        <f t="shared" si="1"/>
        <v>0</v>
      </c>
      <c r="AH5" s="79"/>
      <c r="AI5" s="79">
        <f t="shared" si="2"/>
        <v>1</v>
      </c>
      <c r="AJ5" s="35">
        <f t="shared" si="6"/>
        <v>7</v>
      </c>
      <c r="AK5" s="35">
        <f t="shared" si="7"/>
        <v>4</v>
      </c>
      <c r="AL5" s="35">
        <f t="shared" si="8"/>
        <v>2</v>
      </c>
    </row>
    <row r="6" spans="1:38" ht="15" customHeight="1" thickBot="1" x14ac:dyDescent="0.3">
      <c r="A6" s="26">
        <v>43347</v>
      </c>
      <c r="B6" s="151" t="s">
        <v>155</v>
      </c>
      <c r="C6" s="153" t="s">
        <v>155</v>
      </c>
      <c r="D6" s="158"/>
      <c r="E6" s="158" t="s">
        <v>70</v>
      </c>
      <c r="F6" s="158" t="s">
        <v>70</v>
      </c>
      <c r="G6" s="154"/>
      <c r="H6" s="170">
        <v>1</v>
      </c>
      <c r="I6" s="224">
        <v>1</v>
      </c>
      <c r="J6" s="158">
        <v>1</v>
      </c>
      <c r="K6" s="155" t="s">
        <v>161</v>
      </c>
      <c r="L6" s="155">
        <v>1</v>
      </c>
      <c r="M6" s="154">
        <v>2</v>
      </c>
      <c r="N6" s="154">
        <v>2</v>
      </c>
      <c r="O6" s="153">
        <v>2</v>
      </c>
      <c r="P6" s="154" t="s">
        <v>70</v>
      </c>
      <c r="Q6" s="158"/>
      <c r="R6" s="154"/>
      <c r="S6" s="154" t="s">
        <v>70</v>
      </c>
      <c r="T6" s="170">
        <v>3</v>
      </c>
      <c r="U6" s="224">
        <v>3</v>
      </c>
      <c r="V6" s="154"/>
      <c r="W6" s="170"/>
      <c r="X6" s="170"/>
      <c r="Y6" s="170"/>
      <c r="Z6" s="257"/>
      <c r="AA6" s="153"/>
      <c r="AB6" s="151">
        <f t="shared" si="3"/>
        <v>5</v>
      </c>
      <c r="AC6" s="170">
        <f t="shared" si="4"/>
        <v>3</v>
      </c>
      <c r="AD6" s="153">
        <f t="shared" si="5"/>
        <v>2</v>
      </c>
      <c r="AE6" s="170">
        <f>COUNTIF(A6:Z6,"M2*")+COUNTIF(A6:Z6,"KM2")</f>
        <v>0</v>
      </c>
      <c r="AF6" s="170">
        <f t="shared" si="0"/>
        <v>0</v>
      </c>
      <c r="AG6" s="153">
        <f t="shared" si="1"/>
        <v>0</v>
      </c>
      <c r="AH6" s="79"/>
      <c r="AI6" s="79">
        <f t="shared" si="2"/>
        <v>2</v>
      </c>
      <c r="AJ6" s="35">
        <f t="shared" si="6"/>
        <v>7</v>
      </c>
      <c r="AK6" s="35">
        <f t="shared" si="7"/>
        <v>3</v>
      </c>
      <c r="AL6" s="35">
        <f t="shared" si="8"/>
        <v>2</v>
      </c>
    </row>
    <row r="7" spans="1:38" ht="15" customHeight="1" thickTop="1" x14ac:dyDescent="0.25">
      <c r="A7" s="26">
        <v>43348</v>
      </c>
      <c r="B7" s="136" t="s">
        <v>155</v>
      </c>
      <c r="C7" s="132" t="s">
        <v>155</v>
      </c>
      <c r="D7" s="95">
        <v>1</v>
      </c>
      <c r="E7" s="95" t="s">
        <v>70</v>
      </c>
      <c r="F7" s="95" t="s">
        <v>70</v>
      </c>
      <c r="G7" s="166"/>
      <c r="H7" s="166">
        <v>1</v>
      </c>
      <c r="I7" s="294">
        <v>1</v>
      </c>
      <c r="J7" s="95">
        <v>1</v>
      </c>
      <c r="K7" s="169"/>
      <c r="L7" s="166">
        <v>2</v>
      </c>
      <c r="M7" s="95">
        <v>2</v>
      </c>
      <c r="N7" s="95">
        <v>2</v>
      </c>
      <c r="O7" s="278"/>
      <c r="P7" s="95" t="s">
        <v>70</v>
      </c>
      <c r="Q7" s="95">
        <v>1</v>
      </c>
      <c r="R7" s="95">
        <v>2</v>
      </c>
      <c r="S7" s="166" t="s">
        <v>70</v>
      </c>
      <c r="T7" s="166">
        <v>3</v>
      </c>
      <c r="U7" s="294">
        <v>3</v>
      </c>
      <c r="V7" s="95"/>
      <c r="W7" s="166"/>
      <c r="X7" s="230"/>
      <c r="Y7" s="169"/>
      <c r="Z7" s="230"/>
      <c r="AA7" s="132"/>
      <c r="AB7" s="136">
        <f t="shared" si="3"/>
        <v>5</v>
      </c>
      <c r="AC7" s="166">
        <f t="shared" si="4"/>
        <v>4</v>
      </c>
      <c r="AD7" s="132">
        <f t="shared" si="5"/>
        <v>2</v>
      </c>
      <c r="AE7" s="136">
        <f>COUNTIF(B7:AA7,"M1*")+COUNTIF(B7:AA7,"KM1")</f>
        <v>0</v>
      </c>
      <c r="AF7" s="166">
        <f t="shared" si="0"/>
        <v>0</v>
      </c>
      <c r="AG7" s="132">
        <f t="shared" si="1"/>
        <v>0</v>
      </c>
      <c r="AH7" s="79"/>
      <c r="AI7" s="79">
        <f t="shared" si="2"/>
        <v>3</v>
      </c>
      <c r="AJ7" s="35">
        <f t="shared" si="6"/>
        <v>7</v>
      </c>
      <c r="AK7" s="35">
        <f t="shared" si="7"/>
        <v>4</v>
      </c>
      <c r="AL7" s="35">
        <f t="shared" si="8"/>
        <v>2</v>
      </c>
    </row>
    <row r="8" spans="1:38" ht="15" customHeight="1" x14ac:dyDescent="0.25">
      <c r="A8" s="26">
        <v>43349</v>
      </c>
      <c r="B8" s="135" t="s">
        <v>155</v>
      </c>
      <c r="C8" s="133" t="s">
        <v>155</v>
      </c>
      <c r="D8" s="92">
        <v>1</v>
      </c>
      <c r="E8" s="92" t="s">
        <v>70</v>
      </c>
      <c r="F8" s="92" t="s">
        <v>70</v>
      </c>
      <c r="G8" s="166">
        <v>1</v>
      </c>
      <c r="H8" s="166">
        <v>1</v>
      </c>
      <c r="I8" s="294"/>
      <c r="J8" s="92"/>
      <c r="K8" s="168"/>
      <c r="L8" s="168">
        <v>2</v>
      </c>
      <c r="M8" s="92">
        <v>2</v>
      </c>
      <c r="N8" s="92">
        <v>2</v>
      </c>
      <c r="O8" s="133" t="s">
        <v>161</v>
      </c>
      <c r="P8" s="126" t="s">
        <v>70</v>
      </c>
      <c r="Q8" s="126">
        <v>1</v>
      </c>
      <c r="R8" s="126"/>
      <c r="S8" s="166" t="s">
        <v>70</v>
      </c>
      <c r="T8" s="166">
        <v>3</v>
      </c>
      <c r="U8" s="294">
        <v>3</v>
      </c>
      <c r="V8" s="92"/>
      <c r="W8" s="167"/>
      <c r="X8" s="168"/>
      <c r="Y8" s="168"/>
      <c r="Z8" s="98"/>
      <c r="AA8" s="133"/>
      <c r="AB8" s="135">
        <f t="shared" si="3"/>
        <v>5</v>
      </c>
      <c r="AC8" s="167">
        <f t="shared" si="4"/>
        <v>3</v>
      </c>
      <c r="AD8" s="133">
        <f t="shared" si="5"/>
        <v>2</v>
      </c>
      <c r="AE8" s="136">
        <f>COUNTIF(B8:AA8,"M1*")+COUNTIF(B8:AA8,"KM1")</f>
        <v>0</v>
      </c>
      <c r="AF8" s="166">
        <f t="shared" si="0"/>
        <v>0</v>
      </c>
      <c r="AG8" s="132">
        <f t="shared" si="1"/>
        <v>0</v>
      </c>
      <c r="AH8" s="79"/>
      <c r="AI8" s="79">
        <f t="shared" si="2"/>
        <v>4</v>
      </c>
      <c r="AJ8" s="35">
        <f t="shared" si="6"/>
        <v>7</v>
      </c>
      <c r="AK8" s="35">
        <f t="shared" si="7"/>
        <v>3</v>
      </c>
      <c r="AL8" s="35">
        <f t="shared" si="8"/>
        <v>2</v>
      </c>
    </row>
    <row r="9" spans="1:38" ht="15" customHeight="1" x14ac:dyDescent="0.25">
      <c r="A9" s="26">
        <v>43350</v>
      </c>
      <c r="B9" s="135" t="s">
        <v>155</v>
      </c>
      <c r="C9" s="133" t="s">
        <v>155</v>
      </c>
      <c r="D9" s="92">
        <v>1</v>
      </c>
      <c r="E9" s="92" t="s">
        <v>70</v>
      </c>
      <c r="F9" s="92" t="s">
        <v>70</v>
      </c>
      <c r="G9" s="166">
        <v>1</v>
      </c>
      <c r="H9" s="166"/>
      <c r="I9" s="294">
        <v>1</v>
      </c>
      <c r="J9" s="92">
        <v>1</v>
      </c>
      <c r="K9" s="168">
        <v>2</v>
      </c>
      <c r="L9" s="168">
        <v>2</v>
      </c>
      <c r="M9" s="92">
        <v>2</v>
      </c>
      <c r="N9" s="92">
        <v>2</v>
      </c>
      <c r="O9" s="133"/>
      <c r="P9" s="126" t="s">
        <v>70</v>
      </c>
      <c r="Q9" s="126">
        <v>1</v>
      </c>
      <c r="R9" s="126">
        <v>3</v>
      </c>
      <c r="S9" s="166" t="s">
        <v>70</v>
      </c>
      <c r="T9" s="166">
        <v>3</v>
      </c>
      <c r="U9" s="294">
        <v>3</v>
      </c>
      <c r="V9" s="125"/>
      <c r="W9" s="167"/>
      <c r="X9" s="240"/>
      <c r="Y9" s="168"/>
      <c r="Z9" s="240"/>
      <c r="AA9" s="133"/>
      <c r="AB9" s="135">
        <f t="shared" si="3"/>
        <v>5</v>
      </c>
      <c r="AC9" s="167">
        <f t="shared" si="4"/>
        <v>4</v>
      </c>
      <c r="AD9" s="133">
        <f t="shared" si="5"/>
        <v>3</v>
      </c>
      <c r="AE9" s="135">
        <f>COUNTIF(B9:AA9,"M1*")+COUNTIF(B9:AA9,"KM1")</f>
        <v>0</v>
      </c>
      <c r="AF9" s="167">
        <f t="shared" si="0"/>
        <v>0</v>
      </c>
      <c r="AG9" s="133">
        <f t="shared" si="1"/>
        <v>0</v>
      </c>
      <c r="AH9" s="79"/>
      <c r="AI9" s="79">
        <f t="shared" si="2"/>
        <v>5</v>
      </c>
      <c r="AJ9" s="35">
        <f t="shared" si="6"/>
        <v>7</v>
      </c>
      <c r="AK9" s="35">
        <f t="shared" si="7"/>
        <v>4</v>
      </c>
      <c r="AL9" s="35">
        <f t="shared" si="8"/>
        <v>3</v>
      </c>
    </row>
    <row r="10" spans="1:38" ht="15" customHeight="1" x14ac:dyDescent="0.25">
      <c r="A10" s="26">
        <v>43351</v>
      </c>
      <c r="B10" s="135">
        <v>1</v>
      </c>
      <c r="C10" s="133">
        <v>1</v>
      </c>
      <c r="D10" s="92"/>
      <c r="E10" s="92"/>
      <c r="F10" s="92"/>
      <c r="G10" s="166">
        <v>1</v>
      </c>
      <c r="H10" s="230"/>
      <c r="I10" s="294">
        <v>1</v>
      </c>
      <c r="J10" s="92"/>
      <c r="K10" s="168">
        <v>2</v>
      </c>
      <c r="L10" s="96"/>
      <c r="M10" s="92"/>
      <c r="N10" s="92">
        <v>2</v>
      </c>
      <c r="O10" s="133"/>
      <c r="P10" s="126"/>
      <c r="Q10" s="126"/>
      <c r="R10" s="126">
        <v>3</v>
      </c>
      <c r="S10" s="166"/>
      <c r="T10" s="166"/>
      <c r="U10" s="294">
        <v>3</v>
      </c>
      <c r="V10" s="125"/>
      <c r="W10" s="167"/>
      <c r="X10" s="98"/>
      <c r="Y10" s="168"/>
      <c r="Z10" s="167"/>
      <c r="AA10" s="133"/>
      <c r="AB10" s="135">
        <f t="shared" si="3"/>
        <v>4</v>
      </c>
      <c r="AC10" s="167">
        <f t="shared" si="4"/>
        <v>2</v>
      </c>
      <c r="AD10" s="133">
        <f t="shared" si="5"/>
        <v>2</v>
      </c>
      <c r="AE10" s="136">
        <f>COUNTIF(B10:AA10,"M1*")+COUNTIF(B10:AA10,"KM1")</f>
        <v>0</v>
      </c>
      <c r="AF10" s="166">
        <f t="shared" si="0"/>
        <v>0</v>
      </c>
      <c r="AG10" s="132">
        <f t="shared" si="1"/>
        <v>0</v>
      </c>
      <c r="AH10" s="79"/>
      <c r="AI10" s="79">
        <f t="shared" si="2"/>
        <v>6</v>
      </c>
      <c r="AJ10" s="35">
        <f t="shared" si="6"/>
        <v>4</v>
      </c>
      <c r="AK10" s="35">
        <f t="shared" si="7"/>
        <v>2</v>
      </c>
      <c r="AL10" s="35">
        <f t="shared" si="8"/>
        <v>2</v>
      </c>
    </row>
    <row r="11" spans="1:38" ht="15" customHeight="1" x14ac:dyDescent="0.25">
      <c r="A11" s="26">
        <v>43352</v>
      </c>
      <c r="B11" s="135">
        <v>1</v>
      </c>
      <c r="C11" s="133">
        <v>1</v>
      </c>
      <c r="D11" s="125"/>
      <c r="E11" s="168"/>
      <c r="F11" s="168"/>
      <c r="G11" s="166">
        <v>1</v>
      </c>
      <c r="H11" s="95"/>
      <c r="I11" s="133">
        <v>1</v>
      </c>
      <c r="J11" s="136"/>
      <c r="K11" s="166">
        <v>2</v>
      </c>
      <c r="L11" s="166"/>
      <c r="M11" s="166"/>
      <c r="N11" s="166">
        <v>2</v>
      </c>
      <c r="O11" s="188"/>
      <c r="P11" s="231"/>
      <c r="Q11" s="167"/>
      <c r="R11" s="167">
        <v>3</v>
      </c>
      <c r="S11" s="166"/>
      <c r="T11" s="166"/>
      <c r="U11" s="100">
        <v>3</v>
      </c>
      <c r="V11" s="125"/>
      <c r="W11" s="167"/>
      <c r="X11" s="167"/>
      <c r="Y11" s="187"/>
      <c r="Z11" s="167"/>
      <c r="AA11" s="133"/>
      <c r="AB11" s="135">
        <f t="shared" si="3"/>
        <v>4</v>
      </c>
      <c r="AC11" s="167">
        <f t="shared" si="4"/>
        <v>2</v>
      </c>
      <c r="AD11" s="133">
        <f t="shared" si="5"/>
        <v>2</v>
      </c>
      <c r="AE11" s="136">
        <f>COUNTIF(B11:AA11,"M1*")+COUNTIF(B11:AA11,"KM1")</f>
        <v>0</v>
      </c>
      <c r="AF11" s="166">
        <f t="shared" si="0"/>
        <v>0</v>
      </c>
      <c r="AG11" s="132">
        <f t="shared" si="1"/>
        <v>0</v>
      </c>
      <c r="AH11" s="79"/>
      <c r="AI11" s="79">
        <f t="shared" si="2"/>
        <v>7</v>
      </c>
      <c r="AJ11" s="35">
        <f t="shared" si="6"/>
        <v>4</v>
      </c>
      <c r="AK11" s="35">
        <f t="shared" si="7"/>
        <v>2</v>
      </c>
      <c r="AL11" s="35">
        <f t="shared" si="8"/>
        <v>2</v>
      </c>
    </row>
    <row r="12" spans="1:38" ht="15" customHeight="1" x14ac:dyDescent="0.25">
      <c r="A12" s="26">
        <v>43353</v>
      </c>
      <c r="B12" s="135" t="s">
        <v>155</v>
      </c>
      <c r="C12" s="133" t="s">
        <v>155</v>
      </c>
      <c r="D12" s="92">
        <v>2</v>
      </c>
      <c r="E12" s="167" t="s">
        <v>70</v>
      </c>
      <c r="F12" s="167" t="s">
        <v>70</v>
      </c>
      <c r="G12" s="167">
        <v>2</v>
      </c>
      <c r="H12" s="92" t="s">
        <v>70</v>
      </c>
      <c r="I12" s="133" t="s">
        <v>161</v>
      </c>
      <c r="J12" s="135">
        <v>1</v>
      </c>
      <c r="K12" s="187">
        <v>1</v>
      </c>
      <c r="L12" s="92">
        <v>3</v>
      </c>
      <c r="M12" s="167">
        <v>3</v>
      </c>
      <c r="N12" s="167"/>
      <c r="O12" s="221">
        <v>2</v>
      </c>
      <c r="P12" s="135">
        <v>1</v>
      </c>
      <c r="Q12" s="167" t="s">
        <v>70</v>
      </c>
      <c r="R12" s="167"/>
      <c r="S12" s="167">
        <v>1</v>
      </c>
      <c r="T12" s="8" t="s">
        <v>70</v>
      </c>
      <c r="U12" s="133"/>
      <c r="V12" s="125"/>
      <c r="W12" s="167"/>
      <c r="X12" s="167"/>
      <c r="Y12" s="167"/>
      <c r="Z12" s="167"/>
      <c r="AA12" s="133"/>
      <c r="AB12" s="135">
        <f t="shared" si="3"/>
        <v>5</v>
      </c>
      <c r="AC12" s="167">
        <f t="shared" si="4"/>
        <v>3</v>
      </c>
      <c r="AD12" s="133">
        <f t="shared" si="5"/>
        <v>2</v>
      </c>
      <c r="AE12" s="166">
        <f>COUNTIF(A12:Z12,"M2*")+COUNTIF(A12:Z12,"KM2")</f>
        <v>0</v>
      </c>
      <c r="AF12" s="166">
        <f t="shared" si="0"/>
        <v>0</v>
      </c>
      <c r="AG12" s="132">
        <f t="shared" si="1"/>
        <v>0</v>
      </c>
      <c r="AH12" s="79"/>
      <c r="AI12" s="79">
        <f t="shared" si="2"/>
        <v>1</v>
      </c>
      <c r="AJ12" s="35">
        <f t="shared" si="6"/>
        <v>7</v>
      </c>
      <c r="AK12" s="35">
        <f t="shared" si="7"/>
        <v>3</v>
      </c>
      <c r="AL12" s="35">
        <f t="shared" si="8"/>
        <v>2</v>
      </c>
    </row>
    <row r="13" spans="1:38" ht="15" customHeight="1" thickBot="1" x14ac:dyDescent="0.3">
      <c r="A13" s="26">
        <v>43354</v>
      </c>
      <c r="B13" s="151" t="s">
        <v>155</v>
      </c>
      <c r="C13" s="153" t="s">
        <v>155</v>
      </c>
      <c r="D13" s="158">
        <v>2</v>
      </c>
      <c r="E13" s="170" t="s">
        <v>70</v>
      </c>
      <c r="F13" s="170" t="s">
        <v>70</v>
      </c>
      <c r="G13" s="158">
        <v>2</v>
      </c>
      <c r="H13" s="154" t="s">
        <v>70</v>
      </c>
      <c r="I13" s="153">
        <v>2</v>
      </c>
      <c r="J13" s="154">
        <v>1</v>
      </c>
      <c r="K13" s="154">
        <v>1</v>
      </c>
      <c r="L13" s="158">
        <v>3</v>
      </c>
      <c r="M13" s="154">
        <v>3</v>
      </c>
      <c r="N13" s="170"/>
      <c r="O13" s="153">
        <v>2</v>
      </c>
      <c r="P13" s="158">
        <v>1</v>
      </c>
      <c r="Q13" s="158" t="s">
        <v>70</v>
      </c>
      <c r="R13" s="158"/>
      <c r="S13" s="154">
        <v>1</v>
      </c>
      <c r="T13" s="170" t="s">
        <v>70</v>
      </c>
      <c r="U13" s="153"/>
      <c r="V13" s="158"/>
      <c r="W13" s="257"/>
      <c r="X13" s="170"/>
      <c r="Y13" s="170"/>
      <c r="Z13" s="170"/>
      <c r="AA13" s="153"/>
      <c r="AB13" s="151">
        <f t="shared" si="3"/>
        <v>4</v>
      </c>
      <c r="AC13" s="170">
        <f t="shared" si="4"/>
        <v>4</v>
      </c>
      <c r="AD13" s="153">
        <f t="shared" si="5"/>
        <v>2</v>
      </c>
      <c r="AE13" s="151">
        <f t="shared" ref="AE13:AE32" si="9">COUNTIF(B13:AA13,"M1*")+COUNTIF(B13:AA13,"KM1")</f>
        <v>0</v>
      </c>
      <c r="AF13" s="170">
        <f t="shared" si="0"/>
        <v>0</v>
      </c>
      <c r="AG13" s="153">
        <f t="shared" si="1"/>
        <v>0</v>
      </c>
      <c r="AH13" s="79"/>
      <c r="AI13" s="79">
        <f t="shared" si="2"/>
        <v>2</v>
      </c>
      <c r="AJ13" s="35">
        <f t="shared" si="6"/>
        <v>6</v>
      </c>
      <c r="AK13" s="35">
        <f t="shared" si="7"/>
        <v>4</v>
      </c>
      <c r="AL13" s="35">
        <f t="shared" si="8"/>
        <v>2</v>
      </c>
    </row>
    <row r="14" spans="1:38" ht="15" customHeight="1" thickTop="1" x14ac:dyDescent="0.25">
      <c r="A14" s="26">
        <v>43355</v>
      </c>
      <c r="B14" s="136" t="s">
        <v>155</v>
      </c>
      <c r="C14" s="132" t="s">
        <v>155</v>
      </c>
      <c r="D14" s="95">
        <v>2</v>
      </c>
      <c r="E14" s="166" t="s">
        <v>70</v>
      </c>
      <c r="F14" s="166" t="s">
        <v>70</v>
      </c>
      <c r="G14" s="126">
        <v>2</v>
      </c>
      <c r="H14" s="95" t="s">
        <v>70</v>
      </c>
      <c r="I14" s="278">
        <v>2</v>
      </c>
      <c r="J14" s="95"/>
      <c r="K14" s="95">
        <v>1</v>
      </c>
      <c r="L14" s="126">
        <v>3</v>
      </c>
      <c r="M14" s="166">
        <v>3</v>
      </c>
      <c r="N14" s="166">
        <v>3</v>
      </c>
      <c r="O14" s="100">
        <v>3</v>
      </c>
      <c r="P14" s="126">
        <v>1</v>
      </c>
      <c r="Q14" s="95" t="s">
        <v>70</v>
      </c>
      <c r="R14" s="95">
        <v>1</v>
      </c>
      <c r="S14" s="166" t="s">
        <v>161</v>
      </c>
      <c r="T14" s="166" t="s">
        <v>70</v>
      </c>
      <c r="U14" s="100">
        <v>1</v>
      </c>
      <c r="V14" s="126"/>
      <c r="W14" s="230"/>
      <c r="X14" s="166"/>
      <c r="Y14" s="230"/>
      <c r="Z14" s="169"/>
      <c r="AA14" s="132"/>
      <c r="AB14" s="136">
        <f t="shared" si="3"/>
        <v>5</v>
      </c>
      <c r="AC14" s="166">
        <f t="shared" si="4"/>
        <v>3</v>
      </c>
      <c r="AD14" s="132">
        <f t="shared" si="5"/>
        <v>4</v>
      </c>
      <c r="AE14" s="136">
        <f t="shared" si="9"/>
        <v>0</v>
      </c>
      <c r="AF14" s="166">
        <f t="shared" si="0"/>
        <v>0</v>
      </c>
      <c r="AG14" s="132">
        <f t="shared" si="1"/>
        <v>0</v>
      </c>
      <c r="AH14" s="79"/>
      <c r="AI14" s="79">
        <f t="shared" si="2"/>
        <v>3</v>
      </c>
      <c r="AJ14" s="35">
        <f t="shared" si="6"/>
        <v>7</v>
      </c>
      <c r="AK14" s="35">
        <f t="shared" si="7"/>
        <v>3</v>
      </c>
      <c r="AL14" s="35">
        <f t="shared" si="8"/>
        <v>4</v>
      </c>
    </row>
    <row r="15" spans="1:38" ht="15" customHeight="1" x14ac:dyDescent="0.25">
      <c r="A15" s="26">
        <v>43356</v>
      </c>
      <c r="B15" s="135" t="s">
        <v>155</v>
      </c>
      <c r="C15" s="132" t="s">
        <v>155</v>
      </c>
      <c r="D15" s="125">
        <v>2</v>
      </c>
      <c r="E15" s="167" t="s">
        <v>70</v>
      </c>
      <c r="F15" s="167" t="s">
        <v>70</v>
      </c>
      <c r="G15" s="92">
        <v>2</v>
      </c>
      <c r="H15" s="92">
        <v>2</v>
      </c>
      <c r="I15" s="133">
        <v>2</v>
      </c>
      <c r="J15" s="126"/>
      <c r="K15" s="126">
        <v>1</v>
      </c>
      <c r="L15" s="126">
        <v>3</v>
      </c>
      <c r="M15" s="166"/>
      <c r="N15" s="166">
        <v>3</v>
      </c>
      <c r="O15" s="100">
        <v>3</v>
      </c>
      <c r="P15" s="125">
        <v>1</v>
      </c>
      <c r="Q15" s="92" t="s">
        <v>70</v>
      </c>
      <c r="R15" s="92">
        <v>1</v>
      </c>
      <c r="S15" s="166"/>
      <c r="T15" s="166" t="s">
        <v>70</v>
      </c>
      <c r="U15" s="100">
        <v>1</v>
      </c>
      <c r="V15" s="92"/>
      <c r="W15" s="168"/>
      <c r="X15" s="167"/>
      <c r="Y15" s="98"/>
      <c r="Z15" s="168"/>
      <c r="AA15" s="133"/>
      <c r="AB15" s="135">
        <f t="shared" si="3"/>
        <v>4</v>
      </c>
      <c r="AC15" s="167">
        <f t="shared" si="4"/>
        <v>4</v>
      </c>
      <c r="AD15" s="133">
        <f t="shared" si="5"/>
        <v>3</v>
      </c>
      <c r="AE15" s="136">
        <f t="shared" si="9"/>
        <v>0</v>
      </c>
      <c r="AF15" s="166">
        <f t="shared" si="0"/>
        <v>0</v>
      </c>
      <c r="AG15" s="132">
        <f t="shared" si="1"/>
        <v>0</v>
      </c>
      <c r="AH15" s="79"/>
      <c r="AI15" s="79">
        <f t="shared" si="2"/>
        <v>4</v>
      </c>
      <c r="AJ15" s="35">
        <f t="shared" si="6"/>
        <v>6</v>
      </c>
      <c r="AK15" s="35">
        <f t="shared" si="7"/>
        <v>4</v>
      </c>
      <c r="AL15" s="35">
        <f t="shared" si="8"/>
        <v>3</v>
      </c>
    </row>
    <row r="16" spans="1:38" ht="15" customHeight="1" x14ac:dyDescent="0.25">
      <c r="A16" s="26">
        <v>43357</v>
      </c>
      <c r="B16" s="135" t="s">
        <v>155</v>
      </c>
      <c r="C16" s="132" t="s">
        <v>155</v>
      </c>
      <c r="D16" s="125">
        <v>2</v>
      </c>
      <c r="E16" s="167" t="s">
        <v>70</v>
      </c>
      <c r="F16" s="167" t="s">
        <v>70</v>
      </c>
      <c r="G16" s="92"/>
      <c r="H16" s="92">
        <v>2</v>
      </c>
      <c r="I16" s="133">
        <v>2</v>
      </c>
      <c r="J16" s="126" t="s">
        <v>161</v>
      </c>
      <c r="K16" s="126" t="s">
        <v>70</v>
      </c>
      <c r="L16" s="126">
        <v>3</v>
      </c>
      <c r="M16" s="166"/>
      <c r="N16" s="166">
        <v>3</v>
      </c>
      <c r="O16" s="100">
        <v>3</v>
      </c>
      <c r="P16" s="125">
        <v>1</v>
      </c>
      <c r="Q16" s="92" t="s">
        <v>70</v>
      </c>
      <c r="R16" s="92">
        <v>1</v>
      </c>
      <c r="S16" s="166">
        <v>1</v>
      </c>
      <c r="T16" s="166" t="s">
        <v>70</v>
      </c>
      <c r="U16" s="100">
        <v>1</v>
      </c>
      <c r="V16" s="92"/>
      <c r="W16" s="168"/>
      <c r="X16" s="167"/>
      <c r="Y16" s="98"/>
      <c r="Z16" s="168"/>
      <c r="AA16" s="133"/>
      <c r="AB16" s="135">
        <f t="shared" si="3"/>
        <v>5</v>
      </c>
      <c r="AC16" s="167">
        <f t="shared" si="4"/>
        <v>3</v>
      </c>
      <c r="AD16" s="133">
        <f t="shared" si="5"/>
        <v>3</v>
      </c>
      <c r="AE16" s="135">
        <f t="shared" si="9"/>
        <v>0</v>
      </c>
      <c r="AF16" s="167">
        <f t="shared" si="0"/>
        <v>0</v>
      </c>
      <c r="AG16" s="133">
        <f t="shared" si="1"/>
        <v>0</v>
      </c>
      <c r="AH16" s="79"/>
      <c r="AI16" s="79">
        <f t="shared" si="2"/>
        <v>5</v>
      </c>
      <c r="AJ16" s="35">
        <f t="shared" si="6"/>
        <v>7</v>
      </c>
      <c r="AK16" s="35">
        <f t="shared" si="7"/>
        <v>3</v>
      </c>
      <c r="AL16" s="35">
        <f t="shared" si="8"/>
        <v>3</v>
      </c>
    </row>
    <row r="17" spans="1:38" ht="15" customHeight="1" x14ac:dyDescent="0.25">
      <c r="A17" s="26">
        <v>43358</v>
      </c>
      <c r="B17" s="135"/>
      <c r="C17" s="132"/>
      <c r="D17" s="125">
        <v>2</v>
      </c>
      <c r="E17" s="167"/>
      <c r="F17" s="167"/>
      <c r="G17" s="92"/>
      <c r="H17" s="125">
        <v>2</v>
      </c>
      <c r="I17" s="133"/>
      <c r="J17" s="126"/>
      <c r="K17" s="126"/>
      <c r="L17" s="126">
        <v>3</v>
      </c>
      <c r="M17" s="166"/>
      <c r="N17" s="166">
        <v>3</v>
      </c>
      <c r="O17" s="100">
        <v>3</v>
      </c>
      <c r="P17" s="92">
        <v>1</v>
      </c>
      <c r="Q17" s="92"/>
      <c r="R17" s="92"/>
      <c r="S17" s="166">
        <v>1</v>
      </c>
      <c r="T17" s="166"/>
      <c r="U17" s="100">
        <v>1</v>
      </c>
      <c r="V17" s="92"/>
      <c r="W17" s="168"/>
      <c r="X17" s="167"/>
      <c r="Y17" s="98"/>
      <c r="Z17" s="168"/>
      <c r="AA17" s="133"/>
      <c r="AB17" s="135">
        <f t="shared" si="3"/>
        <v>3</v>
      </c>
      <c r="AC17" s="167">
        <f t="shared" si="4"/>
        <v>2</v>
      </c>
      <c r="AD17" s="133">
        <f t="shared" si="5"/>
        <v>3</v>
      </c>
      <c r="AE17" s="136">
        <f t="shared" si="9"/>
        <v>0</v>
      </c>
      <c r="AF17" s="166">
        <f t="shared" si="0"/>
        <v>0</v>
      </c>
      <c r="AG17" s="132">
        <f t="shared" si="1"/>
        <v>0</v>
      </c>
      <c r="AH17" s="79" t="s">
        <v>157</v>
      </c>
      <c r="AI17" s="79">
        <f t="shared" si="2"/>
        <v>6</v>
      </c>
      <c r="AJ17" s="35">
        <f t="shared" si="6"/>
        <v>3</v>
      </c>
      <c r="AK17" s="35">
        <f t="shared" si="7"/>
        <v>2</v>
      </c>
      <c r="AL17" s="35">
        <f t="shared" si="8"/>
        <v>3</v>
      </c>
    </row>
    <row r="18" spans="1:38" ht="15" customHeight="1" x14ac:dyDescent="0.25">
      <c r="A18" s="26">
        <v>43359</v>
      </c>
      <c r="B18" s="135"/>
      <c r="C18" s="132"/>
      <c r="D18" s="166">
        <v>2</v>
      </c>
      <c r="E18" s="166"/>
      <c r="F18" s="166"/>
      <c r="G18" s="166"/>
      <c r="H18" s="166">
        <v>2</v>
      </c>
      <c r="I18" s="188"/>
      <c r="J18" s="135"/>
      <c r="K18" s="167"/>
      <c r="L18" s="167">
        <v>3</v>
      </c>
      <c r="M18" s="166"/>
      <c r="N18" s="166">
        <v>3</v>
      </c>
      <c r="O18" s="100">
        <v>3</v>
      </c>
      <c r="P18" s="138">
        <v>1</v>
      </c>
      <c r="Q18" s="168"/>
      <c r="R18" s="168"/>
      <c r="S18" s="166">
        <v>1</v>
      </c>
      <c r="T18" s="95"/>
      <c r="U18" s="166">
        <v>1</v>
      </c>
      <c r="V18" s="92"/>
      <c r="W18" s="168"/>
      <c r="X18" s="167"/>
      <c r="Y18" s="168"/>
      <c r="Z18" s="167"/>
      <c r="AA18" s="133"/>
      <c r="AB18" s="135">
        <f t="shared" si="3"/>
        <v>3</v>
      </c>
      <c r="AC18" s="167">
        <f t="shared" si="4"/>
        <v>2</v>
      </c>
      <c r="AD18" s="133">
        <f t="shared" si="5"/>
        <v>3</v>
      </c>
      <c r="AE18" s="136">
        <f t="shared" si="9"/>
        <v>0</v>
      </c>
      <c r="AF18" s="166">
        <f t="shared" si="0"/>
        <v>0</v>
      </c>
      <c r="AG18" s="132">
        <f t="shared" si="1"/>
        <v>0</v>
      </c>
      <c r="AH18" s="79" t="s">
        <v>157</v>
      </c>
      <c r="AI18" s="79">
        <f t="shared" si="2"/>
        <v>7</v>
      </c>
      <c r="AJ18" s="35">
        <f t="shared" si="6"/>
        <v>3</v>
      </c>
      <c r="AK18" s="35">
        <f t="shared" si="7"/>
        <v>2</v>
      </c>
      <c r="AL18" s="35">
        <f t="shared" si="8"/>
        <v>3</v>
      </c>
    </row>
    <row r="19" spans="1:38" ht="15" customHeight="1" x14ac:dyDescent="0.25">
      <c r="A19" s="26">
        <v>43360</v>
      </c>
      <c r="B19" s="138" t="s">
        <v>155</v>
      </c>
      <c r="C19" s="228" t="s">
        <v>155</v>
      </c>
      <c r="D19" s="125">
        <v>1</v>
      </c>
      <c r="E19" s="167">
        <v>2</v>
      </c>
      <c r="F19" s="168">
        <v>1</v>
      </c>
      <c r="G19" s="167">
        <v>3</v>
      </c>
      <c r="H19" s="92"/>
      <c r="I19" s="133" t="s">
        <v>70</v>
      </c>
      <c r="J19" s="138">
        <v>1</v>
      </c>
      <c r="K19" s="168" t="s">
        <v>70</v>
      </c>
      <c r="L19" s="92">
        <v>3</v>
      </c>
      <c r="M19" s="168">
        <v>1</v>
      </c>
      <c r="N19" s="167"/>
      <c r="O19" s="221"/>
      <c r="P19" s="138">
        <v>2</v>
      </c>
      <c r="Q19" s="168" t="s">
        <v>70</v>
      </c>
      <c r="R19" s="168">
        <v>2</v>
      </c>
      <c r="S19" s="168">
        <v>1</v>
      </c>
      <c r="T19" s="8" t="s">
        <v>70</v>
      </c>
      <c r="U19" s="133"/>
      <c r="V19" s="92"/>
      <c r="W19" s="168"/>
      <c r="X19" s="167"/>
      <c r="Y19" s="167"/>
      <c r="Z19" s="167"/>
      <c r="AA19" s="133"/>
      <c r="AB19" s="135">
        <f t="shared" si="3"/>
        <v>5</v>
      </c>
      <c r="AC19" s="167">
        <f t="shared" si="4"/>
        <v>3</v>
      </c>
      <c r="AD19" s="133">
        <f t="shared" si="5"/>
        <v>2</v>
      </c>
      <c r="AE19" s="136">
        <f t="shared" si="9"/>
        <v>0</v>
      </c>
      <c r="AF19" s="166">
        <f t="shared" si="0"/>
        <v>0</v>
      </c>
      <c r="AG19" s="132">
        <f t="shared" si="1"/>
        <v>0</v>
      </c>
      <c r="AH19" s="79"/>
      <c r="AI19" s="79">
        <f t="shared" si="2"/>
        <v>1</v>
      </c>
      <c r="AJ19" s="35">
        <f t="shared" si="6"/>
        <v>7</v>
      </c>
      <c r="AK19" s="35">
        <f t="shared" si="7"/>
        <v>3</v>
      </c>
      <c r="AL19" s="35">
        <f t="shared" si="8"/>
        <v>2</v>
      </c>
    </row>
    <row r="20" spans="1:38" ht="15" customHeight="1" thickBot="1" x14ac:dyDescent="0.3">
      <c r="A20" s="26">
        <v>43361</v>
      </c>
      <c r="B20" s="157" t="s">
        <v>155</v>
      </c>
      <c r="C20" s="224" t="s">
        <v>155</v>
      </c>
      <c r="D20" s="154">
        <v>1</v>
      </c>
      <c r="E20" s="154"/>
      <c r="F20" s="154">
        <v>1</v>
      </c>
      <c r="G20" s="154">
        <v>3</v>
      </c>
      <c r="H20" s="170">
        <v>3</v>
      </c>
      <c r="I20" s="153" t="s">
        <v>70</v>
      </c>
      <c r="J20" s="158">
        <v>1</v>
      </c>
      <c r="K20" s="158">
        <v>1</v>
      </c>
      <c r="L20" s="158"/>
      <c r="M20" s="154">
        <v>1</v>
      </c>
      <c r="N20" s="170"/>
      <c r="O20" s="153"/>
      <c r="P20" s="158"/>
      <c r="Q20" s="170" t="s">
        <v>70</v>
      </c>
      <c r="R20" s="170">
        <v>2</v>
      </c>
      <c r="S20" s="158">
        <v>2</v>
      </c>
      <c r="T20" s="154" t="s">
        <v>70</v>
      </c>
      <c r="U20" s="153">
        <v>2</v>
      </c>
      <c r="V20" s="154"/>
      <c r="W20" s="257"/>
      <c r="X20" s="170"/>
      <c r="Y20" s="170"/>
      <c r="Z20" s="170"/>
      <c r="AA20" s="153"/>
      <c r="AB20" s="151">
        <f t="shared" si="3"/>
        <v>5</v>
      </c>
      <c r="AC20" s="170">
        <f t="shared" si="4"/>
        <v>3</v>
      </c>
      <c r="AD20" s="153">
        <f t="shared" si="5"/>
        <v>2</v>
      </c>
      <c r="AE20" s="151">
        <f t="shared" si="9"/>
        <v>0</v>
      </c>
      <c r="AF20" s="170">
        <f t="shared" si="0"/>
        <v>0</v>
      </c>
      <c r="AG20" s="153">
        <f t="shared" si="1"/>
        <v>0</v>
      </c>
      <c r="AH20" s="79"/>
      <c r="AI20" s="79">
        <f t="shared" si="2"/>
        <v>2</v>
      </c>
      <c r="AJ20" s="35">
        <f t="shared" si="6"/>
        <v>7</v>
      </c>
      <c r="AK20" s="35">
        <f t="shared" si="7"/>
        <v>3</v>
      </c>
      <c r="AL20" s="35">
        <f t="shared" si="8"/>
        <v>2</v>
      </c>
    </row>
    <row r="21" spans="1:38" ht="15" customHeight="1" thickTop="1" x14ac:dyDescent="0.25">
      <c r="A21" s="26">
        <v>43362</v>
      </c>
      <c r="B21" s="127" t="s">
        <v>155</v>
      </c>
      <c r="C21" s="225" t="s">
        <v>155</v>
      </c>
      <c r="D21" s="95" t="s">
        <v>70</v>
      </c>
      <c r="E21" s="95">
        <v>2</v>
      </c>
      <c r="F21" s="95" t="s">
        <v>156</v>
      </c>
      <c r="G21" s="166">
        <v>3</v>
      </c>
      <c r="H21" s="166">
        <v>3</v>
      </c>
      <c r="I21" s="100" t="s">
        <v>70</v>
      </c>
      <c r="J21" s="95">
        <v>1</v>
      </c>
      <c r="K21" s="126">
        <v>1</v>
      </c>
      <c r="L21" s="126"/>
      <c r="M21" s="166">
        <v>1</v>
      </c>
      <c r="N21" s="166">
        <v>1</v>
      </c>
      <c r="O21" s="100">
        <v>1</v>
      </c>
      <c r="P21" s="95">
        <v>2</v>
      </c>
      <c r="Q21" s="166" t="s">
        <v>70</v>
      </c>
      <c r="R21" s="166">
        <v>2</v>
      </c>
      <c r="S21" s="126">
        <v>2</v>
      </c>
      <c r="T21" s="95" t="s">
        <v>70</v>
      </c>
      <c r="U21" s="278">
        <v>2</v>
      </c>
      <c r="V21" s="126"/>
      <c r="W21" s="230"/>
      <c r="X21" s="169"/>
      <c r="Y21" s="169"/>
      <c r="Z21" s="166"/>
      <c r="AA21" s="132"/>
      <c r="AB21" s="136">
        <f t="shared" si="3"/>
        <v>5</v>
      </c>
      <c r="AC21" s="166">
        <f t="shared" si="4"/>
        <v>5</v>
      </c>
      <c r="AD21" s="132">
        <f t="shared" si="5"/>
        <v>2</v>
      </c>
      <c r="AE21" s="136">
        <f t="shared" si="9"/>
        <v>0</v>
      </c>
      <c r="AF21" s="166">
        <f t="shared" si="0"/>
        <v>0</v>
      </c>
      <c r="AG21" s="132">
        <f t="shared" si="1"/>
        <v>0</v>
      </c>
      <c r="AH21" s="79"/>
      <c r="AI21" s="79">
        <f t="shared" si="2"/>
        <v>3</v>
      </c>
      <c r="AJ21" s="35">
        <f t="shared" si="6"/>
        <v>7</v>
      </c>
      <c r="AK21" s="35">
        <f t="shared" si="7"/>
        <v>5</v>
      </c>
      <c r="AL21" s="35">
        <f t="shared" si="8"/>
        <v>2</v>
      </c>
    </row>
    <row r="22" spans="1:38" ht="15" customHeight="1" x14ac:dyDescent="0.25">
      <c r="A22" s="26">
        <v>43363</v>
      </c>
      <c r="B22" s="138" t="s">
        <v>155</v>
      </c>
      <c r="C22" s="228" t="s">
        <v>155</v>
      </c>
      <c r="D22" s="126" t="s">
        <v>70</v>
      </c>
      <c r="E22" s="126">
        <v>2</v>
      </c>
      <c r="F22" s="126" t="s">
        <v>156</v>
      </c>
      <c r="G22" s="166">
        <v>3</v>
      </c>
      <c r="H22" s="166">
        <v>3</v>
      </c>
      <c r="I22" s="100">
        <v>2</v>
      </c>
      <c r="J22" s="92">
        <v>1</v>
      </c>
      <c r="K22" s="125">
        <v>1</v>
      </c>
      <c r="L22" s="125">
        <v>1</v>
      </c>
      <c r="M22" s="166"/>
      <c r="N22" s="166">
        <v>1</v>
      </c>
      <c r="O22" s="100">
        <v>1</v>
      </c>
      <c r="P22" s="125">
        <v>2</v>
      </c>
      <c r="Q22" s="167" t="s">
        <v>70</v>
      </c>
      <c r="R22" s="167">
        <v>2</v>
      </c>
      <c r="S22" s="125"/>
      <c r="T22" s="92" t="s">
        <v>70</v>
      </c>
      <c r="U22" s="228">
        <v>2</v>
      </c>
      <c r="V22" s="125"/>
      <c r="W22" s="98"/>
      <c r="X22" s="168"/>
      <c r="Y22" s="168"/>
      <c r="Z22" s="167"/>
      <c r="AA22" s="133"/>
      <c r="AB22" s="135">
        <f t="shared" si="3"/>
        <v>5</v>
      </c>
      <c r="AC22" s="167">
        <f t="shared" si="4"/>
        <v>5</v>
      </c>
      <c r="AD22" s="133">
        <f t="shared" si="5"/>
        <v>2</v>
      </c>
      <c r="AE22" s="136">
        <f t="shared" si="9"/>
        <v>0</v>
      </c>
      <c r="AF22" s="166">
        <f t="shared" si="0"/>
        <v>0</v>
      </c>
      <c r="AG22" s="132">
        <f t="shared" si="1"/>
        <v>0</v>
      </c>
      <c r="AH22" s="79"/>
      <c r="AI22" s="79">
        <f t="shared" si="2"/>
        <v>4</v>
      </c>
      <c r="AJ22" s="35">
        <f t="shared" si="6"/>
        <v>7</v>
      </c>
      <c r="AK22" s="35">
        <f t="shared" si="7"/>
        <v>5</v>
      </c>
      <c r="AL22" s="35">
        <f t="shared" si="8"/>
        <v>2</v>
      </c>
    </row>
    <row r="23" spans="1:38" ht="15" customHeight="1" x14ac:dyDescent="0.25">
      <c r="A23" s="26">
        <v>43364</v>
      </c>
      <c r="B23" s="138" t="s">
        <v>155</v>
      </c>
      <c r="C23" s="228" t="s">
        <v>155</v>
      </c>
      <c r="D23" s="126" t="s">
        <v>70</v>
      </c>
      <c r="E23" s="126"/>
      <c r="F23" s="126" t="s">
        <v>156</v>
      </c>
      <c r="G23" s="166">
        <v>3</v>
      </c>
      <c r="H23" s="166">
        <v>3</v>
      </c>
      <c r="I23" s="100">
        <v>2</v>
      </c>
      <c r="J23" s="92"/>
      <c r="K23" s="125">
        <v>1</v>
      </c>
      <c r="L23" s="92">
        <v>1</v>
      </c>
      <c r="M23" s="166">
        <v>1</v>
      </c>
      <c r="N23" s="166">
        <v>1</v>
      </c>
      <c r="O23" s="294">
        <v>1</v>
      </c>
      <c r="P23" s="125">
        <v>2</v>
      </c>
      <c r="Q23" s="167" t="s">
        <v>70</v>
      </c>
      <c r="R23" s="167">
        <v>2</v>
      </c>
      <c r="S23" s="92">
        <v>2</v>
      </c>
      <c r="T23" s="92" t="s">
        <v>70</v>
      </c>
      <c r="U23" s="228"/>
      <c r="V23" s="125"/>
      <c r="W23" s="167"/>
      <c r="X23" s="168"/>
      <c r="Y23" s="168"/>
      <c r="Z23" s="98"/>
      <c r="AA23" s="237"/>
      <c r="AB23" s="135">
        <f t="shared" si="3"/>
        <v>5</v>
      </c>
      <c r="AC23" s="167">
        <f t="shared" si="4"/>
        <v>4</v>
      </c>
      <c r="AD23" s="133">
        <f t="shared" si="5"/>
        <v>2</v>
      </c>
      <c r="AE23" s="135">
        <f t="shared" si="9"/>
        <v>0</v>
      </c>
      <c r="AF23" s="167">
        <f t="shared" si="0"/>
        <v>0</v>
      </c>
      <c r="AG23" s="133">
        <f t="shared" si="1"/>
        <v>0</v>
      </c>
      <c r="AH23" s="79"/>
      <c r="AI23" s="79">
        <f t="shared" si="2"/>
        <v>5</v>
      </c>
      <c r="AJ23" s="35">
        <f t="shared" si="6"/>
        <v>7</v>
      </c>
      <c r="AK23" s="35">
        <f t="shared" si="7"/>
        <v>4</v>
      </c>
      <c r="AL23" s="35">
        <f t="shared" si="8"/>
        <v>2</v>
      </c>
    </row>
    <row r="24" spans="1:38" ht="15" customHeight="1" x14ac:dyDescent="0.25">
      <c r="A24" s="26">
        <v>43365</v>
      </c>
      <c r="B24" s="135">
        <v>1</v>
      </c>
      <c r="C24" s="133">
        <v>1</v>
      </c>
      <c r="D24" s="126"/>
      <c r="E24" s="126"/>
      <c r="F24" s="126">
        <v>1</v>
      </c>
      <c r="G24" s="166">
        <v>3</v>
      </c>
      <c r="H24" s="166">
        <v>3</v>
      </c>
      <c r="I24" s="100"/>
      <c r="J24" s="92"/>
      <c r="K24" s="92"/>
      <c r="L24" s="92"/>
      <c r="M24" s="166"/>
      <c r="N24" s="166"/>
      <c r="O24" s="297"/>
      <c r="P24" s="125">
        <v>2</v>
      </c>
      <c r="Q24" s="167"/>
      <c r="R24" s="167"/>
      <c r="S24" s="92">
        <v>2</v>
      </c>
      <c r="T24" s="92"/>
      <c r="U24" s="228"/>
      <c r="V24" s="92"/>
      <c r="W24" s="168"/>
      <c r="X24" s="168"/>
      <c r="Y24" s="168"/>
      <c r="Z24" s="98"/>
      <c r="AA24" s="237"/>
      <c r="AB24" s="135">
        <f t="shared" si="3"/>
        <v>3</v>
      </c>
      <c r="AC24" s="167">
        <f t="shared" si="4"/>
        <v>2</v>
      </c>
      <c r="AD24" s="133">
        <f t="shared" si="5"/>
        <v>2</v>
      </c>
      <c r="AE24" s="136">
        <f t="shared" si="9"/>
        <v>0</v>
      </c>
      <c r="AF24" s="166">
        <f t="shared" si="0"/>
        <v>0</v>
      </c>
      <c r="AG24" s="132">
        <f t="shared" si="1"/>
        <v>0</v>
      </c>
      <c r="AH24" s="79"/>
      <c r="AI24" s="79">
        <f t="shared" si="2"/>
        <v>6</v>
      </c>
      <c r="AJ24" s="35">
        <f t="shared" si="6"/>
        <v>3</v>
      </c>
      <c r="AK24" s="35">
        <f t="shared" si="7"/>
        <v>2</v>
      </c>
      <c r="AL24" s="35">
        <f t="shared" si="8"/>
        <v>2</v>
      </c>
    </row>
    <row r="25" spans="1:38" ht="15" customHeight="1" x14ac:dyDescent="0.25">
      <c r="A25" s="26">
        <v>43366</v>
      </c>
      <c r="B25" s="135">
        <v>1</v>
      </c>
      <c r="C25" s="133">
        <v>1</v>
      </c>
      <c r="D25" s="92"/>
      <c r="E25" s="264"/>
      <c r="F25" s="167">
        <v>1</v>
      </c>
      <c r="G25" s="166">
        <v>3</v>
      </c>
      <c r="H25" s="166">
        <v>3</v>
      </c>
      <c r="I25" s="100"/>
      <c r="J25" s="138"/>
      <c r="K25" s="168"/>
      <c r="L25" s="168"/>
      <c r="M25" s="166"/>
      <c r="N25" s="95"/>
      <c r="O25" s="133"/>
      <c r="P25" s="127">
        <v>2</v>
      </c>
      <c r="Q25" s="166"/>
      <c r="R25" s="166"/>
      <c r="S25" s="166">
        <v>2</v>
      </c>
      <c r="T25" s="166"/>
      <c r="U25" s="188"/>
      <c r="V25" s="92"/>
      <c r="W25" s="167"/>
      <c r="X25" s="168"/>
      <c r="Y25" s="168"/>
      <c r="Z25" s="168"/>
      <c r="AA25" s="133"/>
      <c r="AB25" s="135">
        <f t="shared" si="3"/>
        <v>3</v>
      </c>
      <c r="AC25" s="167">
        <f t="shared" si="4"/>
        <v>2</v>
      </c>
      <c r="AD25" s="133">
        <f t="shared" si="5"/>
        <v>2</v>
      </c>
      <c r="AE25" s="136">
        <f t="shared" si="9"/>
        <v>0</v>
      </c>
      <c r="AF25" s="166">
        <f t="shared" si="0"/>
        <v>0</v>
      </c>
      <c r="AG25" s="132">
        <f t="shared" si="1"/>
        <v>0</v>
      </c>
      <c r="AH25" s="79"/>
      <c r="AI25" s="79">
        <f t="shared" si="2"/>
        <v>7</v>
      </c>
      <c r="AJ25" s="35">
        <f t="shared" si="6"/>
        <v>3</v>
      </c>
      <c r="AK25" s="35">
        <f t="shared" si="7"/>
        <v>2</v>
      </c>
      <c r="AL25" s="35">
        <f t="shared" si="8"/>
        <v>2</v>
      </c>
    </row>
    <row r="26" spans="1:38" ht="15" customHeight="1" x14ac:dyDescent="0.25">
      <c r="A26" s="26">
        <v>43367</v>
      </c>
      <c r="B26" s="138" t="s">
        <v>155</v>
      </c>
      <c r="C26" s="228" t="s">
        <v>155</v>
      </c>
      <c r="D26" s="277">
        <v>1</v>
      </c>
      <c r="E26" s="266">
        <v>1</v>
      </c>
      <c r="F26" s="265" t="s">
        <v>156</v>
      </c>
      <c r="G26" s="167"/>
      <c r="H26" s="92"/>
      <c r="I26" s="133">
        <v>1</v>
      </c>
      <c r="J26" s="138">
        <v>1</v>
      </c>
      <c r="K26" s="168">
        <v>1</v>
      </c>
      <c r="L26" s="92" t="s">
        <v>70</v>
      </c>
      <c r="M26" s="168">
        <v>2</v>
      </c>
      <c r="N26" s="167">
        <v>2</v>
      </c>
      <c r="O26" s="221">
        <v>2</v>
      </c>
      <c r="P26" s="138"/>
      <c r="Q26" s="168">
        <v>2</v>
      </c>
      <c r="R26" s="167">
        <v>3</v>
      </c>
      <c r="S26" s="168">
        <v>3</v>
      </c>
      <c r="T26" s="8"/>
      <c r="U26" s="228">
        <v>3</v>
      </c>
      <c r="V26" s="92"/>
      <c r="W26" s="167"/>
      <c r="X26" s="167"/>
      <c r="Y26" s="167"/>
      <c r="Z26" s="167"/>
      <c r="AA26" s="133"/>
      <c r="AB26" s="135">
        <f t="shared" si="3"/>
        <v>5</v>
      </c>
      <c r="AC26" s="167">
        <f t="shared" si="4"/>
        <v>4</v>
      </c>
      <c r="AD26" s="133">
        <f t="shared" si="5"/>
        <v>3</v>
      </c>
      <c r="AE26" s="136">
        <f t="shared" si="9"/>
        <v>0</v>
      </c>
      <c r="AF26" s="166">
        <f t="shared" si="0"/>
        <v>0</v>
      </c>
      <c r="AG26" s="132">
        <f t="shared" si="1"/>
        <v>0</v>
      </c>
      <c r="AH26" s="79"/>
      <c r="AI26" s="79">
        <f t="shared" si="2"/>
        <v>1</v>
      </c>
      <c r="AJ26" s="35">
        <f t="shared" si="6"/>
        <v>7</v>
      </c>
      <c r="AK26" s="35">
        <f t="shared" si="7"/>
        <v>4</v>
      </c>
      <c r="AL26" s="35">
        <f t="shared" si="8"/>
        <v>3</v>
      </c>
    </row>
    <row r="27" spans="1:38" ht="15" customHeight="1" thickBot="1" x14ac:dyDescent="0.3">
      <c r="A27" s="26">
        <v>43368</v>
      </c>
      <c r="B27" s="157" t="s">
        <v>155</v>
      </c>
      <c r="C27" s="224" t="s">
        <v>155</v>
      </c>
      <c r="D27" s="158">
        <v>1</v>
      </c>
      <c r="E27" s="158">
        <v>1</v>
      </c>
      <c r="F27" s="158" t="s">
        <v>156</v>
      </c>
      <c r="G27" s="154"/>
      <c r="H27" s="155"/>
      <c r="I27" s="153">
        <v>1</v>
      </c>
      <c r="J27" s="158">
        <v>1</v>
      </c>
      <c r="K27" s="170">
        <v>1</v>
      </c>
      <c r="L27" s="170" t="s">
        <v>70</v>
      </c>
      <c r="M27" s="158">
        <v>2</v>
      </c>
      <c r="N27" s="158">
        <v>2</v>
      </c>
      <c r="O27" s="153">
        <v>2</v>
      </c>
      <c r="P27" s="154"/>
      <c r="Q27" s="154">
        <v>2</v>
      </c>
      <c r="R27" s="154">
        <v>3</v>
      </c>
      <c r="S27" s="154">
        <v>3</v>
      </c>
      <c r="T27" s="170"/>
      <c r="U27" s="224">
        <v>3</v>
      </c>
      <c r="V27" s="158"/>
      <c r="W27" s="257"/>
      <c r="X27" s="170"/>
      <c r="Y27" s="170"/>
      <c r="Z27" s="170"/>
      <c r="AA27" s="153"/>
      <c r="AB27" s="151">
        <f t="shared" si="3"/>
        <v>5</v>
      </c>
      <c r="AC27" s="170">
        <f t="shared" si="4"/>
        <v>4</v>
      </c>
      <c r="AD27" s="153">
        <f t="shared" si="5"/>
        <v>3</v>
      </c>
      <c r="AE27" s="151">
        <f t="shared" si="9"/>
        <v>0</v>
      </c>
      <c r="AF27" s="194">
        <f t="shared" si="0"/>
        <v>0</v>
      </c>
      <c r="AG27" s="195">
        <f t="shared" si="1"/>
        <v>0</v>
      </c>
      <c r="AH27" s="79"/>
      <c r="AI27" s="79">
        <f t="shared" si="2"/>
        <v>2</v>
      </c>
      <c r="AJ27" s="35">
        <f t="shared" si="6"/>
        <v>7</v>
      </c>
      <c r="AK27" s="35">
        <f t="shared" si="7"/>
        <v>4</v>
      </c>
      <c r="AL27" s="35">
        <f t="shared" si="8"/>
        <v>3</v>
      </c>
    </row>
    <row r="28" spans="1:38" ht="15" customHeight="1" thickTop="1" x14ac:dyDescent="0.25">
      <c r="A28" s="26">
        <v>43369</v>
      </c>
      <c r="B28" s="127" t="s">
        <v>155</v>
      </c>
      <c r="C28" s="225" t="s">
        <v>155</v>
      </c>
      <c r="D28" s="95"/>
      <c r="E28" s="95">
        <v>1</v>
      </c>
      <c r="F28" s="95" t="s">
        <v>156</v>
      </c>
      <c r="G28" s="166">
        <v>1</v>
      </c>
      <c r="H28" s="169">
        <v>1</v>
      </c>
      <c r="I28" s="100">
        <v>1</v>
      </c>
      <c r="J28" s="95">
        <v>1</v>
      </c>
      <c r="K28" s="166"/>
      <c r="L28" s="166" t="s">
        <v>70</v>
      </c>
      <c r="M28" s="126">
        <v>2</v>
      </c>
      <c r="N28" s="126">
        <v>2</v>
      </c>
      <c r="O28" s="278">
        <v>2</v>
      </c>
      <c r="P28" s="95">
        <v>3</v>
      </c>
      <c r="Q28" s="95"/>
      <c r="R28" s="95">
        <v>3</v>
      </c>
      <c r="S28" s="166">
        <v>3</v>
      </c>
      <c r="T28" s="166">
        <v>2</v>
      </c>
      <c r="U28" s="100">
        <v>3</v>
      </c>
      <c r="V28" s="126"/>
      <c r="W28" s="230"/>
      <c r="X28" s="166"/>
      <c r="Y28" s="230"/>
      <c r="Z28" s="166"/>
      <c r="AA28" s="132"/>
      <c r="AB28" s="136">
        <f t="shared" si="3"/>
        <v>5</v>
      </c>
      <c r="AC28" s="166">
        <f t="shared" si="4"/>
        <v>4</v>
      </c>
      <c r="AD28" s="132">
        <f t="shared" si="5"/>
        <v>4</v>
      </c>
      <c r="AE28" s="136">
        <f t="shared" si="9"/>
        <v>0</v>
      </c>
      <c r="AF28" s="166">
        <f t="shared" si="0"/>
        <v>0</v>
      </c>
      <c r="AG28" s="132">
        <f t="shared" si="1"/>
        <v>0</v>
      </c>
      <c r="AH28" s="79"/>
      <c r="AI28" s="79">
        <f t="shared" si="2"/>
        <v>3</v>
      </c>
      <c r="AJ28" s="35">
        <f t="shared" si="6"/>
        <v>7</v>
      </c>
      <c r="AK28" s="35">
        <f t="shared" si="7"/>
        <v>4</v>
      </c>
      <c r="AL28" s="35">
        <f t="shared" si="8"/>
        <v>4</v>
      </c>
    </row>
    <row r="29" spans="1:38" ht="15" customHeight="1" x14ac:dyDescent="0.25">
      <c r="A29" s="26">
        <v>43370</v>
      </c>
      <c r="B29" s="138" t="s">
        <v>155</v>
      </c>
      <c r="C29" s="228" t="s">
        <v>155</v>
      </c>
      <c r="D29" s="92"/>
      <c r="E29" s="92">
        <v>1</v>
      </c>
      <c r="F29" s="92" t="s">
        <v>156</v>
      </c>
      <c r="G29" s="166">
        <v>1</v>
      </c>
      <c r="H29" s="169">
        <v>1</v>
      </c>
      <c r="I29" s="100">
        <v>1</v>
      </c>
      <c r="J29" s="92">
        <v>1</v>
      </c>
      <c r="K29" s="167"/>
      <c r="L29" s="168" t="s">
        <v>70</v>
      </c>
      <c r="M29" s="125">
        <v>2</v>
      </c>
      <c r="N29" s="125">
        <v>2</v>
      </c>
      <c r="O29" s="133">
        <v>2</v>
      </c>
      <c r="P29" s="126">
        <v>3</v>
      </c>
      <c r="Q29" s="126"/>
      <c r="R29" s="126">
        <v>3</v>
      </c>
      <c r="S29" s="166">
        <v>3</v>
      </c>
      <c r="T29" s="166">
        <v>2</v>
      </c>
      <c r="U29" s="100">
        <v>3</v>
      </c>
      <c r="V29" s="125"/>
      <c r="W29" s="98"/>
      <c r="X29" s="167"/>
      <c r="Y29" s="98"/>
      <c r="Z29" s="167"/>
      <c r="AA29" s="133"/>
      <c r="AB29" s="135">
        <f t="shared" si="3"/>
        <v>5</v>
      </c>
      <c r="AC29" s="167">
        <f t="shared" si="4"/>
        <v>4</v>
      </c>
      <c r="AD29" s="133">
        <f t="shared" si="5"/>
        <v>4</v>
      </c>
      <c r="AE29" s="136">
        <f t="shared" si="9"/>
        <v>0</v>
      </c>
      <c r="AF29" s="166">
        <f t="shared" si="0"/>
        <v>0</v>
      </c>
      <c r="AG29" s="132">
        <f t="shared" si="1"/>
        <v>0</v>
      </c>
      <c r="AH29" s="79"/>
      <c r="AI29" s="79">
        <f t="shared" si="2"/>
        <v>4</v>
      </c>
      <c r="AJ29" s="35">
        <f t="shared" si="6"/>
        <v>7</v>
      </c>
      <c r="AK29" s="35">
        <f t="shared" si="7"/>
        <v>4</v>
      </c>
      <c r="AL29" s="35">
        <f t="shared" si="8"/>
        <v>4</v>
      </c>
    </row>
    <row r="30" spans="1:38" ht="15" customHeight="1" x14ac:dyDescent="0.25">
      <c r="A30" s="26">
        <v>43371</v>
      </c>
      <c r="B30" s="138" t="s">
        <v>155</v>
      </c>
      <c r="C30" s="228" t="s">
        <v>155</v>
      </c>
      <c r="D30" s="92">
        <v>1</v>
      </c>
      <c r="E30" s="92">
        <v>1</v>
      </c>
      <c r="F30" s="92" t="s">
        <v>156</v>
      </c>
      <c r="G30" s="166">
        <v>1</v>
      </c>
      <c r="H30" s="169">
        <v>1</v>
      </c>
      <c r="I30" s="100" t="s">
        <v>70</v>
      </c>
      <c r="J30" s="92">
        <v>1</v>
      </c>
      <c r="K30" s="168">
        <v>2</v>
      </c>
      <c r="L30" s="168" t="s">
        <v>70</v>
      </c>
      <c r="M30" s="92"/>
      <c r="N30" s="125">
        <v>2</v>
      </c>
      <c r="O30" s="133">
        <v>2</v>
      </c>
      <c r="P30" s="126"/>
      <c r="Q30" s="126">
        <v>2</v>
      </c>
      <c r="R30" s="126">
        <v>3</v>
      </c>
      <c r="S30" s="166">
        <v>3</v>
      </c>
      <c r="T30" s="166">
        <v>3</v>
      </c>
      <c r="U30" s="100">
        <v>3</v>
      </c>
      <c r="V30" s="92"/>
      <c r="W30" s="167"/>
      <c r="X30" s="167"/>
      <c r="Y30" s="98"/>
      <c r="Z30" s="167"/>
      <c r="AA30" s="133"/>
      <c r="AB30" s="135">
        <f t="shared" si="3"/>
        <v>5</v>
      </c>
      <c r="AC30" s="167">
        <f t="shared" si="4"/>
        <v>4</v>
      </c>
      <c r="AD30" s="133">
        <f t="shared" si="5"/>
        <v>4</v>
      </c>
      <c r="AE30" s="135">
        <f t="shared" si="9"/>
        <v>0</v>
      </c>
      <c r="AF30" s="167">
        <f t="shared" si="0"/>
        <v>0</v>
      </c>
      <c r="AG30" s="133">
        <f t="shared" si="1"/>
        <v>0</v>
      </c>
      <c r="AH30" s="79"/>
      <c r="AI30" s="79">
        <f t="shared" si="2"/>
        <v>5</v>
      </c>
      <c r="AJ30" s="35">
        <f t="shared" si="6"/>
        <v>7</v>
      </c>
      <c r="AK30" s="35">
        <f t="shared" si="7"/>
        <v>4</v>
      </c>
      <c r="AL30" s="35">
        <f t="shared" si="8"/>
        <v>4</v>
      </c>
    </row>
    <row r="31" spans="1:38" ht="15" customHeight="1" x14ac:dyDescent="0.25">
      <c r="A31" s="26">
        <v>43372</v>
      </c>
      <c r="B31" s="135"/>
      <c r="C31" s="133"/>
      <c r="D31" s="92">
        <v>1</v>
      </c>
      <c r="E31" s="92">
        <v>1</v>
      </c>
      <c r="F31" s="92"/>
      <c r="G31" s="166"/>
      <c r="H31" s="190"/>
      <c r="I31" s="100" t="s">
        <v>70</v>
      </c>
      <c r="J31" s="92">
        <v>1</v>
      </c>
      <c r="K31" s="168">
        <v>2</v>
      </c>
      <c r="L31" s="98"/>
      <c r="M31" s="92">
        <v>2</v>
      </c>
      <c r="N31" s="233"/>
      <c r="O31" s="133"/>
      <c r="P31" s="126"/>
      <c r="Q31" s="126">
        <v>3</v>
      </c>
      <c r="R31" s="126"/>
      <c r="S31" s="166"/>
      <c r="T31" s="166">
        <v>3</v>
      </c>
      <c r="U31" s="100"/>
      <c r="V31" s="92"/>
      <c r="W31" s="167"/>
      <c r="X31" s="167"/>
      <c r="Y31" s="98"/>
      <c r="Z31" s="167"/>
      <c r="AA31" s="133"/>
      <c r="AB31" s="135">
        <f t="shared" si="3"/>
        <v>3</v>
      </c>
      <c r="AC31" s="167">
        <f t="shared" si="4"/>
        <v>2</v>
      </c>
      <c r="AD31" s="133">
        <f t="shared" si="5"/>
        <v>2</v>
      </c>
      <c r="AE31" s="136">
        <f t="shared" si="9"/>
        <v>0</v>
      </c>
      <c r="AF31" s="166">
        <f t="shared" si="0"/>
        <v>0</v>
      </c>
      <c r="AG31" s="132">
        <f t="shared" si="1"/>
        <v>0</v>
      </c>
      <c r="AH31" s="79"/>
      <c r="AI31" s="79">
        <f t="shared" si="2"/>
        <v>6</v>
      </c>
      <c r="AJ31" s="35">
        <f t="shared" si="6"/>
        <v>3</v>
      </c>
      <c r="AK31" s="35">
        <f t="shared" si="7"/>
        <v>2</v>
      </c>
      <c r="AL31" s="35">
        <f t="shared" si="8"/>
        <v>2</v>
      </c>
    </row>
    <row r="32" spans="1:38" ht="15" customHeight="1" thickBot="1" x14ac:dyDescent="0.3">
      <c r="A32" s="26">
        <v>43373</v>
      </c>
      <c r="B32" s="137"/>
      <c r="C32" s="130"/>
      <c r="D32" s="276">
        <v>1</v>
      </c>
      <c r="E32" s="78">
        <v>1</v>
      </c>
      <c r="F32" s="78"/>
      <c r="G32" s="165"/>
      <c r="H32" s="47"/>
      <c r="I32" s="130" t="s">
        <v>70</v>
      </c>
      <c r="J32" s="27">
        <v>1</v>
      </c>
      <c r="K32" s="165">
        <v>2</v>
      </c>
      <c r="L32" s="165"/>
      <c r="M32" s="165">
        <v>2</v>
      </c>
      <c r="N32" s="165"/>
      <c r="O32" s="185"/>
      <c r="P32" s="137"/>
      <c r="Q32" s="129">
        <v>3</v>
      </c>
      <c r="R32" s="252"/>
      <c r="S32" s="165"/>
      <c r="T32" s="165">
        <v>3</v>
      </c>
      <c r="U32" s="30"/>
      <c r="V32" s="93"/>
      <c r="W32" s="129"/>
      <c r="X32" s="129"/>
      <c r="Y32" s="78"/>
      <c r="Z32" s="129"/>
      <c r="AA32" s="229"/>
      <c r="AB32" s="137">
        <f t="shared" si="3"/>
        <v>3</v>
      </c>
      <c r="AC32" s="129">
        <f t="shared" si="4"/>
        <v>2</v>
      </c>
      <c r="AD32" s="130">
        <f t="shared" si="5"/>
        <v>2</v>
      </c>
      <c r="AE32" s="136">
        <f t="shared" si="9"/>
        <v>0</v>
      </c>
      <c r="AF32" s="166">
        <f t="shared" si="0"/>
        <v>0</v>
      </c>
      <c r="AG32" s="132">
        <f t="shared" si="1"/>
        <v>0</v>
      </c>
      <c r="AH32" s="79"/>
      <c r="AI32" s="79">
        <f t="shared" si="2"/>
        <v>7</v>
      </c>
      <c r="AJ32" s="291">
        <f t="shared" si="6"/>
        <v>3</v>
      </c>
      <c r="AK32" s="291">
        <f t="shared" si="7"/>
        <v>2</v>
      </c>
      <c r="AL32" s="291">
        <f t="shared" si="8"/>
        <v>2</v>
      </c>
    </row>
    <row r="33" spans="1:38" ht="15" hidden="1" customHeight="1" thickBot="1" x14ac:dyDescent="0.3">
      <c r="A33" s="8">
        <v>31</v>
      </c>
      <c r="B33" s="27"/>
      <c r="C33" s="47"/>
      <c r="D33" s="22"/>
      <c r="E33" s="22"/>
      <c r="F33" s="27"/>
      <c r="G33" s="47"/>
      <c r="H33" s="22"/>
      <c r="I33" s="24"/>
      <c r="J33" s="22"/>
      <c r="K33" s="22"/>
      <c r="L33" s="22"/>
      <c r="M33" s="22"/>
      <c r="N33" s="22"/>
      <c r="O33" s="22"/>
      <c r="P33" s="22"/>
      <c r="Q33" s="24"/>
      <c r="R33" s="27"/>
      <c r="S33" s="22"/>
      <c r="T33" s="22"/>
      <c r="U33" s="22"/>
      <c r="V33" s="24"/>
      <c r="W33" s="22"/>
      <c r="X33" s="30"/>
      <c r="Y33" s="29"/>
      <c r="Z33" s="22"/>
      <c r="AA33" s="30"/>
      <c r="AB33" s="27"/>
      <c r="AC33" s="22">
        <f>COUNTIF(B33:AA33,$AH$4)+COUNTIF(B33:AA33,"O2R")</f>
        <v>0</v>
      </c>
      <c r="AD33" s="132">
        <f t="shared" ref="AD33" si="10">COUNTIF(B33:AA33,"3*")+COUNTIF(B33:AA33,"3")</f>
        <v>0</v>
      </c>
      <c r="AE33" s="27">
        <f>COUNTIF(B33:AA33,$AH$9)</f>
        <v>0</v>
      </c>
      <c r="AF33" s="22">
        <f>COUNTIF(B33:AA33,$AH$10)</f>
        <v>0</v>
      </c>
      <c r="AG33" s="130">
        <f>COUNTIF(B33:AA33,$AH$11)</f>
        <v>0</v>
      </c>
      <c r="AH33" s="79"/>
      <c r="AJ33" s="37">
        <f t="shared" ref="AJ33" si="11">COUNTIF(B33:AA33,"*1")+COUNTIF(B33:AA33,"*1~*")+COUNTIF(B33:AA33,"*1#")</f>
        <v>0</v>
      </c>
      <c r="AK33" s="38">
        <f t="shared" ref="AK33" si="12">COUNTIF(B33:AA33,"*2")</f>
        <v>0</v>
      </c>
      <c r="AL33" s="37">
        <f t="shared" ref="AL33" si="13">COUNTIF(B33:AA33,"*3")</f>
        <v>0</v>
      </c>
    </row>
    <row r="34" spans="1:38" ht="15" customHeight="1" x14ac:dyDescent="0.25">
      <c r="A34" s="79"/>
      <c r="B34" s="79">
        <f t="shared" ref="B34:AA34" si="14">30-(COUNTBLANK(B3:B32)+COUNTIF(B3:B32,"X")+COUNTIFS(B3:B32,"C",$AI$3:$AI$32,"&gt;5"))</f>
        <v>24</v>
      </c>
      <c r="C34" s="79">
        <f t="shared" si="14"/>
        <v>24</v>
      </c>
      <c r="D34" s="79">
        <f t="shared" si="14"/>
        <v>22</v>
      </c>
      <c r="E34" s="79">
        <f t="shared" si="14"/>
        <v>20</v>
      </c>
      <c r="F34" s="79">
        <f t="shared" si="14"/>
        <v>22</v>
      </c>
      <c r="G34" s="79">
        <f t="shared" si="14"/>
        <v>20</v>
      </c>
      <c r="H34" s="79">
        <f t="shared" si="14"/>
        <v>20</v>
      </c>
      <c r="I34" s="79">
        <f t="shared" si="14"/>
        <v>23</v>
      </c>
      <c r="J34" s="79">
        <f t="shared" si="14"/>
        <v>20</v>
      </c>
      <c r="K34" s="79">
        <f t="shared" si="14"/>
        <v>20</v>
      </c>
      <c r="L34" s="79">
        <f t="shared" si="14"/>
        <v>20</v>
      </c>
      <c r="M34" s="79">
        <f t="shared" si="14"/>
        <v>20</v>
      </c>
      <c r="N34" s="79">
        <f t="shared" si="14"/>
        <v>20</v>
      </c>
      <c r="O34" s="79">
        <f t="shared" si="14"/>
        <v>20</v>
      </c>
      <c r="P34" s="79">
        <f t="shared" si="14"/>
        <v>20</v>
      </c>
      <c r="Q34" s="79">
        <f t="shared" si="14"/>
        <v>20</v>
      </c>
      <c r="R34" s="79">
        <f t="shared" si="14"/>
        <v>20</v>
      </c>
      <c r="S34" s="79">
        <f t="shared" si="14"/>
        <v>22</v>
      </c>
      <c r="T34" s="79">
        <f t="shared" si="14"/>
        <v>20</v>
      </c>
      <c r="U34" s="79">
        <f t="shared" si="14"/>
        <v>20</v>
      </c>
      <c r="V34" s="79">
        <f t="shared" si="14"/>
        <v>0</v>
      </c>
      <c r="W34" s="79">
        <f t="shared" si="14"/>
        <v>0</v>
      </c>
      <c r="X34" s="79">
        <f t="shared" si="14"/>
        <v>0</v>
      </c>
      <c r="Y34" s="79">
        <f t="shared" si="14"/>
        <v>0</v>
      </c>
      <c r="Z34" s="79">
        <f t="shared" si="14"/>
        <v>0</v>
      </c>
      <c r="AA34" s="79">
        <f t="shared" si="14"/>
        <v>0</v>
      </c>
      <c r="AB34" s="79"/>
      <c r="AC34" s="79"/>
      <c r="AD34" s="79"/>
      <c r="AE34" s="79"/>
      <c r="AF34" s="79"/>
      <c r="AG34" s="79"/>
      <c r="AH34" s="79"/>
    </row>
    <row r="35" spans="1:38" ht="15" customHeight="1" x14ac:dyDescent="0.25">
      <c r="A35" s="79"/>
      <c r="B35" s="79">
        <f>SUM(65-(B34+Sierpień!B34+Październik!B34))</f>
        <v>16</v>
      </c>
      <c r="C35" s="79">
        <f>SUM(65-(C34+Sierpień!C34+Październik!C34))</f>
        <v>17</v>
      </c>
      <c r="D35" s="79">
        <f>SUM(65-(D34+Sierpień!D34+Październik!D34))</f>
        <v>20</v>
      </c>
      <c r="E35" s="79">
        <f>SUM(65-(E34+Sierpień!E34+Październik!E34))</f>
        <v>23</v>
      </c>
      <c r="F35" s="79">
        <f>SUM(65-(F34+Sierpień!F34+Październik!F34))</f>
        <v>19</v>
      </c>
      <c r="G35" s="79">
        <f>SUM(65-(G34+Sierpień!G34+Październik!G34))</f>
        <v>23</v>
      </c>
      <c r="H35" s="79">
        <f>SUM(65-(H34+Sierpień!H34+Październik!H34))</f>
        <v>20</v>
      </c>
      <c r="I35" s="79">
        <f>SUM(65-(I34+Sierpień!I34+Październik!I34))</f>
        <v>20</v>
      </c>
      <c r="J35" s="79">
        <f>SUM(65-(J34+Sierpień!J34+Październik!J34))</f>
        <v>23</v>
      </c>
      <c r="K35" s="79">
        <f>SUM(65-(K34+Sierpień!K34+Październik!K34))</f>
        <v>23</v>
      </c>
      <c r="L35" s="79">
        <f>SUM(65-(L34+Sierpień!L34+Październik!L34))</f>
        <v>18</v>
      </c>
      <c r="M35" s="79">
        <f>SUM(65-(M34+Sierpień!M34+Październik!M34))</f>
        <v>24</v>
      </c>
      <c r="N35" s="79">
        <f>SUM(65-(N34+Sierpień!N34+Październik!N34))</f>
        <v>23</v>
      </c>
      <c r="O35" s="79">
        <f>SUM(65-(O34+Sierpień!O34+Październik!O34))</f>
        <v>23</v>
      </c>
      <c r="P35" s="79">
        <f>SUM(65-(P34+Sierpień!P34+Październik!P34))</f>
        <v>23</v>
      </c>
      <c r="Q35" s="79">
        <f>SUM(65-(Q34+Sierpień!Q34+Październik!Q34))</f>
        <v>23</v>
      </c>
      <c r="R35" s="79">
        <f>SUM(65-(R34+Sierpień!R34+Październik!R34))</f>
        <v>23</v>
      </c>
      <c r="S35" s="79">
        <f>SUM(65-(S34+Sierpień!S34+Październik!S34))</f>
        <v>21</v>
      </c>
      <c r="T35" s="79">
        <f>SUM(65-(T34+Sierpień!T34+Październik!T34))</f>
        <v>23</v>
      </c>
      <c r="U35" s="79">
        <f>SUM(65-(U34+Sierpień!U34+Październik!U34))</f>
        <v>17</v>
      </c>
      <c r="V35" s="79">
        <f>SUM(65-(V34+Sierpień!V34+Październik!V34))</f>
        <v>65</v>
      </c>
      <c r="W35" s="79">
        <f>SUM(65-(W34+Sierpień!W34+Październik!W34))</f>
        <v>65</v>
      </c>
      <c r="X35" s="79">
        <f>SUM(65-(X34+Sierpień!X34+Październik!X34))</f>
        <v>65</v>
      </c>
      <c r="Y35" s="79">
        <f>SUM(65-(Y34+Sierpień!Y34+Październik!Y34))</f>
        <v>65</v>
      </c>
      <c r="Z35" s="79">
        <f>SUM(65-(Z34+Sierpień!Z34+Październik!Z34))</f>
        <v>65</v>
      </c>
      <c r="AA35" s="79">
        <f>SUM(65-(AA34+Sierpień!AA34+Październik!AA34))</f>
        <v>65</v>
      </c>
      <c r="AB35" s="79"/>
      <c r="AC35" s="79"/>
      <c r="AD35" s="79"/>
      <c r="AE35" s="79"/>
      <c r="AF35" s="79"/>
      <c r="AG35" s="79"/>
      <c r="AH35" s="79"/>
    </row>
    <row r="36" spans="1:38" ht="15" customHeight="1" x14ac:dyDescent="0.25">
      <c r="A36" s="46"/>
      <c r="B36" s="46"/>
      <c r="C36" s="46"/>
      <c r="D36" s="46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</row>
    <row r="37" spans="1:38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</row>
    <row r="38" spans="1:38" ht="15" customHeight="1" x14ac:dyDescent="0.25">
      <c r="A38" s="21" t="s">
        <v>40</v>
      </c>
      <c r="B38" s="21">
        <f t="shared" ref="B38:AA38" si="15">COUNTIF(B3:B32,"Uw")+COUNTIF(B3:B32,"Uz")</f>
        <v>0</v>
      </c>
      <c r="C38" s="21">
        <f t="shared" ref="C38" si="16">COUNTIF(C3:C32,"Uw")+COUNTIF(C3:C32,"Uz")</f>
        <v>0</v>
      </c>
      <c r="D38" s="21">
        <f t="shared" si="15"/>
        <v>3</v>
      </c>
      <c r="E38" s="21">
        <f t="shared" si="15"/>
        <v>10</v>
      </c>
      <c r="F38" s="21">
        <f t="shared" si="15"/>
        <v>10</v>
      </c>
      <c r="G38" s="21">
        <f t="shared" si="15"/>
        <v>0</v>
      </c>
      <c r="H38" s="21">
        <f t="shared" si="15"/>
        <v>3</v>
      </c>
      <c r="I38" s="21">
        <f t="shared" si="15"/>
        <v>6</v>
      </c>
      <c r="J38" s="21">
        <f t="shared" si="15"/>
        <v>0</v>
      </c>
      <c r="K38" s="21">
        <f>COUNTIF(K3:K32,"Uw")+COUNTIF(K3:K32,"Uz")</f>
        <v>2</v>
      </c>
      <c r="L38" s="21">
        <f t="shared" si="15"/>
        <v>5</v>
      </c>
      <c r="M38" s="21">
        <f>COUNTIF(M3:M32,"Uw")+COUNTIF(M3:M32,"Uz")</f>
        <v>0</v>
      </c>
      <c r="N38" s="21">
        <f t="shared" si="15"/>
        <v>0</v>
      </c>
      <c r="O38" s="21">
        <f t="shared" si="15"/>
        <v>0</v>
      </c>
      <c r="P38" s="21">
        <f t="shared" si="15"/>
        <v>5</v>
      </c>
      <c r="Q38" s="21">
        <f t="shared" si="15"/>
        <v>10</v>
      </c>
      <c r="R38" s="21">
        <f t="shared" si="15"/>
        <v>0</v>
      </c>
      <c r="S38" s="21">
        <f t="shared" si="15"/>
        <v>5</v>
      </c>
      <c r="T38" s="21">
        <f t="shared" si="15"/>
        <v>10</v>
      </c>
      <c r="U38" s="21">
        <f t="shared" si="15"/>
        <v>0</v>
      </c>
      <c r="V38" s="21">
        <f t="shared" si="15"/>
        <v>0</v>
      </c>
      <c r="W38" s="21">
        <f t="shared" si="15"/>
        <v>0</v>
      </c>
      <c r="X38" s="21">
        <f t="shared" si="15"/>
        <v>0</v>
      </c>
      <c r="Y38" s="21">
        <f t="shared" si="15"/>
        <v>0</v>
      </c>
      <c r="Z38" s="21">
        <f t="shared" si="15"/>
        <v>0</v>
      </c>
      <c r="AA38" s="21">
        <f t="shared" si="15"/>
        <v>0</v>
      </c>
      <c r="AB38" s="79"/>
      <c r="AC38" s="79"/>
      <c r="AD38" s="32" t="s">
        <v>54</v>
      </c>
      <c r="AH38" s="79"/>
    </row>
    <row r="39" spans="1:38" ht="15" customHeight="1" x14ac:dyDescent="0.25">
      <c r="A39" s="21" t="s">
        <v>41</v>
      </c>
      <c r="B39" s="21">
        <f t="shared" ref="B39:AA39" si="17">COUNTIF(B3:B32,"C")</f>
        <v>0</v>
      </c>
      <c r="C39" s="21">
        <f t="shared" ref="C39" si="18">COUNTIF(C3:C32,"C")</f>
        <v>0</v>
      </c>
      <c r="D39" s="21">
        <f t="shared" si="17"/>
        <v>0</v>
      </c>
      <c r="E39" s="21">
        <f t="shared" si="17"/>
        <v>0</v>
      </c>
      <c r="F39" s="21">
        <f t="shared" si="17"/>
        <v>0</v>
      </c>
      <c r="G39" s="21">
        <f t="shared" si="17"/>
        <v>0</v>
      </c>
      <c r="H39" s="21">
        <f t="shared" si="17"/>
        <v>0</v>
      </c>
      <c r="I39" s="21">
        <f t="shared" si="17"/>
        <v>0</v>
      </c>
      <c r="J39" s="21">
        <f t="shared" si="17"/>
        <v>0</v>
      </c>
      <c r="K39" s="21">
        <f>COUNTIF(K3:K32,"C")</f>
        <v>0</v>
      </c>
      <c r="L39" s="21">
        <f t="shared" si="17"/>
        <v>0</v>
      </c>
      <c r="M39" s="21">
        <f>COUNTIF(M3:M32,"C")</f>
        <v>0</v>
      </c>
      <c r="N39" s="21">
        <f t="shared" si="17"/>
        <v>0</v>
      </c>
      <c r="O39" s="21">
        <f t="shared" si="17"/>
        <v>0</v>
      </c>
      <c r="P39" s="21">
        <f t="shared" si="17"/>
        <v>0</v>
      </c>
      <c r="Q39" s="21">
        <f t="shared" si="17"/>
        <v>0</v>
      </c>
      <c r="R39" s="21">
        <f t="shared" si="17"/>
        <v>0</v>
      </c>
      <c r="S39" s="21">
        <f t="shared" si="17"/>
        <v>0</v>
      </c>
      <c r="T39" s="21">
        <f t="shared" si="17"/>
        <v>0</v>
      </c>
      <c r="U39" s="21">
        <f t="shared" si="17"/>
        <v>0</v>
      </c>
      <c r="V39" s="21">
        <f t="shared" si="17"/>
        <v>0</v>
      </c>
      <c r="W39" s="21">
        <f t="shared" si="17"/>
        <v>0</v>
      </c>
      <c r="X39" s="21">
        <f t="shared" si="17"/>
        <v>0</v>
      </c>
      <c r="Y39" s="21">
        <f t="shared" si="17"/>
        <v>0</v>
      </c>
      <c r="Z39" s="21">
        <f t="shared" si="17"/>
        <v>0</v>
      </c>
      <c r="AA39" s="21">
        <f t="shared" si="17"/>
        <v>0</v>
      </c>
      <c r="AB39" s="79"/>
      <c r="AC39" s="79"/>
      <c r="AD39" s="45"/>
      <c r="AH39" s="79"/>
    </row>
    <row r="40" spans="1:38" ht="15" customHeight="1" x14ac:dyDescent="0.25">
      <c r="A40" s="21" t="s">
        <v>42</v>
      </c>
      <c r="B40" s="21">
        <f t="shared" ref="B40:AA40" si="19">COUNTIF(B3:B32,"O")</f>
        <v>0</v>
      </c>
      <c r="C40" s="21">
        <f t="shared" ref="C40" si="20">COUNTIF(C3:C32,"O")</f>
        <v>0</v>
      </c>
      <c r="D40" s="21">
        <f t="shared" si="19"/>
        <v>0</v>
      </c>
      <c r="E40" s="21">
        <f t="shared" si="19"/>
        <v>0</v>
      </c>
      <c r="F40" s="21">
        <f t="shared" si="19"/>
        <v>0</v>
      </c>
      <c r="G40" s="21">
        <f t="shared" si="19"/>
        <v>0</v>
      </c>
      <c r="H40" s="21">
        <f t="shared" si="19"/>
        <v>0</v>
      </c>
      <c r="I40" s="21">
        <f t="shared" si="19"/>
        <v>0</v>
      </c>
      <c r="J40" s="21">
        <f t="shared" si="19"/>
        <v>0</v>
      </c>
      <c r="K40" s="21">
        <f>COUNTIF(K3:K32,"O")</f>
        <v>0</v>
      </c>
      <c r="L40" s="21">
        <f t="shared" si="19"/>
        <v>0</v>
      </c>
      <c r="M40" s="21">
        <f>COUNTIF(M3:M32,"O")</f>
        <v>0</v>
      </c>
      <c r="N40" s="21">
        <f t="shared" si="19"/>
        <v>0</v>
      </c>
      <c r="O40" s="21">
        <f t="shared" si="19"/>
        <v>0</v>
      </c>
      <c r="P40" s="21">
        <f t="shared" si="19"/>
        <v>0</v>
      </c>
      <c r="Q40" s="21">
        <f t="shared" si="19"/>
        <v>0</v>
      </c>
      <c r="R40" s="21">
        <f t="shared" si="19"/>
        <v>0</v>
      </c>
      <c r="S40" s="21">
        <f t="shared" si="19"/>
        <v>0</v>
      </c>
      <c r="T40" s="21">
        <f t="shared" si="19"/>
        <v>0</v>
      </c>
      <c r="U40" s="21">
        <f t="shared" si="19"/>
        <v>0</v>
      </c>
      <c r="V40" s="21">
        <f t="shared" si="19"/>
        <v>0</v>
      </c>
      <c r="W40" s="21">
        <f t="shared" si="19"/>
        <v>0</v>
      </c>
      <c r="X40" s="21">
        <f t="shared" si="19"/>
        <v>0</v>
      </c>
      <c r="Y40" s="21">
        <f t="shared" si="19"/>
        <v>0</v>
      </c>
      <c r="Z40" s="21">
        <f t="shared" si="19"/>
        <v>0</v>
      </c>
      <c r="AA40" s="21">
        <f t="shared" si="19"/>
        <v>0</v>
      </c>
      <c r="AB40" s="79"/>
      <c r="AC40" s="79"/>
      <c r="AD40" s="73" t="s">
        <v>50</v>
      </c>
      <c r="AE40" s="73" t="s">
        <v>51</v>
      </c>
      <c r="AI40" s="79"/>
    </row>
    <row r="41" spans="1:38" ht="15" customHeight="1" x14ac:dyDescent="0.25">
      <c r="A41" s="21" t="s">
        <v>43</v>
      </c>
      <c r="B41" s="21">
        <f t="shared" ref="B41:AA41" si="21">COUNTIF(B3:B32,"Uo")</f>
        <v>0</v>
      </c>
      <c r="C41" s="21">
        <f t="shared" ref="C41" si="22">COUNTIF(C3:C32,"Uo")</f>
        <v>0</v>
      </c>
      <c r="D41" s="21">
        <f t="shared" si="21"/>
        <v>0</v>
      </c>
      <c r="E41" s="21">
        <f t="shared" si="21"/>
        <v>0</v>
      </c>
      <c r="F41" s="21">
        <f t="shared" si="21"/>
        <v>0</v>
      </c>
      <c r="G41" s="21">
        <f t="shared" si="21"/>
        <v>0</v>
      </c>
      <c r="H41" s="21">
        <f t="shared" si="21"/>
        <v>0</v>
      </c>
      <c r="I41" s="21">
        <f t="shared" si="21"/>
        <v>0</v>
      </c>
      <c r="J41" s="21">
        <f t="shared" si="21"/>
        <v>0</v>
      </c>
      <c r="K41" s="21">
        <f>COUNTIF(K3:K32,"Uo")</f>
        <v>0</v>
      </c>
      <c r="L41" s="21">
        <f t="shared" si="21"/>
        <v>0</v>
      </c>
      <c r="M41" s="21">
        <f>COUNTIF(M3:M32,"Uo")</f>
        <v>0</v>
      </c>
      <c r="N41" s="21">
        <f t="shared" si="21"/>
        <v>0</v>
      </c>
      <c r="O41" s="21">
        <f t="shared" si="21"/>
        <v>0</v>
      </c>
      <c r="P41" s="21">
        <f t="shared" si="21"/>
        <v>0</v>
      </c>
      <c r="Q41" s="21">
        <f t="shared" si="21"/>
        <v>0</v>
      </c>
      <c r="R41" s="21">
        <f t="shared" si="21"/>
        <v>0</v>
      </c>
      <c r="S41" s="21">
        <f t="shared" si="21"/>
        <v>0</v>
      </c>
      <c r="T41" s="21">
        <f t="shared" si="21"/>
        <v>0</v>
      </c>
      <c r="U41" s="21">
        <f t="shared" si="21"/>
        <v>0</v>
      </c>
      <c r="V41" s="21">
        <f t="shared" si="21"/>
        <v>0</v>
      </c>
      <c r="W41" s="21">
        <f t="shared" si="21"/>
        <v>0</v>
      </c>
      <c r="X41" s="21">
        <f t="shared" si="21"/>
        <v>0</v>
      </c>
      <c r="Y41" s="21">
        <f t="shared" si="21"/>
        <v>0</v>
      </c>
      <c r="Z41" s="21">
        <f t="shared" si="21"/>
        <v>0</v>
      </c>
      <c r="AA41" s="21">
        <f t="shared" si="21"/>
        <v>0</v>
      </c>
      <c r="AB41" s="79"/>
      <c r="AC41" s="79"/>
      <c r="AD41" s="33" t="s">
        <v>55</v>
      </c>
      <c r="AE41" s="73" t="s">
        <v>56</v>
      </c>
    </row>
    <row r="42" spans="1:38" ht="15" customHeight="1" x14ac:dyDescent="0.25">
      <c r="A42" s="21" t="s">
        <v>76</v>
      </c>
      <c r="B42" s="21">
        <f>COUNTIF(B3:B32,"Uj")</f>
        <v>0</v>
      </c>
      <c r="C42" s="21">
        <f>COUNTIF(C3:C32,"Uj")</f>
        <v>0</v>
      </c>
      <c r="D42" s="21">
        <f t="shared" ref="D42:AA42" si="23">COUNTIF(D3:D32,"Uj")</f>
        <v>0</v>
      </c>
      <c r="E42" s="21">
        <f t="shared" si="23"/>
        <v>0</v>
      </c>
      <c r="F42" s="21">
        <f t="shared" si="23"/>
        <v>0</v>
      </c>
      <c r="G42" s="21">
        <f t="shared" si="23"/>
        <v>0</v>
      </c>
      <c r="H42" s="21">
        <f t="shared" si="23"/>
        <v>0</v>
      </c>
      <c r="I42" s="21">
        <f t="shared" si="23"/>
        <v>0</v>
      </c>
      <c r="J42" s="21">
        <f t="shared" si="23"/>
        <v>0</v>
      </c>
      <c r="K42" s="21">
        <f t="shared" si="23"/>
        <v>0</v>
      </c>
      <c r="L42" s="21">
        <f t="shared" si="23"/>
        <v>0</v>
      </c>
      <c r="M42" s="21">
        <f t="shared" si="23"/>
        <v>0</v>
      </c>
      <c r="N42" s="21">
        <f t="shared" si="23"/>
        <v>0</v>
      </c>
      <c r="O42" s="21">
        <f t="shared" si="23"/>
        <v>0</v>
      </c>
      <c r="P42" s="21">
        <f t="shared" si="23"/>
        <v>0</v>
      </c>
      <c r="Q42" s="21">
        <f t="shared" si="23"/>
        <v>0</v>
      </c>
      <c r="R42" s="21">
        <f t="shared" si="23"/>
        <v>0</v>
      </c>
      <c r="S42" s="21">
        <f t="shared" si="23"/>
        <v>0</v>
      </c>
      <c r="T42" s="21">
        <f t="shared" si="23"/>
        <v>0</v>
      </c>
      <c r="U42" s="21">
        <f t="shared" si="23"/>
        <v>0</v>
      </c>
      <c r="V42" s="21">
        <f t="shared" si="23"/>
        <v>0</v>
      </c>
      <c r="W42" s="21">
        <f t="shared" si="23"/>
        <v>0</v>
      </c>
      <c r="X42" s="21">
        <f t="shared" si="23"/>
        <v>0</v>
      </c>
      <c r="Y42" s="21">
        <f t="shared" si="23"/>
        <v>0</v>
      </c>
      <c r="Z42" s="21">
        <f t="shared" si="23"/>
        <v>0</v>
      </c>
      <c r="AA42" s="21">
        <f t="shared" si="23"/>
        <v>0</v>
      </c>
      <c r="AB42" s="79"/>
      <c r="AC42" s="79"/>
      <c r="AD42" s="31"/>
      <c r="AE42" s="73" t="s">
        <v>52</v>
      </c>
    </row>
    <row r="43" spans="1:38" ht="15" customHeight="1" x14ac:dyDescent="0.25">
      <c r="A43" s="14" t="s">
        <v>45</v>
      </c>
      <c r="B43" s="378" t="s">
        <v>48</v>
      </c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379"/>
      <c r="Z43" s="379"/>
      <c r="AA43" s="379"/>
      <c r="AD43" s="45" t="s">
        <v>70</v>
      </c>
      <c r="AE43" s="45" t="s">
        <v>71</v>
      </c>
      <c r="AF43" s="45"/>
      <c r="AG43" s="45"/>
      <c r="AH43" s="45"/>
    </row>
    <row r="44" spans="1:38" x14ac:dyDescent="0.25">
      <c r="A44" s="21" t="s">
        <v>128</v>
      </c>
      <c r="B44" s="21">
        <f>Sierpień!B87</f>
        <v>345</v>
      </c>
      <c r="C44" s="21">
        <f>Sierpień!C87</f>
        <v>0</v>
      </c>
      <c r="D44" s="21">
        <f>Sierpień!D87</f>
        <v>595</v>
      </c>
      <c r="E44" s="21">
        <f>Sierpień!E87</f>
        <v>250</v>
      </c>
      <c r="F44" s="21">
        <f>Sierpień!F87</f>
        <v>780</v>
      </c>
      <c r="G44" s="21">
        <f>Sierpień!G87</f>
        <v>285</v>
      </c>
      <c r="H44" s="21">
        <f>Sierpień!H87</f>
        <v>1425</v>
      </c>
      <c r="I44" s="21">
        <f>Sierpień!I87</f>
        <v>355</v>
      </c>
      <c r="J44" s="21">
        <f>Sierpień!J87</f>
        <v>155</v>
      </c>
      <c r="K44" s="21">
        <f>Sierpień!K87</f>
        <v>120</v>
      </c>
      <c r="L44" s="21">
        <f>Sierpień!L87</f>
        <v>1340</v>
      </c>
      <c r="M44" s="21">
        <f>Sierpień!M87</f>
        <v>1630</v>
      </c>
      <c r="N44" s="21">
        <f>Sierpień!N87</f>
        <v>90</v>
      </c>
      <c r="O44" s="21">
        <f>Sierpień!O87</f>
        <v>305</v>
      </c>
      <c r="P44" s="21">
        <f>Sierpień!P87</f>
        <v>120</v>
      </c>
      <c r="Q44" s="21">
        <f>Sierpień!Q87</f>
        <v>0</v>
      </c>
      <c r="R44" s="21">
        <f>Sierpień!R87</f>
        <v>1470</v>
      </c>
      <c r="S44" s="21">
        <f>Sierpień!S87</f>
        <v>1020</v>
      </c>
      <c r="T44" s="21">
        <f>Sierpień!T87</f>
        <v>90</v>
      </c>
      <c r="U44" s="21">
        <f>Sierpień!U87</f>
        <v>220</v>
      </c>
      <c r="V44" s="21">
        <f>Sierpień!V87</f>
        <v>180</v>
      </c>
      <c r="W44" s="21">
        <f>Sierpień!W87</f>
        <v>85</v>
      </c>
      <c r="X44" s="21">
        <f>Sierpień!X87</f>
        <v>420</v>
      </c>
      <c r="Y44" s="21">
        <f>Sierpień!Y87</f>
        <v>180</v>
      </c>
      <c r="Z44" s="21">
        <f>Sierpień!Z87</f>
        <v>710</v>
      </c>
      <c r="AA44" s="21">
        <f>Sierpień!AA87</f>
        <v>0</v>
      </c>
      <c r="AD44" s="45" t="s">
        <v>72</v>
      </c>
      <c r="AE44" s="45" t="s">
        <v>53</v>
      </c>
      <c r="AF44" s="45"/>
      <c r="AG44" s="45"/>
      <c r="AH44" s="45"/>
    </row>
    <row r="45" spans="1:38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D45" s="45" t="s">
        <v>74</v>
      </c>
      <c r="AE45" s="45" t="s">
        <v>68</v>
      </c>
      <c r="AF45" s="45"/>
      <c r="AG45" s="45"/>
      <c r="AH45" s="45"/>
    </row>
    <row r="46" spans="1:38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D46" s="45" t="s">
        <v>75</v>
      </c>
      <c r="AE46" s="45" t="s">
        <v>67</v>
      </c>
      <c r="AF46" s="45"/>
      <c r="AG46" s="45"/>
      <c r="AH46" s="45"/>
    </row>
    <row r="47" spans="1:38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D47" s="45" t="s">
        <v>44</v>
      </c>
      <c r="AE47" s="45" t="s">
        <v>73</v>
      </c>
      <c r="AF47" s="45"/>
      <c r="AG47" s="45"/>
      <c r="AH47" s="45"/>
    </row>
    <row r="48" spans="1:38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D48" s="140"/>
      <c r="AE48" s="45" t="s">
        <v>87</v>
      </c>
    </row>
    <row r="49" spans="1:34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D49" s="58"/>
      <c r="AE49" s="45" t="s">
        <v>88</v>
      </c>
    </row>
    <row r="50" spans="1:34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D50" s="59"/>
      <c r="AE50" s="45" t="s">
        <v>89</v>
      </c>
    </row>
    <row r="51" spans="1:34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D51" s="54" t="s">
        <v>100</v>
      </c>
      <c r="AE51" s="45" t="s">
        <v>101</v>
      </c>
      <c r="AF51" s="45"/>
      <c r="AG51" s="45"/>
      <c r="AH51" s="45"/>
    </row>
    <row r="52" spans="1:34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E52" s="45"/>
      <c r="AF52" s="45"/>
      <c r="AG52" s="45"/>
    </row>
    <row r="53" spans="1:34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E53" s="45"/>
      <c r="AF53" s="45"/>
      <c r="AG53" s="45"/>
    </row>
    <row r="54" spans="1:34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E54" s="45"/>
      <c r="AF54" s="45"/>
      <c r="AG54" s="45"/>
    </row>
    <row r="55" spans="1:34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E55" s="46"/>
      <c r="AF55" s="46"/>
      <c r="AG55" s="46"/>
    </row>
    <row r="56" spans="1:34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E56" s="45"/>
      <c r="AF56" s="45"/>
      <c r="AG56" s="45"/>
    </row>
    <row r="57" spans="1:34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E57" s="45"/>
      <c r="AF57" s="45"/>
      <c r="AG57" s="45"/>
    </row>
    <row r="58" spans="1:34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34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34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34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E61" s="45"/>
      <c r="AF61" s="45"/>
      <c r="AG61" s="45"/>
    </row>
    <row r="62" spans="1:34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34" ht="15.75" thickBot="1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34" ht="15.75" thickBot="1" x14ac:dyDescent="0.3">
      <c r="A64" s="16" t="s">
        <v>46</v>
      </c>
      <c r="B64" s="13">
        <f t="shared" ref="B64:AA64" si="24">SUM(B44:B63)</f>
        <v>345</v>
      </c>
      <c r="C64" s="13">
        <f t="shared" si="24"/>
        <v>0</v>
      </c>
      <c r="D64" s="21">
        <f t="shared" si="24"/>
        <v>595</v>
      </c>
      <c r="E64" s="21">
        <f t="shared" si="24"/>
        <v>250</v>
      </c>
      <c r="F64" s="21">
        <f t="shared" si="24"/>
        <v>780</v>
      </c>
      <c r="G64" s="21">
        <f t="shared" si="24"/>
        <v>285</v>
      </c>
      <c r="H64" s="21">
        <f t="shared" si="24"/>
        <v>1425</v>
      </c>
      <c r="I64" s="21">
        <f t="shared" si="24"/>
        <v>355</v>
      </c>
      <c r="J64" s="21">
        <f t="shared" si="24"/>
        <v>155</v>
      </c>
      <c r="K64" s="21">
        <f t="shared" si="24"/>
        <v>120</v>
      </c>
      <c r="L64" s="21">
        <f t="shared" si="24"/>
        <v>1340</v>
      </c>
      <c r="M64" s="21">
        <f t="shared" si="24"/>
        <v>1630</v>
      </c>
      <c r="N64" s="21">
        <f t="shared" si="24"/>
        <v>90</v>
      </c>
      <c r="O64" s="21">
        <f t="shared" si="24"/>
        <v>305</v>
      </c>
      <c r="P64" s="21">
        <f t="shared" si="24"/>
        <v>120</v>
      </c>
      <c r="Q64" s="21">
        <f t="shared" si="24"/>
        <v>0</v>
      </c>
      <c r="R64" s="21">
        <f t="shared" si="24"/>
        <v>1470</v>
      </c>
      <c r="S64" s="21">
        <f t="shared" si="24"/>
        <v>1020</v>
      </c>
      <c r="T64" s="21">
        <f t="shared" si="24"/>
        <v>90</v>
      </c>
      <c r="U64" s="21">
        <f t="shared" si="24"/>
        <v>220</v>
      </c>
      <c r="V64" s="21">
        <f t="shared" si="24"/>
        <v>180</v>
      </c>
      <c r="W64" s="21">
        <f t="shared" si="24"/>
        <v>85</v>
      </c>
      <c r="X64" s="21">
        <f t="shared" si="24"/>
        <v>420</v>
      </c>
      <c r="Y64" s="21">
        <f t="shared" si="24"/>
        <v>180</v>
      </c>
      <c r="Z64" s="21">
        <f t="shared" si="24"/>
        <v>710</v>
      </c>
      <c r="AA64" s="21">
        <f t="shared" si="24"/>
        <v>0</v>
      </c>
    </row>
    <row r="65" spans="1:27" x14ac:dyDescent="0.25">
      <c r="A65" s="14" t="s">
        <v>45</v>
      </c>
      <c r="B65" s="378" t="s">
        <v>49</v>
      </c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  <c r="Y65" s="379"/>
      <c r="Z65" s="379"/>
      <c r="AA65" s="379"/>
    </row>
    <row r="66" spans="1:27" x14ac:dyDescent="0.25">
      <c r="A66" s="338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ht="15.75" thickBot="1" x14ac:dyDescent="0.3">
      <c r="A87" s="15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ht="15.75" thickBot="1" x14ac:dyDescent="0.3">
      <c r="A88" s="17" t="s">
        <v>46</v>
      </c>
      <c r="B88" s="18">
        <f t="shared" ref="B88:AA88" si="25">SUM(B66:B87)</f>
        <v>0</v>
      </c>
      <c r="C88" s="18">
        <f t="shared" ref="C88" si="26">SUM(C66:C87)</f>
        <v>0</v>
      </c>
      <c r="D88" s="15">
        <f t="shared" si="25"/>
        <v>0</v>
      </c>
      <c r="E88" s="15">
        <f t="shared" si="25"/>
        <v>0</v>
      </c>
      <c r="F88" s="15">
        <f t="shared" si="25"/>
        <v>0</v>
      </c>
      <c r="G88" s="15">
        <f t="shared" si="25"/>
        <v>0</v>
      </c>
      <c r="H88" s="15">
        <f t="shared" si="25"/>
        <v>0</v>
      </c>
      <c r="I88" s="15">
        <f t="shared" si="25"/>
        <v>0</v>
      </c>
      <c r="J88" s="15">
        <f t="shared" si="25"/>
        <v>0</v>
      </c>
      <c r="K88" s="15">
        <f>SUM(K66:K87)</f>
        <v>0</v>
      </c>
      <c r="L88" s="15">
        <f t="shared" si="25"/>
        <v>0</v>
      </c>
      <c r="M88" s="15">
        <f>SUM(M66:M87)</f>
        <v>0</v>
      </c>
      <c r="N88" s="15">
        <f t="shared" si="25"/>
        <v>0</v>
      </c>
      <c r="O88" s="15">
        <f t="shared" si="25"/>
        <v>0</v>
      </c>
      <c r="P88" s="15">
        <f t="shared" si="25"/>
        <v>0</v>
      </c>
      <c r="Q88" s="15">
        <f t="shared" si="25"/>
        <v>0</v>
      </c>
      <c r="R88" s="15">
        <f t="shared" si="25"/>
        <v>0</v>
      </c>
      <c r="S88" s="15">
        <f t="shared" si="25"/>
        <v>0</v>
      </c>
      <c r="T88" s="15">
        <f t="shared" si="25"/>
        <v>0</v>
      </c>
      <c r="U88" s="15">
        <f t="shared" si="25"/>
        <v>0</v>
      </c>
      <c r="V88" s="15">
        <f t="shared" si="25"/>
        <v>0</v>
      </c>
      <c r="W88" s="15">
        <f t="shared" si="25"/>
        <v>0</v>
      </c>
      <c r="X88" s="15">
        <f t="shared" si="25"/>
        <v>0</v>
      </c>
      <c r="Y88" s="15">
        <f t="shared" si="25"/>
        <v>0</v>
      </c>
      <c r="Z88" s="15">
        <f t="shared" si="25"/>
        <v>0</v>
      </c>
      <c r="AA88" s="15">
        <f t="shared" si="25"/>
        <v>0</v>
      </c>
    </row>
    <row r="89" spans="1:27" ht="15.75" thickBot="1" x14ac:dyDescent="0.3">
      <c r="A89" s="5" t="s">
        <v>47</v>
      </c>
      <c r="B89" s="6">
        <f t="shared" ref="B89:AA89" si="27">SUM(B64-B88)</f>
        <v>345</v>
      </c>
      <c r="C89" s="6">
        <f t="shared" ref="C89" si="28">SUM(C64-C88)</f>
        <v>0</v>
      </c>
      <c r="D89" s="6">
        <f t="shared" si="27"/>
        <v>595</v>
      </c>
      <c r="E89" s="6">
        <f t="shared" si="27"/>
        <v>250</v>
      </c>
      <c r="F89" s="6">
        <f t="shared" si="27"/>
        <v>780</v>
      </c>
      <c r="G89" s="6">
        <f t="shared" si="27"/>
        <v>285</v>
      </c>
      <c r="H89" s="6">
        <f t="shared" si="27"/>
        <v>1425</v>
      </c>
      <c r="I89" s="6">
        <f t="shared" si="27"/>
        <v>355</v>
      </c>
      <c r="J89" s="6">
        <f t="shared" si="27"/>
        <v>155</v>
      </c>
      <c r="K89" s="6">
        <f>SUM(K64-K88)</f>
        <v>120</v>
      </c>
      <c r="L89" s="6">
        <f t="shared" si="27"/>
        <v>1340</v>
      </c>
      <c r="M89" s="6">
        <f>SUM(M64-M88)</f>
        <v>1630</v>
      </c>
      <c r="N89" s="6">
        <f t="shared" si="27"/>
        <v>90</v>
      </c>
      <c r="O89" s="6">
        <f t="shared" si="27"/>
        <v>305</v>
      </c>
      <c r="P89" s="6">
        <f t="shared" si="27"/>
        <v>120</v>
      </c>
      <c r="Q89" s="6">
        <f t="shared" si="27"/>
        <v>0</v>
      </c>
      <c r="R89" s="6">
        <f t="shared" si="27"/>
        <v>1470</v>
      </c>
      <c r="S89" s="6">
        <f t="shared" si="27"/>
        <v>1020</v>
      </c>
      <c r="T89" s="6">
        <f t="shared" si="27"/>
        <v>90</v>
      </c>
      <c r="U89" s="6">
        <f t="shared" si="27"/>
        <v>220</v>
      </c>
      <c r="V89" s="6">
        <f t="shared" si="27"/>
        <v>180</v>
      </c>
      <c r="W89" s="6">
        <f t="shared" si="27"/>
        <v>85</v>
      </c>
      <c r="X89" s="6">
        <f t="shared" si="27"/>
        <v>420</v>
      </c>
      <c r="Y89" s="6">
        <f t="shared" si="27"/>
        <v>180</v>
      </c>
      <c r="Z89" s="6">
        <f t="shared" si="27"/>
        <v>710</v>
      </c>
      <c r="AA89" s="7">
        <f t="shared" si="27"/>
        <v>0</v>
      </c>
    </row>
    <row r="91" spans="1:27" ht="15.75" thickBot="1" x14ac:dyDescent="0.3"/>
    <row r="92" spans="1:27" x14ac:dyDescent="0.25">
      <c r="A92" s="82" t="s">
        <v>65</v>
      </c>
      <c r="B92" s="83">
        <f t="shared" ref="B92:AA92" si="29">COUNTIF(B3:B32,"*1")+COUNTIF(B3:B32,"*1~*")+COUNTIF(B3:B32,"*1#")+COUNTIF(B3:B32,"1")</f>
        <v>4</v>
      </c>
      <c r="C92" s="83">
        <f t="shared" ref="C92" si="30">COUNTIF(C3:C32,"*1")+COUNTIF(C3:C32,"*1~*")+COUNTIF(C3:C32,"*1#")+COUNTIF(C3:C32,"1")</f>
        <v>4</v>
      </c>
      <c r="D92" s="83">
        <f t="shared" si="29"/>
        <v>10</v>
      </c>
      <c r="E92" s="83">
        <f t="shared" si="29"/>
        <v>7</v>
      </c>
      <c r="F92" s="83">
        <f t="shared" si="29"/>
        <v>4</v>
      </c>
      <c r="G92" s="83">
        <f t="shared" si="29"/>
        <v>7</v>
      </c>
      <c r="H92" s="83">
        <f t="shared" si="29"/>
        <v>7</v>
      </c>
      <c r="I92" s="83">
        <f t="shared" si="29"/>
        <v>11</v>
      </c>
      <c r="J92" s="83">
        <f t="shared" si="29"/>
        <v>20</v>
      </c>
      <c r="K92" s="83">
        <f t="shared" si="29"/>
        <v>12</v>
      </c>
      <c r="L92" s="83">
        <f t="shared" si="29"/>
        <v>4</v>
      </c>
      <c r="M92" s="83">
        <f t="shared" si="29"/>
        <v>6</v>
      </c>
      <c r="N92" s="83">
        <f t="shared" si="29"/>
        <v>3</v>
      </c>
      <c r="O92" s="83">
        <f t="shared" si="29"/>
        <v>6</v>
      </c>
      <c r="P92" s="83">
        <f t="shared" si="29"/>
        <v>7</v>
      </c>
      <c r="Q92" s="83">
        <f t="shared" si="29"/>
        <v>3</v>
      </c>
      <c r="R92" s="83">
        <f t="shared" si="29"/>
        <v>3</v>
      </c>
      <c r="S92" s="83">
        <f t="shared" si="29"/>
        <v>7</v>
      </c>
      <c r="T92" s="83">
        <f t="shared" si="29"/>
        <v>0</v>
      </c>
      <c r="U92" s="83">
        <f t="shared" si="29"/>
        <v>5</v>
      </c>
      <c r="V92" s="83">
        <f t="shared" si="29"/>
        <v>0</v>
      </c>
      <c r="W92" s="83">
        <f t="shared" si="29"/>
        <v>0</v>
      </c>
      <c r="X92" s="83">
        <f t="shared" si="29"/>
        <v>0</v>
      </c>
      <c r="Y92" s="83">
        <f t="shared" si="29"/>
        <v>0</v>
      </c>
      <c r="Z92" s="83">
        <f t="shared" si="29"/>
        <v>0</v>
      </c>
      <c r="AA92" s="83">
        <f t="shared" si="29"/>
        <v>0</v>
      </c>
    </row>
    <row r="93" spans="1:27" ht="15.75" thickBot="1" x14ac:dyDescent="0.3">
      <c r="A93" s="40" t="s">
        <v>62</v>
      </c>
      <c r="B93" s="88">
        <f t="shared" ref="B93:AA93" si="31">COUNTIF(B2:B29,"O1R")</f>
        <v>0</v>
      </c>
      <c r="C93" s="88">
        <f t="shared" ref="C93" si="32">COUNTIF(C2:C29,"O1R")</f>
        <v>0</v>
      </c>
      <c r="D93" s="88">
        <f t="shared" si="31"/>
        <v>0</v>
      </c>
      <c r="E93" s="88">
        <f t="shared" si="31"/>
        <v>0</v>
      </c>
      <c r="F93" s="88">
        <f t="shared" si="31"/>
        <v>0</v>
      </c>
      <c r="G93" s="88">
        <f t="shared" si="31"/>
        <v>0</v>
      </c>
      <c r="H93" s="88">
        <f t="shared" si="31"/>
        <v>0</v>
      </c>
      <c r="I93" s="88">
        <f t="shared" si="31"/>
        <v>0</v>
      </c>
      <c r="J93" s="88">
        <f t="shared" si="31"/>
        <v>0</v>
      </c>
      <c r="K93" s="88">
        <f t="shared" si="31"/>
        <v>0</v>
      </c>
      <c r="L93" s="88">
        <f t="shared" si="31"/>
        <v>0</v>
      </c>
      <c r="M93" s="88">
        <f t="shared" si="31"/>
        <v>0</v>
      </c>
      <c r="N93" s="88">
        <f t="shared" si="31"/>
        <v>0</v>
      </c>
      <c r="O93" s="88">
        <f t="shared" si="31"/>
        <v>0</v>
      </c>
      <c r="P93" s="88">
        <f t="shared" si="31"/>
        <v>0</v>
      </c>
      <c r="Q93" s="88">
        <f t="shared" si="31"/>
        <v>0</v>
      </c>
      <c r="R93" s="88">
        <f t="shared" si="31"/>
        <v>0</v>
      </c>
      <c r="S93" s="88">
        <f t="shared" si="31"/>
        <v>0</v>
      </c>
      <c r="T93" s="88">
        <f t="shared" si="31"/>
        <v>0</v>
      </c>
      <c r="U93" s="88">
        <f t="shared" si="31"/>
        <v>0</v>
      </c>
      <c r="V93" s="88">
        <f t="shared" si="31"/>
        <v>0</v>
      </c>
      <c r="W93" s="88">
        <f t="shared" si="31"/>
        <v>0</v>
      </c>
      <c r="X93" s="88">
        <f t="shared" si="31"/>
        <v>0</v>
      </c>
      <c r="Y93" s="88">
        <f t="shared" si="31"/>
        <v>0</v>
      </c>
      <c r="Z93" s="88">
        <f t="shared" si="31"/>
        <v>0</v>
      </c>
      <c r="AA93" s="88">
        <f t="shared" si="31"/>
        <v>0</v>
      </c>
    </row>
    <row r="94" spans="1:27" ht="15.75" thickBot="1" x14ac:dyDescent="0.3">
      <c r="A94" s="50" t="s">
        <v>64</v>
      </c>
      <c r="B94" s="63">
        <f t="shared" ref="B94:AA94" si="33">SUM(B92:B93)</f>
        <v>4</v>
      </c>
      <c r="C94" s="63">
        <f t="shared" ref="C94" si="34">SUM(C92:C93)</f>
        <v>4</v>
      </c>
      <c r="D94" s="63">
        <f t="shared" si="33"/>
        <v>10</v>
      </c>
      <c r="E94" s="63">
        <f t="shared" si="33"/>
        <v>7</v>
      </c>
      <c r="F94" s="63">
        <f t="shared" si="33"/>
        <v>4</v>
      </c>
      <c r="G94" s="63">
        <f t="shared" si="33"/>
        <v>7</v>
      </c>
      <c r="H94" s="63">
        <f t="shared" si="33"/>
        <v>7</v>
      </c>
      <c r="I94" s="63">
        <f t="shared" si="33"/>
        <v>11</v>
      </c>
      <c r="J94" s="63">
        <f t="shared" si="33"/>
        <v>20</v>
      </c>
      <c r="K94" s="63">
        <f>SUM(K92:K93)</f>
        <v>12</v>
      </c>
      <c r="L94" s="63">
        <f t="shared" si="33"/>
        <v>4</v>
      </c>
      <c r="M94" s="63">
        <f>SUM(M92:M93)</f>
        <v>6</v>
      </c>
      <c r="N94" s="63">
        <f t="shared" si="33"/>
        <v>3</v>
      </c>
      <c r="O94" s="63">
        <f t="shared" si="33"/>
        <v>6</v>
      </c>
      <c r="P94" s="63">
        <f t="shared" si="33"/>
        <v>7</v>
      </c>
      <c r="Q94" s="63">
        <f t="shared" si="33"/>
        <v>3</v>
      </c>
      <c r="R94" s="63">
        <f t="shared" si="33"/>
        <v>3</v>
      </c>
      <c r="S94" s="63">
        <f t="shared" si="33"/>
        <v>7</v>
      </c>
      <c r="T94" s="63">
        <f t="shared" si="33"/>
        <v>0</v>
      </c>
      <c r="U94" s="63">
        <f t="shared" si="33"/>
        <v>5</v>
      </c>
      <c r="V94" s="63">
        <f t="shared" si="33"/>
        <v>0</v>
      </c>
      <c r="W94" s="63">
        <f t="shared" si="33"/>
        <v>0</v>
      </c>
      <c r="X94" s="63">
        <f t="shared" si="33"/>
        <v>0</v>
      </c>
      <c r="Y94" s="63">
        <f t="shared" si="33"/>
        <v>0</v>
      </c>
      <c r="Z94" s="63">
        <f t="shared" si="33"/>
        <v>0</v>
      </c>
      <c r="AA94" s="63">
        <f t="shared" si="33"/>
        <v>0</v>
      </c>
    </row>
    <row r="95" spans="1:27" x14ac:dyDescent="0.25">
      <c r="A95" s="43" t="s">
        <v>63</v>
      </c>
      <c r="B95" s="28">
        <f>COUNTIF(B3:B32,"*2")+COUNTIF(B3:B33,"2")</f>
        <v>0</v>
      </c>
      <c r="C95" s="28">
        <f t="shared" ref="C95:AA95" si="35">COUNTIF(C3:C32,"*2")+COUNTIF(C3:C33,"2")</f>
        <v>0</v>
      </c>
      <c r="D95" s="28">
        <f t="shared" si="35"/>
        <v>7</v>
      </c>
      <c r="E95" s="28">
        <f t="shared" si="35"/>
        <v>3</v>
      </c>
      <c r="F95" s="28">
        <f t="shared" si="35"/>
        <v>0</v>
      </c>
      <c r="G95" s="28">
        <f t="shared" si="35"/>
        <v>4</v>
      </c>
      <c r="H95" s="28">
        <f t="shared" si="35"/>
        <v>4</v>
      </c>
      <c r="I95" s="28">
        <f t="shared" si="35"/>
        <v>6</v>
      </c>
      <c r="J95" s="28">
        <f t="shared" si="35"/>
        <v>0</v>
      </c>
      <c r="K95" s="28">
        <f t="shared" si="35"/>
        <v>6</v>
      </c>
      <c r="L95" s="28">
        <f t="shared" si="35"/>
        <v>3</v>
      </c>
      <c r="M95" s="28">
        <f t="shared" si="35"/>
        <v>11</v>
      </c>
      <c r="N95" s="28">
        <f t="shared" si="35"/>
        <v>12</v>
      </c>
      <c r="O95" s="28">
        <f t="shared" si="35"/>
        <v>9</v>
      </c>
      <c r="P95" s="28">
        <f t="shared" si="35"/>
        <v>6</v>
      </c>
      <c r="Q95" s="28">
        <f t="shared" si="35"/>
        <v>5</v>
      </c>
      <c r="R95" s="28">
        <f t="shared" si="35"/>
        <v>9</v>
      </c>
      <c r="S95" s="28">
        <f t="shared" si="35"/>
        <v>5</v>
      </c>
      <c r="T95" s="28">
        <f t="shared" si="35"/>
        <v>2</v>
      </c>
      <c r="U95" s="28">
        <f t="shared" si="35"/>
        <v>3</v>
      </c>
      <c r="V95" s="28">
        <f t="shared" si="35"/>
        <v>0</v>
      </c>
      <c r="W95" s="28">
        <f t="shared" si="35"/>
        <v>0</v>
      </c>
      <c r="X95" s="28">
        <f t="shared" si="35"/>
        <v>0</v>
      </c>
      <c r="Y95" s="28">
        <f t="shared" si="35"/>
        <v>0</v>
      </c>
      <c r="Z95" s="28">
        <f t="shared" si="35"/>
        <v>0</v>
      </c>
      <c r="AA95" s="28">
        <f t="shared" si="35"/>
        <v>0</v>
      </c>
    </row>
    <row r="96" spans="1:27" ht="15.75" thickBot="1" x14ac:dyDescent="0.3">
      <c r="A96" s="40" t="s">
        <v>62</v>
      </c>
      <c r="B96" s="88">
        <f t="shared" ref="B96:AA96" si="36">COUNTIF(B2:B29,"*2R")</f>
        <v>0</v>
      </c>
      <c r="C96" s="88">
        <f t="shared" ref="C96" si="37">COUNTIF(C2:C29,"*2R")</f>
        <v>0</v>
      </c>
      <c r="D96" s="88">
        <f t="shared" si="36"/>
        <v>0</v>
      </c>
      <c r="E96" s="88">
        <f t="shared" si="36"/>
        <v>0</v>
      </c>
      <c r="F96" s="88">
        <f t="shared" si="36"/>
        <v>0</v>
      </c>
      <c r="G96" s="88">
        <f t="shared" si="36"/>
        <v>0</v>
      </c>
      <c r="H96" s="88">
        <f t="shared" si="36"/>
        <v>0</v>
      </c>
      <c r="I96" s="88">
        <f t="shared" si="36"/>
        <v>0</v>
      </c>
      <c r="J96" s="88">
        <f t="shared" si="36"/>
        <v>0</v>
      </c>
      <c r="K96" s="88">
        <f t="shared" si="36"/>
        <v>0</v>
      </c>
      <c r="L96" s="88">
        <f t="shared" si="36"/>
        <v>0</v>
      </c>
      <c r="M96" s="88">
        <f t="shared" si="36"/>
        <v>0</v>
      </c>
      <c r="N96" s="88">
        <f t="shared" si="36"/>
        <v>0</v>
      </c>
      <c r="O96" s="88">
        <f t="shared" si="36"/>
        <v>0</v>
      </c>
      <c r="P96" s="88">
        <f t="shared" si="36"/>
        <v>0</v>
      </c>
      <c r="Q96" s="88">
        <f t="shared" si="36"/>
        <v>0</v>
      </c>
      <c r="R96" s="88">
        <f t="shared" si="36"/>
        <v>0</v>
      </c>
      <c r="S96" s="88">
        <f t="shared" si="36"/>
        <v>0</v>
      </c>
      <c r="T96" s="88">
        <f t="shared" si="36"/>
        <v>0</v>
      </c>
      <c r="U96" s="88">
        <f t="shared" si="36"/>
        <v>0</v>
      </c>
      <c r="V96" s="88">
        <f t="shared" si="36"/>
        <v>0</v>
      </c>
      <c r="W96" s="88">
        <f t="shared" si="36"/>
        <v>0</v>
      </c>
      <c r="X96" s="88">
        <f t="shared" si="36"/>
        <v>0</v>
      </c>
      <c r="Y96" s="88">
        <f t="shared" si="36"/>
        <v>0</v>
      </c>
      <c r="Z96" s="88">
        <f t="shared" si="36"/>
        <v>0</v>
      </c>
      <c r="AA96" s="88">
        <f t="shared" si="36"/>
        <v>0</v>
      </c>
    </row>
    <row r="97" spans="1:27" ht="15.75" thickBot="1" x14ac:dyDescent="0.3">
      <c r="A97" s="50" t="s">
        <v>64</v>
      </c>
      <c r="B97" s="63">
        <f t="shared" ref="B97:AA97" si="38">SUM(B95:B96)</f>
        <v>0</v>
      </c>
      <c r="C97" s="63">
        <f t="shared" ref="C97" si="39">SUM(C95:C96)</f>
        <v>0</v>
      </c>
      <c r="D97" s="63">
        <f t="shared" si="38"/>
        <v>7</v>
      </c>
      <c r="E97" s="63">
        <f t="shared" si="38"/>
        <v>3</v>
      </c>
      <c r="F97" s="63">
        <f t="shared" si="38"/>
        <v>0</v>
      </c>
      <c r="G97" s="63">
        <f t="shared" si="38"/>
        <v>4</v>
      </c>
      <c r="H97" s="63">
        <f t="shared" si="38"/>
        <v>4</v>
      </c>
      <c r="I97" s="63">
        <f t="shared" si="38"/>
        <v>6</v>
      </c>
      <c r="J97" s="63">
        <f t="shared" si="38"/>
        <v>0</v>
      </c>
      <c r="K97" s="63">
        <f>SUM(K95:K96)</f>
        <v>6</v>
      </c>
      <c r="L97" s="63">
        <f t="shared" si="38"/>
        <v>3</v>
      </c>
      <c r="M97" s="63">
        <f>SUM(M95:M96)</f>
        <v>11</v>
      </c>
      <c r="N97" s="63">
        <f t="shared" si="38"/>
        <v>12</v>
      </c>
      <c r="O97" s="63">
        <f t="shared" si="38"/>
        <v>9</v>
      </c>
      <c r="P97" s="63">
        <f t="shared" si="38"/>
        <v>6</v>
      </c>
      <c r="Q97" s="63">
        <f t="shared" si="38"/>
        <v>5</v>
      </c>
      <c r="R97" s="63">
        <f t="shared" si="38"/>
        <v>9</v>
      </c>
      <c r="S97" s="63">
        <f t="shared" si="38"/>
        <v>5</v>
      </c>
      <c r="T97" s="63">
        <f t="shared" si="38"/>
        <v>2</v>
      </c>
      <c r="U97" s="63">
        <f t="shared" si="38"/>
        <v>3</v>
      </c>
      <c r="V97" s="63">
        <f t="shared" si="38"/>
        <v>0</v>
      </c>
      <c r="W97" s="63">
        <f t="shared" si="38"/>
        <v>0</v>
      </c>
      <c r="X97" s="63">
        <f t="shared" si="38"/>
        <v>0</v>
      </c>
      <c r="Y97" s="63">
        <f t="shared" si="38"/>
        <v>0</v>
      </c>
      <c r="Z97" s="63">
        <f t="shared" si="38"/>
        <v>0</v>
      </c>
      <c r="AA97" s="63">
        <f t="shared" si="38"/>
        <v>0</v>
      </c>
    </row>
    <row r="98" spans="1:27" x14ac:dyDescent="0.25">
      <c r="A98" s="43" t="s">
        <v>66</v>
      </c>
      <c r="B98" s="28">
        <f>COUNTIF(B3:B32,"*3")+COUNTIF(B3:B33,"3")</f>
        <v>0</v>
      </c>
      <c r="C98" s="28">
        <f t="shared" ref="C98" si="40">COUNTIF(C3:C32,"*3")</f>
        <v>0</v>
      </c>
      <c r="D98" s="28">
        <f t="shared" ref="D98:AA98" si="41">COUNTIF(D3:D32,"*3")</f>
        <v>0</v>
      </c>
      <c r="E98" s="28">
        <f t="shared" si="41"/>
        <v>0</v>
      </c>
      <c r="F98" s="28">
        <f t="shared" si="41"/>
        <v>0</v>
      </c>
      <c r="G98" s="28">
        <f t="shared" si="41"/>
        <v>0</v>
      </c>
      <c r="H98" s="28">
        <f t="shared" si="41"/>
        <v>0</v>
      </c>
      <c r="I98" s="28">
        <f t="shared" si="41"/>
        <v>0</v>
      </c>
      <c r="J98" s="28">
        <f t="shared" si="41"/>
        <v>0</v>
      </c>
      <c r="K98" s="28">
        <f t="shared" si="41"/>
        <v>0</v>
      </c>
      <c r="L98" s="28">
        <f t="shared" si="41"/>
        <v>0</v>
      </c>
      <c r="M98" s="28">
        <f t="shared" si="41"/>
        <v>0</v>
      </c>
      <c r="N98" s="28">
        <f t="shared" si="41"/>
        <v>0</v>
      </c>
      <c r="O98" s="28">
        <f t="shared" si="41"/>
        <v>0</v>
      </c>
      <c r="P98" s="28">
        <f t="shared" si="41"/>
        <v>0</v>
      </c>
      <c r="Q98" s="28">
        <f t="shared" si="41"/>
        <v>0</v>
      </c>
      <c r="R98" s="28">
        <f t="shared" si="41"/>
        <v>0</v>
      </c>
      <c r="S98" s="28">
        <f t="shared" si="41"/>
        <v>0</v>
      </c>
      <c r="T98" s="28">
        <f t="shared" si="41"/>
        <v>0</v>
      </c>
      <c r="U98" s="28">
        <f t="shared" si="41"/>
        <v>0</v>
      </c>
      <c r="V98" s="28">
        <f t="shared" si="41"/>
        <v>0</v>
      </c>
      <c r="W98" s="28">
        <f t="shared" si="41"/>
        <v>0</v>
      </c>
      <c r="X98" s="28">
        <f t="shared" si="41"/>
        <v>0</v>
      </c>
      <c r="Y98" s="28">
        <f t="shared" si="41"/>
        <v>0</v>
      </c>
      <c r="Z98" s="28">
        <f t="shared" si="41"/>
        <v>0</v>
      </c>
      <c r="AA98" s="28">
        <f t="shared" si="41"/>
        <v>0</v>
      </c>
    </row>
    <row r="99" spans="1:27" ht="15.75" thickBot="1" x14ac:dyDescent="0.3">
      <c r="A99" s="44" t="s">
        <v>62</v>
      </c>
      <c r="B99" s="42">
        <f t="shared" ref="B99:AA99" si="42">COUNTIF(B2:B29,"*3R")</f>
        <v>0</v>
      </c>
      <c r="C99" s="42">
        <f t="shared" ref="C99" si="43">COUNTIF(C2:C29,"*3R")</f>
        <v>0</v>
      </c>
      <c r="D99" s="42">
        <f t="shared" si="42"/>
        <v>0</v>
      </c>
      <c r="E99" s="42">
        <f t="shared" si="42"/>
        <v>0</v>
      </c>
      <c r="F99" s="42">
        <f t="shared" si="42"/>
        <v>0</v>
      </c>
      <c r="G99" s="42">
        <f t="shared" si="42"/>
        <v>0</v>
      </c>
      <c r="H99" s="42">
        <f t="shared" si="42"/>
        <v>0</v>
      </c>
      <c r="I99" s="42">
        <f t="shared" si="42"/>
        <v>0</v>
      </c>
      <c r="J99" s="42">
        <f t="shared" si="42"/>
        <v>0</v>
      </c>
      <c r="K99" s="42">
        <f t="shared" si="42"/>
        <v>0</v>
      </c>
      <c r="L99" s="42">
        <f t="shared" si="42"/>
        <v>0</v>
      </c>
      <c r="M99" s="42">
        <f t="shared" si="42"/>
        <v>0</v>
      </c>
      <c r="N99" s="42">
        <f t="shared" si="42"/>
        <v>0</v>
      </c>
      <c r="O99" s="42">
        <f t="shared" si="42"/>
        <v>0</v>
      </c>
      <c r="P99" s="42">
        <f t="shared" si="42"/>
        <v>0</v>
      </c>
      <c r="Q99" s="42">
        <f t="shared" si="42"/>
        <v>0</v>
      </c>
      <c r="R99" s="42">
        <f t="shared" si="42"/>
        <v>0</v>
      </c>
      <c r="S99" s="42">
        <f t="shared" si="42"/>
        <v>0</v>
      </c>
      <c r="T99" s="42">
        <f t="shared" si="42"/>
        <v>0</v>
      </c>
      <c r="U99" s="42">
        <f t="shared" si="42"/>
        <v>0</v>
      </c>
      <c r="V99" s="42">
        <f t="shared" si="42"/>
        <v>0</v>
      </c>
      <c r="W99" s="42">
        <f t="shared" si="42"/>
        <v>0</v>
      </c>
      <c r="X99" s="42">
        <f t="shared" si="42"/>
        <v>0</v>
      </c>
      <c r="Y99" s="42">
        <f t="shared" si="42"/>
        <v>0</v>
      </c>
      <c r="Z99" s="42">
        <f t="shared" si="42"/>
        <v>0</v>
      </c>
      <c r="AA99" s="42">
        <f t="shared" si="42"/>
        <v>0</v>
      </c>
    </row>
    <row r="100" spans="1:27" ht="15.75" thickBot="1" x14ac:dyDescent="0.3">
      <c r="A100" s="50" t="s">
        <v>64</v>
      </c>
      <c r="B100" s="63">
        <f t="shared" ref="B100:AA100" si="44">SUM(B98:B99)</f>
        <v>0</v>
      </c>
      <c r="C100" s="63">
        <f t="shared" ref="C100" si="45">SUM(C98:C99)</f>
        <v>0</v>
      </c>
      <c r="D100" s="63">
        <f t="shared" si="44"/>
        <v>0</v>
      </c>
      <c r="E100" s="63">
        <f t="shared" si="44"/>
        <v>0</v>
      </c>
      <c r="F100" s="63">
        <f t="shared" si="44"/>
        <v>0</v>
      </c>
      <c r="G100" s="63">
        <f t="shared" si="44"/>
        <v>0</v>
      </c>
      <c r="H100" s="63">
        <f t="shared" si="44"/>
        <v>0</v>
      </c>
      <c r="I100" s="63">
        <f t="shared" si="44"/>
        <v>0</v>
      </c>
      <c r="J100" s="63">
        <f t="shared" si="44"/>
        <v>0</v>
      </c>
      <c r="K100" s="63">
        <f>SUM(K98:K99)</f>
        <v>0</v>
      </c>
      <c r="L100" s="63">
        <f t="shared" si="44"/>
        <v>0</v>
      </c>
      <c r="M100" s="63">
        <f>SUM(M98:M99)</f>
        <v>0</v>
      </c>
      <c r="N100" s="63">
        <f t="shared" si="44"/>
        <v>0</v>
      </c>
      <c r="O100" s="63">
        <f t="shared" si="44"/>
        <v>0</v>
      </c>
      <c r="P100" s="63">
        <f t="shared" si="44"/>
        <v>0</v>
      </c>
      <c r="Q100" s="63">
        <f t="shared" si="44"/>
        <v>0</v>
      </c>
      <c r="R100" s="63">
        <f t="shared" si="44"/>
        <v>0</v>
      </c>
      <c r="S100" s="63">
        <f t="shared" si="44"/>
        <v>0</v>
      </c>
      <c r="T100" s="63">
        <f t="shared" si="44"/>
        <v>0</v>
      </c>
      <c r="U100" s="63">
        <f t="shared" si="44"/>
        <v>0</v>
      </c>
      <c r="V100" s="63">
        <f t="shared" si="44"/>
        <v>0</v>
      </c>
      <c r="W100" s="63">
        <f t="shared" si="44"/>
        <v>0</v>
      </c>
      <c r="X100" s="63">
        <f t="shared" si="44"/>
        <v>0</v>
      </c>
      <c r="Y100" s="63">
        <f t="shared" si="44"/>
        <v>0</v>
      </c>
      <c r="Z100" s="63">
        <f t="shared" si="44"/>
        <v>0</v>
      </c>
      <c r="AA100" s="63">
        <f t="shared" si="44"/>
        <v>0</v>
      </c>
    </row>
    <row r="101" spans="1:27" ht="15.75" thickBot="1" x14ac:dyDescent="0.3">
      <c r="A101" s="52" t="s">
        <v>69</v>
      </c>
      <c r="B101" s="53">
        <f t="shared" ref="B101:AA101" si="46">SUM(B94,B97,B100)</f>
        <v>4</v>
      </c>
      <c r="C101" s="53">
        <f t="shared" ref="C101" si="47">SUM(C94,C97,C100)</f>
        <v>4</v>
      </c>
      <c r="D101" s="53">
        <f t="shared" si="46"/>
        <v>17</v>
      </c>
      <c r="E101" s="53">
        <f t="shared" si="46"/>
        <v>10</v>
      </c>
      <c r="F101" s="53">
        <f t="shared" si="46"/>
        <v>4</v>
      </c>
      <c r="G101" s="53">
        <f t="shared" si="46"/>
        <v>11</v>
      </c>
      <c r="H101" s="53">
        <f t="shared" si="46"/>
        <v>11</v>
      </c>
      <c r="I101" s="53">
        <f t="shared" si="46"/>
        <v>17</v>
      </c>
      <c r="J101" s="53">
        <f t="shared" si="46"/>
        <v>20</v>
      </c>
      <c r="K101" s="53">
        <f>SUM(K94,K97,K100)</f>
        <v>18</v>
      </c>
      <c r="L101" s="53">
        <f t="shared" si="46"/>
        <v>7</v>
      </c>
      <c r="M101" s="53">
        <f>SUM(M94,M97,M100)</f>
        <v>17</v>
      </c>
      <c r="N101" s="53">
        <f t="shared" si="46"/>
        <v>15</v>
      </c>
      <c r="O101" s="53">
        <f t="shared" si="46"/>
        <v>15</v>
      </c>
      <c r="P101" s="53">
        <f t="shared" si="46"/>
        <v>13</v>
      </c>
      <c r="Q101" s="53">
        <f t="shared" si="46"/>
        <v>8</v>
      </c>
      <c r="R101" s="53">
        <f t="shared" si="46"/>
        <v>12</v>
      </c>
      <c r="S101" s="53">
        <f t="shared" si="46"/>
        <v>12</v>
      </c>
      <c r="T101" s="53">
        <f t="shared" si="46"/>
        <v>2</v>
      </c>
      <c r="U101" s="53">
        <f t="shared" si="46"/>
        <v>8</v>
      </c>
      <c r="V101" s="53">
        <f t="shared" si="46"/>
        <v>0</v>
      </c>
      <c r="W101" s="53">
        <f t="shared" si="46"/>
        <v>0</v>
      </c>
      <c r="X101" s="53">
        <f t="shared" si="46"/>
        <v>0</v>
      </c>
      <c r="Y101" s="53">
        <f t="shared" si="46"/>
        <v>0</v>
      </c>
      <c r="Z101" s="53">
        <f t="shared" si="46"/>
        <v>0</v>
      </c>
      <c r="AA101" s="53">
        <f t="shared" si="46"/>
        <v>0</v>
      </c>
    </row>
    <row r="102" spans="1:27" x14ac:dyDescent="0.25">
      <c r="A102" s="82" t="s">
        <v>58</v>
      </c>
      <c r="B102" s="83">
        <f t="shared" ref="B102:AA102" si="48">COUNTIFS(B3:B32,"&lt;&gt;",B3:B32,"&lt;&gt;C",B3:B32,"&lt;&gt;X",$AI$3:$AI$32,"=6")</f>
        <v>2</v>
      </c>
      <c r="C102" s="83">
        <f t="shared" ref="C102" si="49">COUNTIFS(C3:C32,"&lt;&gt;",C3:C32,"&lt;&gt;C",C3:C32,"&lt;&gt;X",$AI$3:$AI$32,"=6")</f>
        <v>2</v>
      </c>
      <c r="D102" s="83">
        <f t="shared" si="48"/>
        <v>3</v>
      </c>
      <c r="E102" s="83">
        <f t="shared" si="48"/>
        <v>1</v>
      </c>
      <c r="F102" s="83">
        <f t="shared" si="48"/>
        <v>1</v>
      </c>
      <c r="G102" s="83">
        <f t="shared" si="48"/>
        <v>3</v>
      </c>
      <c r="H102" s="83">
        <f t="shared" si="48"/>
        <v>2</v>
      </c>
      <c r="I102" s="83">
        <f t="shared" si="48"/>
        <v>2</v>
      </c>
      <c r="J102" s="83">
        <f t="shared" si="48"/>
        <v>2</v>
      </c>
      <c r="K102" s="83">
        <f t="shared" si="48"/>
        <v>2</v>
      </c>
      <c r="L102" s="83">
        <f t="shared" si="48"/>
        <v>1</v>
      </c>
      <c r="M102" s="83">
        <f t="shared" si="48"/>
        <v>2</v>
      </c>
      <c r="N102" s="83">
        <f t="shared" si="48"/>
        <v>2</v>
      </c>
      <c r="O102" s="83">
        <f t="shared" si="48"/>
        <v>2</v>
      </c>
      <c r="P102" s="83">
        <f t="shared" si="48"/>
        <v>2</v>
      </c>
      <c r="Q102" s="83">
        <f t="shared" si="48"/>
        <v>2</v>
      </c>
      <c r="R102" s="83">
        <f t="shared" si="48"/>
        <v>2</v>
      </c>
      <c r="S102" s="83">
        <f t="shared" si="48"/>
        <v>2</v>
      </c>
      <c r="T102" s="83">
        <f t="shared" si="48"/>
        <v>1</v>
      </c>
      <c r="U102" s="83">
        <f t="shared" si="48"/>
        <v>2</v>
      </c>
      <c r="V102" s="83">
        <f t="shared" si="48"/>
        <v>0</v>
      </c>
      <c r="W102" s="83">
        <f t="shared" si="48"/>
        <v>0</v>
      </c>
      <c r="X102" s="83">
        <f t="shared" si="48"/>
        <v>0</v>
      </c>
      <c r="Y102" s="83">
        <f t="shared" si="48"/>
        <v>0</v>
      </c>
      <c r="Z102" s="83">
        <f t="shared" si="48"/>
        <v>0</v>
      </c>
      <c r="AA102" s="83">
        <f t="shared" si="48"/>
        <v>0</v>
      </c>
    </row>
    <row r="103" spans="1:27" x14ac:dyDescent="0.25">
      <c r="A103" s="85" t="s">
        <v>59</v>
      </c>
      <c r="B103" s="28">
        <f t="shared" ref="B103:AA103" si="50">COUNTIFS(B3:B32,"&lt;&gt;",B3:B32,"&lt;&gt;C",B3:B32,"&lt;&gt;X",$AI$3:$AI$32,"=7")</f>
        <v>2</v>
      </c>
      <c r="C103" s="28">
        <f t="shared" ref="C103" si="51">COUNTIFS(C3:C32,"&lt;&gt;",C3:C32,"&lt;&gt;C",C3:C32,"&lt;&gt;X",$AI$3:$AI$32,"=7")</f>
        <v>2</v>
      </c>
      <c r="D103" s="28">
        <f t="shared" si="50"/>
        <v>3</v>
      </c>
      <c r="E103" s="28">
        <f t="shared" si="50"/>
        <v>1</v>
      </c>
      <c r="F103" s="28">
        <f t="shared" si="50"/>
        <v>1</v>
      </c>
      <c r="G103" s="28">
        <f t="shared" si="50"/>
        <v>3</v>
      </c>
      <c r="H103" s="28">
        <f t="shared" si="50"/>
        <v>2</v>
      </c>
      <c r="I103" s="28">
        <f t="shared" si="50"/>
        <v>2</v>
      </c>
      <c r="J103" s="28">
        <f t="shared" si="50"/>
        <v>2</v>
      </c>
      <c r="K103" s="28">
        <f t="shared" si="50"/>
        <v>2</v>
      </c>
      <c r="L103" s="28">
        <f t="shared" si="50"/>
        <v>1</v>
      </c>
      <c r="M103" s="28">
        <f t="shared" si="50"/>
        <v>2</v>
      </c>
      <c r="N103" s="28">
        <f t="shared" si="50"/>
        <v>2</v>
      </c>
      <c r="O103" s="28">
        <f t="shared" si="50"/>
        <v>2</v>
      </c>
      <c r="P103" s="28">
        <f t="shared" si="50"/>
        <v>2</v>
      </c>
      <c r="Q103" s="28">
        <f t="shared" si="50"/>
        <v>2</v>
      </c>
      <c r="R103" s="28">
        <f t="shared" si="50"/>
        <v>2</v>
      </c>
      <c r="S103" s="28">
        <f t="shared" si="50"/>
        <v>2</v>
      </c>
      <c r="T103" s="28">
        <f t="shared" si="50"/>
        <v>1</v>
      </c>
      <c r="U103" s="28">
        <f t="shared" si="50"/>
        <v>2</v>
      </c>
      <c r="V103" s="28">
        <f t="shared" si="50"/>
        <v>0</v>
      </c>
      <c r="W103" s="28">
        <f t="shared" si="50"/>
        <v>0</v>
      </c>
      <c r="X103" s="28">
        <f t="shared" si="50"/>
        <v>0</v>
      </c>
      <c r="Y103" s="28">
        <f t="shared" si="50"/>
        <v>0</v>
      </c>
      <c r="Z103" s="28">
        <f t="shared" si="50"/>
        <v>0</v>
      </c>
      <c r="AA103" s="28">
        <f t="shared" si="50"/>
        <v>0</v>
      </c>
    </row>
    <row r="104" spans="1:27" ht="15.75" thickBot="1" x14ac:dyDescent="0.3">
      <c r="A104" s="87" t="s">
        <v>60</v>
      </c>
      <c r="B104" s="28">
        <f t="shared" ref="B104:AA104" si="52">COUNTIFS(B3:B32,"&lt;&gt;",B3:B32,"&lt;&gt;C",B3:B32,"&lt;&gt;X",$AI$3:$AI$32,"=0")</f>
        <v>0</v>
      </c>
      <c r="C104" s="28">
        <f t="shared" ref="C104" si="53">COUNTIFS(C3:C32,"&lt;&gt;",C3:C32,"&lt;&gt;C",C3:C32,"&lt;&gt;X",$AI$3:$AI$32,"=0")</f>
        <v>0</v>
      </c>
      <c r="D104" s="28">
        <f t="shared" si="52"/>
        <v>0</v>
      </c>
      <c r="E104" s="28">
        <f t="shared" si="52"/>
        <v>0</v>
      </c>
      <c r="F104" s="28">
        <f t="shared" si="52"/>
        <v>0</v>
      </c>
      <c r="G104" s="28">
        <f t="shared" si="52"/>
        <v>0</v>
      </c>
      <c r="H104" s="28">
        <f t="shared" si="52"/>
        <v>0</v>
      </c>
      <c r="I104" s="28">
        <f t="shared" si="52"/>
        <v>0</v>
      </c>
      <c r="J104" s="28">
        <f t="shared" si="52"/>
        <v>0</v>
      </c>
      <c r="K104" s="28">
        <f t="shared" si="52"/>
        <v>0</v>
      </c>
      <c r="L104" s="28">
        <f t="shared" si="52"/>
        <v>0</v>
      </c>
      <c r="M104" s="28">
        <f t="shared" si="52"/>
        <v>0</v>
      </c>
      <c r="N104" s="28">
        <f t="shared" si="52"/>
        <v>0</v>
      </c>
      <c r="O104" s="28">
        <f t="shared" si="52"/>
        <v>0</v>
      </c>
      <c r="P104" s="28">
        <f t="shared" si="52"/>
        <v>0</v>
      </c>
      <c r="Q104" s="28">
        <f t="shared" si="52"/>
        <v>0</v>
      </c>
      <c r="R104" s="28">
        <f t="shared" si="52"/>
        <v>0</v>
      </c>
      <c r="S104" s="28">
        <f t="shared" si="52"/>
        <v>0</v>
      </c>
      <c r="T104" s="28">
        <f t="shared" si="52"/>
        <v>0</v>
      </c>
      <c r="U104" s="28">
        <f t="shared" si="52"/>
        <v>0</v>
      </c>
      <c r="V104" s="28">
        <f t="shared" si="52"/>
        <v>0</v>
      </c>
      <c r="W104" s="28">
        <f t="shared" si="52"/>
        <v>0</v>
      </c>
      <c r="X104" s="28">
        <f t="shared" si="52"/>
        <v>0</v>
      </c>
      <c r="Y104" s="28">
        <f t="shared" si="52"/>
        <v>0</v>
      </c>
      <c r="Z104" s="28">
        <f t="shared" si="52"/>
        <v>0</v>
      </c>
      <c r="AA104" s="28">
        <f t="shared" si="52"/>
        <v>0</v>
      </c>
    </row>
    <row r="105" spans="1:27" ht="15.75" thickBot="1" x14ac:dyDescent="0.3">
      <c r="A105" s="48" t="s">
        <v>61</v>
      </c>
      <c r="B105" s="62">
        <f t="shared" ref="B105:AA105" si="54">SUM(B102:B104)</f>
        <v>4</v>
      </c>
      <c r="C105" s="62">
        <f t="shared" ref="C105" si="55">SUM(C102:C104)</f>
        <v>4</v>
      </c>
      <c r="D105" s="62">
        <f t="shared" si="54"/>
        <v>6</v>
      </c>
      <c r="E105" s="62">
        <f t="shared" si="54"/>
        <v>2</v>
      </c>
      <c r="F105" s="62">
        <f t="shared" si="54"/>
        <v>2</v>
      </c>
      <c r="G105" s="62">
        <f t="shared" si="54"/>
        <v>6</v>
      </c>
      <c r="H105" s="62">
        <f t="shared" si="54"/>
        <v>4</v>
      </c>
      <c r="I105" s="62">
        <f t="shared" si="54"/>
        <v>4</v>
      </c>
      <c r="J105" s="62">
        <f t="shared" si="54"/>
        <v>4</v>
      </c>
      <c r="K105" s="62">
        <f>SUM(K102:K104)</f>
        <v>4</v>
      </c>
      <c r="L105" s="62">
        <f t="shared" si="54"/>
        <v>2</v>
      </c>
      <c r="M105" s="62">
        <f>SUM(M102:M104)</f>
        <v>4</v>
      </c>
      <c r="N105" s="62">
        <f t="shared" si="54"/>
        <v>4</v>
      </c>
      <c r="O105" s="62">
        <f t="shared" si="54"/>
        <v>4</v>
      </c>
      <c r="P105" s="62">
        <f t="shared" si="54"/>
        <v>4</v>
      </c>
      <c r="Q105" s="62">
        <f t="shared" si="54"/>
        <v>4</v>
      </c>
      <c r="R105" s="62">
        <f t="shared" si="54"/>
        <v>4</v>
      </c>
      <c r="S105" s="62">
        <f t="shared" si="54"/>
        <v>4</v>
      </c>
      <c r="T105" s="62">
        <f t="shared" si="54"/>
        <v>2</v>
      </c>
      <c r="U105" s="62">
        <f t="shared" si="54"/>
        <v>4</v>
      </c>
      <c r="V105" s="62">
        <f t="shared" si="54"/>
        <v>0</v>
      </c>
      <c r="W105" s="62">
        <f t="shared" si="54"/>
        <v>0</v>
      </c>
      <c r="X105" s="62">
        <f t="shared" si="54"/>
        <v>0</v>
      </c>
      <c r="Y105" s="62">
        <f t="shared" si="54"/>
        <v>0</v>
      </c>
      <c r="Z105" s="62">
        <f t="shared" si="54"/>
        <v>0</v>
      </c>
      <c r="AA105" s="62">
        <f t="shared" si="54"/>
        <v>0</v>
      </c>
    </row>
  </sheetData>
  <sortState ref="A66:AB69">
    <sortCondition ref="A66"/>
  </sortState>
  <mergeCells count="8">
    <mergeCell ref="B43:AA43"/>
    <mergeCell ref="B65:AA65"/>
    <mergeCell ref="AE1:AG1"/>
    <mergeCell ref="AB1:AD1"/>
    <mergeCell ref="D1:I1"/>
    <mergeCell ref="J1:O1"/>
    <mergeCell ref="P1:U1"/>
    <mergeCell ref="V1:AA1"/>
  </mergeCells>
  <conditionalFormatting sqref="AB33:AC33">
    <cfRule type="iconSet" priority="2211">
      <iconSet iconSet="3Symbols">
        <cfvo type="percent" val="0"/>
        <cfvo type="num" val="2"/>
        <cfvo type="num" val="3"/>
      </iconSet>
    </cfRule>
  </conditionalFormatting>
  <conditionalFormatting sqref="AE33">
    <cfRule type="iconSet" priority="2207">
      <iconSet iconSet="3Symbols">
        <cfvo type="percent" val="0"/>
        <cfvo type="num" val="1"/>
        <cfvo type="num" val="2"/>
      </iconSet>
    </cfRule>
  </conditionalFormatting>
  <conditionalFormatting sqref="AF33">
    <cfRule type="iconSet" priority="2206">
      <iconSet iconSet="3Symbols">
        <cfvo type="percent" val="0"/>
        <cfvo type="num" val="0"/>
        <cfvo type="num" val="1"/>
      </iconSet>
    </cfRule>
  </conditionalFormatting>
  <conditionalFormatting sqref="AG33">
    <cfRule type="iconSet" priority="2205">
      <iconSet iconSet="3Symbols">
        <cfvo type="percent" val="0"/>
        <cfvo type="num" val="0"/>
        <cfvo type="num" val="1"/>
      </iconSet>
    </cfRule>
  </conditionalFormatting>
  <conditionalFormatting sqref="AJ3:AJ33 AK3:AL32">
    <cfRule type="cellIs" dxfId="6745" priority="2204" operator="greaterThan">
      <formula>10</formula>
    </cfRule>
  </conditionalFormatting>
  <conditionalFormatting sqref="AK33">
    <cfRule type="cellIs" dxfId="6744" priority="2203" operator="greaterThan">
      <formula>7</formula>
    </cfRule>
  </conditionalFormatting>
  <conditionalFormatting sqref="AL33">
    <cfRule type="cellIs" dxfId="6743" priority="2201" operator="greaterThan">
      <formula>5</formula>
    </cfRule>
  </conditionalFormatting>
  <conditionalFormatting sqref="AE3:AE32">
    <cfRule type="iconSet" priority="2198">
      <iconSet iconSet="3Symbols">
        <cfvo type="percent" val="0"/>
        <cfvo type="num" val="1"/>
        <cfvo type="num" val="1" gte="0"/>
      </iconSet>
    </cfRule>
  </conditionalFormatting>
  <conditionalFormatting sqref="AG3:AG32">
    <cfRule type="iconSet" priority="2196">
      <iconSet iconSet="3Symbols">
        <cfvo type="percent" val="0"/>
        <cfvo type="num" val="1"/>
        <cfvo type="num" val="1"/>
      </iconSet>
    </cfRule>
  </conditionalFormatting>
  <conditionalFormatting sqref="B35:AA35">
    <cfRule type="cellIs" dxfId="6742" priority="2124" operator="greaterThan">
      <formula>0</formula>
    </cfRule>
  </conditionalFormatting>
  <conditionalFormatting sqref="B35:AA35">
    <cfRule type="cellIs" dxfId="6741" priority="2123" operator="equal">
      <formula>0</formula>
    </cfRule>
  </conditionalFormatting>
  <conditionalFormatting sqref="B35:AA35">
    <cfRule type="cellIs" dxfId="6740" priority="2122" operator="lessThan">
      <formula>0</formula>
    </cfRule>
  </conditionalFormatting>
  <conditionalFormatting sqref="B34:AA34">
    <cfRule type="iconSet" priority="3199">
      <iconSet>
        <cfvo type="percent" val="0"/>
        <cfvo type="num" val="20"/>
        <cfvo type="num" val="21"/>
      </iconSet>
    </cfRule>
  </conditionalFormatting>
  <conditionalFormatting sqref="AE3:AG32 AD33 D18 F18:U18">
    <cfRule type="expression" dxfId="6739" priority="3135">
      <formula>OR($AI3=7,$AI3=8)</formula>
    </cfRule>
    <cfRule type="expression" dxfId="6738" priority="3136">
      <formula>$AI3=6</formula>
    </cfRule>
  </conditionalFormatting>
  <conditionalFormatting sqref="AF3:AF32">
    <cfRule type="iconSet" priority="1748">
      <iconSet iconSet="3Symbols">
        <cfvo type="percent" val="0"/>
        <cfvo type="num" val="1"/>
        <cfvo type="num" val="1"/>
      </iconSet>
    </cfRule>
  </conditionalFormatting>
  <conditionalFormatting sqref="AD33 AE3:AG32 D18 F18:U18">
    <cfRule type="expression" dxfId="6737" priority="2085">
      <formula>AND($AI3=7,$AH3="RI")</formula>
    </cfRule>
    <cfRule type="expression" dxfId="6736" priority="2086">
      <formula>AND($AI3=6,$AH3="RI")</formula>
    </cfRule>
    <cfRule type="expression" dxfId="6735" priority="4537">
      <formula>OR(AND($AI3=7,$AH3="RI"),AND($AI3=6,$AH3="RI"))</formula>
    </cfRule>
  </conditionalFormatting>
  <conditionalFormatting sqref="AD33">
    <cfRule type="iconSet" priority="979">
      <iconSet iconSet="3Symbols">
        <cfvo type="percent" val="0"/>
        <cfvo type="num" val="1"/>
        <cfvo type="num" val="2"/>
      </iconSet>
    </cfRule>
  </conditionalFormatting>
  <conditionalFormatting sqref="I2">
    <cfRule type="expression" dxfId="6734" priority="964">
      <formula>$AH2=7</formula>
    </cfRule>
    <cfRule type="expression" dxfId="6733" priority="965">
      <formula>$AH2=6</formula>
    </cfRule>
  </conditionalFormatting>
  <conditionalFormatting sqref="J2">
    <cfRule type="expression" dxfId="6732" priority="962">
      <formula>$AH2=7</formula>
    </cfRule>
    <cfRule type="expression" dxfId="6731" priority="963">
      <formula>$AH2=6</formula>
    </cfRule>
  </conditionalFormatting>
  <conditionalFormatting sqref="F12">
    <cfRule type="expression" dxfId="6730" priority="957">
      <formula>$AI12=7</formula>
    </cfRule>
    <cfRule type="expression" dxfId="6729" priority="958">
      <formula>$AI12=6</formula>
    </cfRule>
  </conditionalFormatting>
  <conditionalFormatting sqref="N19">
    <cfRule type="expression" dxfId="6728" priority="955">
      <formula>$AI19=7</formula>
    </cfRule>
    <cfRule type="expression" dxfId="6727" priority="956">
      <formula>$AI19=6</formula>
    </cfRule>
  </conditionalFormatting>
  <conditionalFormatting sqref="I5">
    <cfRule type="expression" dxfId="6726" priority="953">
      <formula>$AI5=7</formula>
    </cfRule>
    <cfRule type="expression" dxfId="6725" priority="954">
      <formula>$AI5=6</formula>
    </cfRule>
  </conditionalFormatting>
  <conditionalFormatting sqref="S11">
    <cfRule type="expression" dxfId="6724" priority="891">
      <formula>$AI11=7</formula>
    </cfRule>
    <cfRule type="expression" dxfId="6723" priority="892">
      <formula>$AI11=6</formula>
    </cfRule>
  </conditionalFormatting>
  <conditionalFormatting sqref="F12">
    <cfRule type="expression" dxfId="6722" priority="951">
      <formula>$AI12=7</formula>
    </cfRule>
    <cfRule type="expression" dxfId="6721" priority="952">
      <formula>$AI12=6</formula>
    </cfRule>
  </conditionalFormatting>
  <conditionalFormatting sqref="I5">
    <cfRule type="expression" dxfId="6720" priority="949">
      <formula>$AI5=7</formula>
    </cfRule>
    <cfRule type="expression" dxfId="6719" priority="950">
      <formula>$AI5=6</formula>
    </cfRule>
  </conditionalFormatting>
  <conditionalFormatting sqref="F12">
    <cfRule type="expression" dxfId="6718" priority="947">
      <formula>$AI12=7</formula>
    </cfRule>
    <cfRule type="expression" dxfId="6717" priority="948">
      <formula>$AI12=6</formula>
    </cfRule>
  </conditionalFormatting>
  <conditionalFormatting sqref="I5">
    <cfRule type="expression" dxfId="6716" priority="945">
      <formula>$AI5=7</formula>
    </cfRule>
    <cfRule type="expression" dxfId="6715" priority="946">
      <formula>$AI5=6</formula>
    </cfRule>
  </conditionalFormatting>
  <conditionalFormatting sqref="U4 O4 I11 U18 O25 I32">
    <cfRule type="expression" dxfId="6714" priority="941">
      <formula>AND($AI4=7,$AH4="R")</formula>
    </cfRule>
    <cfRule type="expression" dxfId="6713" priority="942">
      <formula>AND($AI4=6,$AH4="R")</formula>
    </cfRule>
    <cfRule type="expression" dxfId="6712" priority="943">
      <formula>$AI4=6</formula>
    </cfRule>
    <cfRule type="expression" dxfId="6711" priority="944">
      <formula>OR($AI4=7,$AI4=0)</formula>
    </cfRule>
  </conditionalFormatting>
  <conditionalFormatting sqref="P4:T4 F18:H18 D18">
    <cfRule type="expression" dxfId="6710" priority="935">
      <formula>AND($AI4=6,$AH4="RI")</formula>
    </cfRule>
    <cfRule type="expression" dxfId="6709" priority="936">
      <formula>AND($AI4=7,$AH4="RI")</formula>
    </cfRule>
    <cfRule type="expression" dxfId="6708" priority="937">
      <formula>OR($AI4=7,$AI4=8)</formula>
    </cfRule>
    <cfRule type="expression" dxfId="6707" priority="938">
      <formula>$AI4=6</formula>
    </cfRule>
  </conditionalFormatting>
  <conditionalFormatting sqref="P4">
    <cfRule type="expression" dxfId="6706" priority="933">
      <formula>$AI4=7</formula>
    </cfRule>
    <cfRule type="expression" dxfId="6705" priority="934">
      <formula>$AI4=6</formula>
    </cfRule>
  </conditionalFormatting>
  <conditionalFormatting sqref="O4">
    <cfRule type="expression" dxfId="6704" priority="929">
      <formula>$AI4=7</formula>
    </cfRule>
    <cfRule type="expression" dxfId="6703" priority="930">
      <formula>$AI4=6</formula>
    </cfRule>
  </conditionalFormatting>
  <conditionalFormatting sqref="J4:L4">
    <cfRule type="expression" dxfId="6702" priority="925">
      <formula>AND($AI4=7,$AH4="RI")</formula>
    </cfRule>
    <cfRule type="expression" dxfId="6701" priority="926">
      <formula>AND($AI4=6,$AH4="RI")</formula>
    </cfRule>
    <cfRule type="expression" dxfId="6700" priority="927">
      <formula>AND($AI4=7,$AH4="R")</formula>
    </cfRule>
    <cfRule type="expression" dxfId="6699" priority="928">
      <formula>AND($AI4=6,$AH4="R")</formula>
    </cfRule>
    <cfRule type="expression" dxfId="6698" priority="931">
      <formula>$AI4=6</formula>
    </cfRule>
    <cfRule type="expression" dxfId="6697" priority="932">
      <formula>OR($AI4=7,$AI4=0)</formula>
    </cfRule>
  </conditionalFormatting>
  <conditionalFormatting sqref="M4:N4">
    <cfRule type="expression" dxfId="6696" priority="921">
      <formula>AND($AI4=6,$AH4="RI")</formula>
    </cfRule>
    <cfRule type="expression" dxfId="6695" priority="922">
      <formula>AND($AI4=7,$AH4="RI")</formula>
    </cfRule>
    <cfRule type="expression" dxfId="6694" priority="923">
      <formula>OR($AI4=7,$AI4=8)</formula>
    </cfRule>
    <cfRule type="expression" dxfId="6693" priority="924">
      <formula>$AI4=6</formula>
    </cfRule>
  </conditionalFormatting>
  <conditionalFormatting sqref="G4">
    <cfRule type="expression" dxfId="6692" priority="915">
      <formula>$AI4=7</formula>
    </cfRule>
    <cfRule type="expression" dxfId="6691" priority="916">
      <formula>$AI4=6</formula>
    </cfRule>
  </conditionalFormatting>
  <conditionalFormatting sqref="G4">
    <cfRule type="expression" dxfId="6690" priority="913">
      <formula>$AI4=7</formula>
    </cfRule>
    <cfRule type="expression" dxfId="6689" priority="914">
      <formula>$AI4=6</formula>
    </cfRule>
  </conditionalFormatting>
  <conditionalFormatting sqref="G4">
    <cfRule type="expression" dxfId="6688" priority="911">
      <formula>$AI4=7</formula>
    </cfRule>
    <cfRule type="expression" dxfId="6687" priority="912">
      <formula>$AI4=6</formula>
    </cfRule>
  </conditionalFormatting>
  <conditionalFormatting sqref="D4:I4">
    <cfRule type="expression" dxfId="6686" priority="917">
      <formula>AND($AI4=6,$AH4="RI")</formula>
    </cfRule>
    <cfRule type="expression" dxfId="6685" priority="918">
      <formula>AND($AI4=7,$AH4="RI")</formula>
    </cfRule>
    <cfRule type="expression" dxfId="6684" priority="919">
      <formula>OR($AI4=7,$AI4=8)</formula>
    </cfRule>
    <cfRule type="expression" dxfId="6683" priority="920">
      <formula>$AI4=6</formula>
    </cfRule>
  </conditionalFormatting>
  <conditionalFormatting sqref="I11">
    <cfRule type="expression" dxfId="6682" priority="907">
      <formula>$AI11=7</formula>
    </cfRule>
    <cfRule type="expression" dxfId="6681" priority="908">
      <formula>$AI11=6</formula>
    </cfRule>
  </conditionalFormatting>
  <conditionalFormatting sqref="D11:F11">
    <cfRule type="expression" dxfId="6680" priority="903">
      <formula>AND($AI11=7,$AH11="RI")</formula>
    </cfRule>
    <cfRule type="expression" dxfId="6679" priority="904">
      <formula>AND($AI11=6,$AH11="RI")</formula>
    </cfRule>
    <cfRule type="expression" dxfId="6678" priority="905">
      <formula>AND($AI11=7,$AH11="R")</formula>
    </cfRule>
    <cfRule type="expression" dxfId="6677" priority="906">
      <formula>AND($AI11=6,$AH11="R")</formula>
    </cfRule>
    <cfRule type="expression" dxfId="6676" priority="909">
      <formula>$AI11=6</formula>
    </cfRule>
    <cfRule type="expression" dxfId="6675" priority="910">
      <formula>OR($AI11=7,$AI11=0)</formula>
    </cfRule>
  </conditionalFormatting>
  <conditionalFormatting sqref="G11:H11">
    <cfRule type="expression" dxfId="6674" priority="899">
      <formula>AND($AI11=6,$AH11="RI")</formula>
    </cfRule>
    <cfRule type="expression" dxfId="6673" priority="900">
      <formula>AND($AI11=7,$AH11="RI")</formula>
    </cfRule>
    <cfRule type="expression" dxfId="6672" priority="901">
      <formula>OR($AI11=7,$AI11=8)</formula>
    </cfRule>
    <cfRule type="expression" dxfId="6671" priority="902">
      <formula>$AI11=6</formula>
    </cfRule>
  </conditionalFormatting>
  <conditionalFormatting sqref="S11">
    <cfRule type="expression" dxfId="6670" priority="893">
      <formula>$AI11=7</formula>
    </cfRule>
    <cfRule type="expression" dxfId="6669" priority="894">
      <formula>$AI11=6</formula>
    </cfRule>
  </conditionalFormatting>
  <conditionalFormatting sqref="S11">
    <cfRule type="expression" dxfId="6668" priority="889">
      <formula>$AI11=7</formula>
    </cfRule>
    <cfRule type="expression" dxfId="6667" priority="890">
      <formula>$AI11=6</formula>
    </cfRule>
  </conditionalFormatting>
  <conditionalFormatting sqref="P11:U11">
    <cfRule type="expression" dxfId="6666" priority="895">
      <formula>AND($AI11=6,$AH11="RI")</formula>
    </cfRule>
    <cfRule type="expression" dxfId="6665" priority="896">
      <formula>AND($AI11=7,$AH11="RI")</formula>
    </cfRule>
    <cfRule type="expression" dxfId="6664" priority="897">
      <formula>OR($AI11=7,$AI11=8)</formula>
    </cfRule>
    <cfRule type="expression" dxfId="6663" priority="898">
      <formula>$AI11=6</formula>
    </cfRule>
  </conditionalFormatting>
  <conditionalFormatting sqref="O11">
    <cfRule type="expression" dxfId="6662" priority="883">
      <formula>AND($AI11=7,$AH11="RI")</formula>
    </cfRule>
    <cfRule type="expression" dxfId="6661" priority="884">
      <formula>AND($AI11=6,$AH11="RI")</formula>
    </cfRule>
    <cfRule type="expression" dxfId="6660" priority="885">
      <formula>AND($AI11=7,$AH11="R")</formula>
    </cfRule>
    <cfRule type="expression" dxfId="6659" priority="886">
      <formula>AND($AI11=6,$AH11="R")</formula>
    </cfRule>
    <cfRule type="expression" dxfId="6658" priority="887">
      <formula>$AI11=6</formula>
    </cfRule>
    <cfRule type="expression" dxfId="6657" priority="888">
      <formula>OR($AI11=7,$AI11=0)</formula>
    </cfRule>
  </conditionalFormatting>
  <conditionalFormatting sqref="J11:N11">
    <cfRule type="expression" dxfId="6656" priority="879">
      <formula>AND($AI11=6,$AH11="RI")</formula>
    </cfRule>
    <cfRule type="expression" dxfId="6655" priority="880">
      <formula>AND($AI11=7,$AH11="RI")</formula>
    </cfRule>
    <cfRule type="expression" dxfId="6654" priority="881">
      <formula>OR($AI11=7,$AI11=8)</formula>
    </cfRule>
    <cfRule type="expression" dxfId="6653" priority="882">
      <formula>$AI11=6</formula>
    </cfRule>
  </conditionalFormatting>
  <conditionalFormatting sqref="J11">
    <cfRule type="expression" dxfId="6652" priority="877">
      <formula>$AI11=7</formula>
    </cfRule>
    <cfRule type="expression" dxfId="6651" priority="878">
      <formula>$AI11=6</formula>
    </cfRule>
  </conditionalFormatting>
  <conditionalFormatting sqref="U18">
    <cfRule type="expression" dxfId="6650" priority="873">
      <formula>$AI18=7</formula>
    </cfRule>
    <cfRule type="expression" dxfId="6649" priority="874">
      <formula>$AI18=6</formula>
    </cfRule>
  </conditionalFormatting>
  <conditionalFormatting sqref="P18:R18">
    <cfRule type="expression" dxfId="6648" priority="869">
      <formula>AND($AI18=7,$AH18="RI")</formula>
    </cfRule>
    <cfRule type="expression" dxfId="6647" priority="870">
      <formula>AND($AI18=6,$AH18="RI")</formula>
    </cfRule>
    <cfRule type="expression" dxfId="6646" priority="871">
      <formula>AND($AI18=7,$AH18="R")</formula>
    </cfRule>
    <cfRule type="expression" dxfId="6645" priority="872">
      <formula>AND($AI18=6,$AH18="R")</formula>
    </cfRule>
    <cfRule type="expression" dxfId="6644" priority="875">
      <formula>$AI18=6</formula>
    </cfRule>
    <cfRule type="expression" dxfId="6643" priority="876">
      <formula>OR($AI18=7,$AI18=0)</formula>
    </cfRule>
  </conditionalFormatting>
  <conditionalFormatting sqref="S18:T18">
    <cfRule type="expression" dxfId="6642" priority="865">
      <formula>AND($AI18=6,$AH18="RI")</formula>
    </cfRule>
    <cfRule type="expression" dxfId="6641" priority="866">
      <formula>AND($AI18=7,$AH18="RI")</formula>
    </cfRule>
    <cfRule type="expression" dxfId="6640" priority="867">
      <formula>OR($AI18=7,$AI18=8)</formula>
    </cfRule>
    <cfRule type="expression" dxfId="6639" priority="868">
      <formula>$AI18=6</formula>
    </cfRule>
  </conditionalFormatting>
  <conditionalFormatting sqref="M18">
    <cfRule type="expression" dxfId="6638" priority="859">
      <formula>$AI18=7</formula>
    </cfRule>
    <cfRule type="expression" dxfId="6637" priority="860">
      <formula>$AI18=6</formula>
    </cfRule>
  </conditionalFormatting>
  <conditionalFormatting sqref="M18">
    <cfRule type="expression" dxfId="6636" priority="857">
      <formula>$AI18=7</formula>
    </cfRule>
    <cfRule type="expression" dxfId="6635" priority="858">
      <formula>$AI18=6</formula>
    </cfRule>
  </conditionalFormatting>
  <conditionalFormatting sqref="M18">
    <cfRule type="expression" dxfId="6634" priority="855">
      <formula>$AI18=7</formula>
    </cfRule>
    <cfRule type="expression" dxfId="6633" priority="856">
      <formula>$AI18=6</formula>
    </cfRule>
  </conditionalFormatting>
  <conditionalFormatting sqref="J18:O18">
    <cfRule type="expression" dxfId="6632" priority="861">
      <formula>AND($AI18=6,$AH18="RI")</formula>
    </cfRule>
    <cfRule type="expression" dxfId="6631" priority="862">
      <formula>AND($AI18=7,$AH18="RI")</formula>
    </cfRule>
    <cfRule type="expression" dxfId="6630" priority="863">
      <formula>OR($AI18=7,$AI18=8)</formula>
    </cfRule>
    <cfRule type="expression" dxfId="6629" priority="864">
      <formula>$AI18=6</formula>
    </cfRule>
  </conditionalFormatting>
  <conditionalFormatting sqref="I18">
    <cfRule type="expression" dxfId="6628" priority="849">
      <formula>AND($AI18=7,$AH18="RI")</formula>
    </cfRule>
    <cfRule type="expression" dxfId="6627" priority="850">
      <formula>AND($AI18=6,$AH18="RI")</formula>
    </cfRule>
    <cfRule type="expression" dxfId="6626" priority="851">
      <formula>AND($AI18=7,$AH18="R")</formula>
    </cfRule>
    <cfRule type="expression" dxfId="6625" priority="852">
      <formula>AND($AI18=6,$AH18="R")</formula>
    </cfRule>
    <cfRule type="expression" dxfId="6624" priority="853">
      <formula>$AI18=6</formula>
    </cfRule>
    <cfRule type="expression" dxfId="6623" priority="854">
      <formula>OR($AI18=7,$AI18=0)</formula>
    </cfRule>
  </conditionalFormatting>
  <conditionalFormatting sqref="U25">
    <cfRule type="expression" dxfId="6622" priority="838">
      <formula>AND($AI25=7,$AH25="RI")</formula>
    </cfRule>
    <cfRule type="expression" dxfId="6621" priority="839">
      <formula>AND($AI25=6,$AH25="RI")</formula>
    </cfRule>
    <cfRule type="expression" dxfId="6620" priority="840">
      <formula>AND($AI25=7,$AH25="R")</formula>
    </cfRule>
    <cfRule type="expression" dxfId="6619" priority="841">
      <formula>AND($AI25=6,$AH25="R")</formula>
    </cfRule>
    <cfRule type="expression" dxfId="6618" priority="842">
      <formula>OR($AI25=7,$AI25=0)</formula>
    </cfRule>
  </conditionalFormatting>
  <conditionalFormatting sqref="P25:T25">
    <cfRule type="expression" dxfId="6617" priority="836">
      <formula>AND($AI25=6,$AH25="RI")</formula>
    </cfRule>
    <cfRule type="expression" dxfId="6616" priority="837">
      <formula>AND($AI25=7,$AH25="RI")</formula>
    </cfRule>
  </conditionalFormatting>
  <conditionalFormatting sqref="J25:L25">
    <cfRule type="expression" dxfId="6615" priority="834">
      <formula>AND($AI25=7,$AH25="R")</formula>
    </cfRule>
    <cfRule type="expression" dxfId="6614" priority="835">
      <formula>AND($AI25=6,$AH25="R")</formula>
    </cfRule>
  </conditionalFormatting>
  <conditionalFormatting sqref="I32">
    <cfRule type="expression" dxfId="6613" priority="830">
      <formula>$AI32=7</formula>
    </cfRule>
    <cfRule type="expression" dxfId="6612" priority="831">
      <formula>$AI32=6</formula>
    </cfRule>
  </conditionalFormatting>
  <conditionalFormatting sqref="D32:F32">
    <cfRule type="expression" dxfId="6611" priority="826">
      <formula>AND($AI32=7,$AH32="RI")</formula>
    </cfRule>
    <cfRule type="expression" dxfId="6610" priority="827">
      <formula>AND($AI32=6,$AH32="RI")</formula>
    </cfRule>
    <cfRule type="expression" dxfId="6609" priority="828">
      <formula>AND($AI32=7,$AH32="R")</formula>
    </cfRule>
    <cfRule type="expression" dxfId="6608" priority="829">
      <formula>AND($AI32=6,$AH32="R")</formula>
    </cfRule>
    <cfRule type="expression" dxfId="6607" priority="832">
      <formula>$AI32=6</formula>
    </cfRule>
    <cfRule type="expression" dxfId="6606" priority="833">
      <formula>OR($AI32=7,$AI32=0)</formula>
    </cfRule>
  </conditionalFormatting>
  <conditionalFormatting sqref="G32:H32">
    <cfRule type="expression" dxfId="6605" priority="822">
      <formula>AND($AI32=6,$AH32="RI")</formula>
    </cfRule>
    <cfRule type="expression" dxfId="6604" priority="823">
      <formula>AND($AI32=7,$AH32="RI")</formula>
    </cfRule>
    <cfRule type="expression" dxfId="6603" priority="824">
      <formula>OR($AI32=7,$AI32=8)</formula>
    </cfRule>
    <cfRule type="expression" dxfId="6602" priority="825">
      <formula>$AI32=6</formula>
    </cfRule>
  </conditionalFormatting>
  <conditionalFormatting sqref="S32">
    <cfRule type="expression" dxfId="6601" priority="816">
      <formula>$AI32=7</formula>
    </cfRule>
    <cfRule type="expression" dxfId="6600" priority="817">
      <formula>$AI32=6</formula>
    </cfRule>
  </conditionalFormatting>
  <conditionalFormatting sqref="S32">
    <cfRule type="expression" dxfId="6599" priority="814">
      <formula>$AI32=7</formula>
    </cfRule>
    <cfRule type="expression" dxfId="6598" priority="815">
      <formula>$AI32=6</formula>
    </cfRule>
  </conditionalFormatting>
  <conditionalFormatting sqref="S32">
    <cfRule type="expression" dxfId="6597" priority="812">
      <formula>$AI32=7</formula>
    </cfRule>
    <cfRule type="expression" dxfId="6596" priority="813">
      <formula>$AI32=6</formula>
    </cfRule>
  </conditionalFormatting>
  <conditionalFormatting sqref="P32:U32">
    <cfRule type="expression" dxfId="6595" priority="818">
      <formula>AND($AI32=6,$AH32="RI")</formula>
    </cfRule>
    <cfRule type="expression" dxfId="6594" priority="819">
      <formula>AND($AI32=7,$AH32="RI")</formula>
    </cfRule>
    <cfRule type="expression" dxfId="6593" priority="820">
      <formula>OR($AI32=7,$AI32=8)</formula>
    </cfRule>
    <cfRule type="expression" dxfId="6592" priority="821">
      <formula>$AI32=6</formula>
    </cfRule>
  </conditionalFormatting>
  <conditionalFormatting sqref="O32">
    <cfRule type="expression" dxfId="6591" priority="806">
      <formula>AND($AI32=7,$AH32="RI")</formula>
    </cfRule>
    <cfRule type="expression" dxfId="6590" priority="807">
      <formula>AND($AI32=6,$AH32="RI")</formula>
    </cfRule>
    <cfRule type="expression" dxfId="6589" priority="808">
      <formula>AND($AI32=7,$AH32="R")</formula>
    </cfRule>
    <cfRule type="expression" dxfId="6588" priority="809">
      <formula>AND($AI32=6,$AH32="R")</formula>
    </cfRule>
    <cfRule type="expression" dxfId="6587" priority="810">
      <formula>$AI32=6</formula>
    </cfRule>
    <cfRule type="expression" dxfId="6586" priority="811">
      <formula>OR($AI32=7,$AI32=0)</formula>
    </cfRule>
  </conditionalFormatting>
  <conditionalFormatting sqref="J32:N32">
    <cfRule type="expression" dxfId="6585" priority="802">
      <formula>AND($AI32=6,$AH32="RI")</formula>
    </cfRule>
    <cfRule type="expression" dxfId="6584" priority="803">
      <formula>AND($AI32=7,$AH32="RI")</formula>
    </cfRule>
    <cfRule type="expression" dxfId="6583" priority="804">
      <formula>OR($AI32=7,$AI32=8)</formula>
    </cfRule>
    <cfRule type="expression" dxfId="6582" priority="805">
      <formula>$AI32=6</formula>
    </cfRule>
  </conditionalFormatting>
  <conditionalFormatting sqref="J32">
    <cfRule type="expression" dxfId="6581" priority="800">
      <formula>$AI32=7</formula>
    </cfRule>
    <cfRule type="expression" dxfId="6580" priority="801">
      <formula>$AI32=6</formula>
    </cfRule>
  </conditionalFormatting>
  <conditionalFormatting sqref="A3:C3 A4:U5 A11:U12 A6:C10 A19:U19 A25:U26 A20:C24 A32:U32 A27:C31 AB3:AD32 A13:C18">
    <cfRule type="expression" dxfId="6579" priority="959">
      <formula>OR($AI3=7,$AI3=8)</formula>
    </cfRule>
    <cfRule type="expression" dxfId="6578" priority="960">
      <formula>$AI3=6</formula>
    </cfRule>
  </conditionalFormatting>
  <conditionalFormatting sqref="D3:I3">
    <cfRule type="expression" dxfId="6577" priority="796">
      <formula>AND($AI3=6,$AH3="RI")</formula>
    </cfRule>
    <cfRule type="expression" dxfId="6576" priority="797">
      <formula>AND($AI3=7,$AH3="RI")</formula>
    </cfRule>
    <cfRule type="expression" dxfId="6575" priority="798">
      <formula>OR($AI3=7,$AI3=8)</formula>
    </cfRule>
    <cfRule type="expression" dxfId="6574" priority="799">
      <formula>$AI3=6</formula>
    </cfRule>
  </conditionalFormatting>
  <conditionalFormatting sqref="D3:I3">
    <cfRule type="expression" dxfId="6573" priority="790">
      <formula>OR(AND($AI3=7,$AH3="R"),AND($AI3=6,$AH3="R"))</formula>
    </cfRule>
    <cfRule type="expression" dxfId="6572" priority="791">
      <formula>OR(AND($AI3=7,$AH3="RI"),AND($AI3=6,$AH3="RI"))</formula>
    </cfRule>
    <cfRule type="expression" dxfId="6571" priority="792">
      <formula>OR(AND($AI3=7,$AH3="S"),AND($AI3=6,$AH3="S"))</formula>
    </cfRule>
    <cfRule type="expression" dxfId="6570" priority="793">
      <formula>OR(AND($AI3=7,$AH3="PZC"),AND($AI3=6,$AH3="PZC"))</formula>
    </cfRule>
    <cfRule type="expression" dxfId="6569" priority="794">
      <formula>OR($AI3=7,$AI3=0)</formula>
    </cfRule>
    <cfRule type="expression" dxfId="6568" priority="795">
      <formula>$AI3=6</formula>
    </cfRule>
  </conditionalFormatting>
  <conditionalFormatting sqref="M3">
    <cfRule type="expression" dxfId="6567" priority="784">
      <formula>$AI3=7</formula>
    </cfRule>
    <cfRule type="expression" dxfId="6566" priority="785">
      <formula>$AI3=6</formula>
    </cfRule>
  </conditionalFormatting>
  <conditionalFormatting sqref="M3">
    <cfRule type="expression" dxfId="6565" priority="782">
      <formula>$AI3=7</formula>
    </cfRule>
    <cfRule type="expression" dxfId="6564" priority="783">
      <formula>$AI3=6</formula>
    </cfRule>
  </conditionalFormatting>
  <conditionalFormatting sqref="M3">
    <cfRule type="expression" dxfId="6563" priority="780">
      <formula>$AI3=7</formula>
    </cfRule>
    <cfRule type="expression" dxfId="6562" priority="781">
      <formula>$AI3=6</formula>
    </cfRule>
  </conditionalFormatting>
  <conditionalFormatting sqref="M3">
    <cfRule type="expression" dxfId="6561" priority="778">
      <formula>$AI3=7</formula>
    </cfRule>
    <cfRule type="expression" dxfId="6560" priority="779">
      <formula>$AI3=6</formula>
    </cfRule>
  </conditionalFormatting>
  <conditionalFormatting sqref="J3:O3">
    <cfRule type="expression" dxfId="6559" priority="786">
      <formula>AND($AI3=6,$AH3="RI")</formula>
    </cfRule>
    <cfRule type="expression" dxfId="6558" priority="787">
      <formula>AND($AI3=7,$AH3="RI")</formula>
    </cfRule>
    <cfRule type="expression" dxfId="6557" priority="788">
      <formula>OR($AI3=7,$AI3=8)</formula>
    </cfRule>
    <cfRule type="expression" dxfId="6556" priority="789">
      <formula>$AI3=6</formula>
    </cfRule>
  </conditionalFormatting>
  <conditionalFormatting sqref="J3:O3">
    <cfRule type="expression" dxfId="6555" priority="772">
      <formula>OR(AND($AI3=7,$AH3="R"),AND($AI3=6,$AH3="R"))</formula>
    </cfRule>
    <cfRule type="expression" dxfId="6554" priority="773">
      <formula>OR(AND($AI3=7,$AH3="RI"),AND($AI3=6,$AH3="RI"))</formula>
    </cfRule>
    <cfRule type="expression" dxfId="6553" priority="774">
      <formula>OR(AND($AI3=7,$AH3="S"),AND($AI3=6,$AH3="S"))</formula>
    </cfRule>
    <cfRule type="expression" dxfId="6552" priority="775">
      <formula>OR(AND($AI3=7,$AH3="PZC"),AND($AI3=6,$AH3="PZC"))</formula>
    </cfRule>
    <cfRule type="expression" dxfId="6551" priority="776">
      <formula>OR($AI3=7,$AI3=0)</formula>
    </cfRule>
    <cfRule type="expression" dxfId="6550" priority="777">
      <formula>$AI3=6</formula>
    </cfRule>
  </conditionalFormatting>
  <conditionalFormatting sqref="U3">
    <cfRule type="expression" dxfId="6549" priority="768">
      <formula>OR($AI3=7,$AI3=0)</formula>
    </cfRule>
    <cfRule type="expression" dxfId="6548" priority="769">
      <formula>$AI3=6</formula>
    </cfRule>
  </conditionalFormatting>
  <conditionalFormatting sqref="U3">
    <cfRule type="expression" dxfId="6547" priority="764">
      <formula>AND($AI3=7,$AH3="RI")</formula>
    </cfRule>
    <cfRule type="expression" dxfId="6546" priority="765">
      <formula>AND($AI3=6,$AH3="RI")</formula>
    </cfRule>
    <cfRule type="expression" dxfId="6545" priority="766">
      <formula>AND($AI3=7,$AH3="S")</formula>
    </cfRule>
    <cfRule type="expression" dxfId="6544" priority="767">
      <formula>AND($AI3=6,$AH3="S")</formula>
    </cfRule>
    <cfRule type="expression" dxfId="6543" priority="770">
      <formula>AND($AI3=7,$AH3="S")</formula>
    </cfRule>
    <cfRule type="expression" dxfId="6542" priority="771">
      <formula>AND($AI3=6,$AH3="S")</formula>
    </cfRule>
  </conditionalFormatting>
  <conditionalFormatting sqref="T3">
    <cfRule type="expression" dxfId="6541" priority="760">
      <formula>OR($AI3=7,$AI3=0)</formula>
    </cfRule>
    <cfRule type="expression" dxfId="6540" priority="761">
      <formula>$AI3=6</formula>
    </cfRule>
  </conditionalFormatting>
  <conditionalFormatting sqref="T3">
    <cfRule type="expression" dxfId="6539" priority="756">
      <formula>AND($AI3=7,$AH3="RI")</formula>
    </cfRule>
    <cfRule type="expression" dxfId="6538" priority="757">
      <formula>AND($AI3=6,$AH3="RI")</formula>
    </cfRule>
    <cfRule type="expression" dxfId="6537" priority="758">
      <formula>AND($AI3=7,$AH3="S")</formula>
    </cfRule>
    <cfRule type="expression" dxfId="6536" priority="759">
      <formula>AND($AI3=6,$AH3="S")</formula>
    </cfRule>
    <cfRule type="expression" dxfId="6535" priority="762">
      <formula>AND($AI3=7,$AH3="S")</formula>
    </cfRule>
    <cfRule type="expression" dxfId="6534" priority="763">
      <formula>AND($AI3=6,$AH3="S")</formula>
    </cfRule>
  </conditionalFormatting>
  <conditionalFormatting sqref="R3">
    <cfRule type="expression" dxfId="6533" priority="752">
      <formula>OR($AI3=7,$AI3=0)</formula>
    </cfRule>
    <cfRule type="expression" dxfId="6532" priority="753">
      <formula>$AI3=6</formula>
    </cfRule>
  </conditionalFormatting>
  <conditionalFormatting sqref="R3">
    <cfRule type="expression" dxfId="6531" priority="748">
      <formula>AND($AI3=7,$AH3="RI")</formula>
    </cfRule>
    <cfRule type="expression" dxfId="6530" priority="749">
      <formula>AND($AI3=6,$AH3="RI")</formula>
    </cfRule>
    <cfRule type="expression" dxfId="6529" priority="750">
      <formula>AND($AI3=7,$AH3="S")</formula>
    </cfRule>
    <cfRule type="expression" dxfId="6528" priority="751">
      <formula>AND($AI3=6,$AH3="S")</formula>
    </cfRule>
    <cfRule type="expression" dxfId="6527" priority="754">
      <formula>AND($AI3=7,$AH3="S")</formula>
    </cfRule>
    <cfRule type="expression" dxfId="6526" priority="755">
      <formula>AND($AI3=6,$AH3="S")</formula>
    </cfRule>
  </conditionalFormatting>
  <conditionalFormatting sqref="S3:U3">
    <cfRule type="expression" dxfId="6525" priority="744">
      <formula>OR($AI3=7,$AI3=0)</formula>
    </cfRule>
    <cfRule type="expression" dxfId="6524" priority="745">
      <formula>$AI3=6</formula>
    </cfRule>
  </conditionalFormatting>
  <conditionalFormatting sqref="S3:U3">
    <cfRule type="expression" dxfId="6523" priority="740">
      <formula>AND($AI3=7,$AH3="RI")</formula>
    </cfRule>
    <cfRule type="expression" dxfId="6522" priority="741">
      <formula>AND($AI3=6,$AH3="RI")</formula>
    </cfRule>
    <cfRule type="expression" dxfId="6521" priority="742">
      <formula>AND($AI3=7,$AH3="S")</formula>
    </cfRule>
    <cfRule type="expression" dxfId="6520" priority="743">
      <formula>AND($AI3=6,$AH3="S")</formula>
    </cfRule>
    <cfRule type="expression" dxfId="6519" priority="746">
      <formula>AND($AI3=7,$AH3="S")</formula>
    </cfRule>
    <cfRule type="expression" dxfId="6518" priority="747">
      <formula>AND($AI3=6,$AH3="S")</formula>
    </cfRule>
  </conditionalFormatting>
  <conditionalFormatting sqref="Q3">
    <cfRule type="expression" dxfId="6517" priority="736">
      <formula>$AI3=7</formula>
    </cfRule>
    <cfRule type="expression" dxfId="6516" priority="737">
      <formula>$AI3=6</formula>
    </cfRule>
  </conditionalFormatting>
  <conditionalFormatting sqref="Q3">
    <cfRule type="expression" dxfId="6515" priority="732">
      <formula>AND($AI3=7,$AH3="RI")</formula>
    </cfRule>
    <cfRule type="expression" dxfId="6514" priority="733">
      <formula>AND($AI3=6,$AH3="RI")</formula>
    </cfRule>
    <cfRule type="expression" dxfId="6513" priority="734">
      <formula>AND($AI3=7,$AH3="S")</formula>
    </cfRule>
    <cfRule type="expression" dxfId="6512" priority="735">
      <formula>AND($AI3=6,$AH3="S")</formula>
    </cfRule>
    <cfRule type="expression" dxfId="6511" priority="738">
      <formula>AND($AI3=7,$AH3="S")</formula>
    </cfRule>
    <cfRule type="expression" dxfId="6510" priority="739">
      <formula>AND($AI3=6,$AH3="S")</formula>
    </cfRule>
  </conditionalFormatting>
  <conditionalFormatting sqref="P3">
    <cfRule type="expression" dxfId="6509" priority="728">
      <formula>OR($AI3=7,$AI3=0)</formula>
    </cfRule>
    <cfRule type="expression" dxfId="6508" priority="729">
      <formula>$AI3=6</formula>
    </cfRule>
  </conditionalFormatting>
  <conditionalFormatting sqref="P3">
    <cfRule type="expression" dxfId="6507" priority="724">
      <formula>AND($AI3=7,$AH3="RI")</formula>
    </cfRule>
    <cfRule type="expression" dxfId="6506" priority="725">
      <formula>AND($AI3=6,$AH3="RI")</formula>
    </cfRule>
    <cfRule type="expression" dxfId="6505" priority="726">
      <formula>AND($AI3=7,$AH3="S")</formula>
    </cfRule>
    <cfRule type="expression" dxfId="6504" priority="727">
      <formula>AND($AI3=6,$AH3="S")</formula>
    </cfRule>
    <cfRule type="expression" dxfId="6503" priority="730">
      <formula>AND($AI3=7,$AH3="S")</formula>
    </cfRule>
    <cfRule type="expression" dxfId="6502" priority="731">
      <formula>AND($AI3=6,$AH3="S")</formula>
    </cfRule>
  </conditionalFormatting>
  <conditionalFormatting sqref="P3:U3">
    <cfRule type="expression" dxfId="6501" priority="718">
      <formula>OR(AND($AI3=7,$AH3="R"),AND($AI3=6,$AH3="R"))</formula>
    </cfRule>
    <cfRule type="expression" dxfId="6500" priority="719">
      <formula>OR(AND($AI3=7,$AH3="RI"),AND($AI3=6,$AH3="RI"))</formula>
    </cfRule>
    <cfRule type="expression" dxfId="6499" priority="720">
      <formula>OR(AND($AI3=7,$AH3="S"),AND($AI3=6,$AH3="S"))</formula>
    </cfRule>
    <cfRule type="expression" dxfId="6498" priority="721">
      <formula>OR(AND($AI3=7,$AH3="PZC"),AND($AI3=6,$AH3="PZC"))</formula>
    </cfRule>
    <cfRule type="expression" dxfId="6497" priority="722">
      <formula>OR($AI3=7,$AI3=0)</formula>
    </cfRule>
    <cfRule type="expression" dxfId="6496" priority="723">
      <formula>$AI3=6</formula>
    </cfRule>
  </conditionalFormatting>
  <conditionalFormatting sqref="E6">
    <cfRule type="expression" dxfId="6495" priority="716">
      <formula>$AI6=7</formula>
    </cfRule>
    <cfRule type="expression" dxfId="6494" priority="717">
      <formula>$AI6=6</formula>
    </cfRule>
  </conditionalFormatting>
  <conditionalFormatting sqref="D6:I6">
    <cfRule type="expression" dxfId="6493" priority="710">
      <formula>OR(AND($AI6=7,$AH6="R"),AND($AI6=6,$AH6="R"))</formula>
    </cfRule>
    <cfRule type="expression" dxfId="6492" priority="711">
      <formula>OR(AND($AI6=7,$AH6="RI"),AND($AI6=6,$AH6="RI"))</formula>
    </cfRule>
    <cfRule type="expression" dxfId="6491" priority="712">
      <formula>OR(AND($AI6=7,$AH6="S"),AND($AI6=6,$AH6="S"))</formula>
    </cfRule>
    <cfRule type="expression" dxfId="6490" priority="713">
      <formula>OR(AND($AI6=7,$AH6="PZC"),AND($AI6=6,$AH6="PZC"))</formula>
    </cfRule>
    <cfRule type="expression" dxfId="6489" priority="714">
      <formula>OR($AI6=7,$AI6=0)</formula>
    </cfRule>
    <cfRule type="expression" dxfId="6488" priority="715">
      <formula>$AI6=6</formula>
    </cfRule>
  </conditionalFormatting>
  <conditionalFormatting sqref="O6">
    <cfRule type="expression" dxfId="6487" priority="706">
      <formula>OR($AI6=7,$AI6=0)</formula>
    </cfRule>
    <cfRule type="expression" dxfId="6486" priority="707">
      <formula>$AI6=6</formula>
    </cfRule>
  </conditionalFormatting>
  <conditionalFormatting sqref="O6">
    <cfRule type="expression" dxfId="6485" priority="702">
      <formula>AND($AI6=7,$AH6="RI")</formula>
    </cfRule>
    <cfRule type="expression" dxfId="6484" priority="703">
      <formula>AND($AI6=6,$AH6="RI")</formula>
    </cfRule>
    <cfRule type="expression" dxfId="6483" priority="704">
      <formula>AND($AI6=7,$AH6="S")</formula>
    </cfRule>
    <cfRule type="expression" dxfId="6482" priority="705">
      <formula>AND($AI6=6,$AH6="S")</formula>
    </cfRule>
    <cfRule type="expression" dxfId="6481" priority="708">
      <formula>AND($AI6=7,$AH6="S")</formula>
    </cfRule>
    <cfRule type="expression" dxfId="6480" priority="709">
      <formula>AND($AI6=6,$AH6="S")</formula>
    </cfRule>
  </conditionalFormatting>
  <conditionalFormatting sqref="N6">
    <cfRule type="expression" dxfId="6479" priority="698">
      <formula>OR($AI6=7,$AI6=0)</formula>
    </cfRule>
    <cfRule type="expression" dxfId="6478" priority="699">
      <formula>$AI6=6</formula>
    </cfRule>
  </conditionalFormatting>
  <conditionalFormatting sqref="N6">
    <cfRule type="expression" dxfId="6477" priority="694">
      <formula>AND($AI6=7,$AH6="RI")</formula>
    </cfRule>
    <cfRule type="expression" dxfId="6476" priority="695">
      <formula>AND($AI6=6,$AH6="RI")</formula>
    </cfRule>
    <cfRule type="expression" dxfId="6475" priority="696">
      <formula>AND($AI6=7,$AH6="S")</formula>
    </cfRule>
    <cfRule type="expression" dxfId="6474" priority="697">
      <formula>AND($AI6=6,$AH6="S")</formula>
    </cfRule>
    <cfRule type="expression" dxfId="6473" priority="700">
      <formula>AND($AI6=7,$AH6="S")</formula>
    </cfRule>
    <cfRule type="expression" dxfId="6472" priority="701">
      <formula>AND($AI6=6,$AH6="S")</formula>
    </cfRule>
  </conditionalFormatting>
  <conditionalFormatting sqref="L6">
    <cfRule type="expression" dxfId="6471" priority="690">
      <formula>OR($AI6=7,$AI6=0)</formula>
    </cfRule>
    <cfRule type="expression" dxfId="6470" priority="691">
      <formula>$AI6=6</formula>
    </cfRule>
  </conditionalFormatting>
  <conditionalFormatting sqref="L6">
    <cfRule type="expression" dxfId="6469" priority="686">
      <formula>AND($AI6=7,$AH6="RI")</formula>
    </cfRule>
    <cfRule type="expression" dxfId="6468" priority="687">
      <formula>AND($AI6=6,$AH6="RI")</formula>
    </cfRule>
    <cfRule type="expression" dxfId="6467" priority="688">
      <formula>AND($AI6=7,$AH6="S")</formula>
    </cfRule>
    <cfRule type="expression" dxfId="6466" priority="689">
      <formula>AND($AI6=6,$AH6="S")</formula>
    </cfRule>
    <cfRule type="expression" dxfId="6465" priority="692">
      <formula>AND($AI6=7,$AH6="S")</formula>
    </cfRule>
    <cfRule type="expression" dxfId="6464" priority="693">
      <formula>AND($AI6=6,$AH6="S")</formula>
    </cfRule>
  </conditionalFormatting>
  <conditionalFormatting sqref="M6:O6">
    <cfRule type="expression" dxfId="6463" priority="682">
      <formula>OR($AI6=7,$AI6=0)</formula>
    </cfRule>
    <cfRule type="expression" dxfId="6462" priority="683">
      <formula>$AI6=6</formula>
    </cfRule>
  </conditionalFormatting>
  <conditionalFormatting sqref="M6:O6">
    <cfRule type="expression" dxfId="6461" priority="678">
      <formula>AND($AI6=7,$AH6="RI")</formula>
    </cfRule>
    <cfRule type="expression" dxfId="6460" priority="679">
      <formula>AND($AI6=6,$AH6="RI")</formula>
    </cfRule>
    <cfRule type="expression" dxfId="6459" priority="680">
      <formula>AND($AI6=7,$AH6="S")</formula>
    </cfRule>
    <cfRule type="expression" dxfId="6458" priority="681">
      <formula>AND($AI6=6,$AH6="S")</formula>
    </cfRule>
    <cfRule type="expression" dxfId="6457" priority="684">
      <formula>AND($AI6=7,$AH6="S")</formula>
    </cfRule>
    <cfRule type="expression" dxfId="6456" priority="685">
      <formula>AND($AI6=6,$AH6="S")</formula>
    </cfRule>
  </conditionalFormatting>
  <conditionalFormatting sqref="K6">
    <cfRule type="expression" dxfId="6455" priority="674">
      <formula>$AI6=7</formula>
    </cfRule>
    <cfRule type="expression" dxfId="6454" priority="675">
      <formula>$AI6=6</formula>
    </cfRule>
  </conditionalFormatting>
  <conditionalFormatting sqref="K6">
    <cfRule type="expression" dxfId="6453" priority="670">
      <formula>AND($AI6=7,$AH6="RI")</formula>
    </cfRule>
    <cfRule type="expression" dxfId="6452" priority="671">
      <formula>AND($AI6=6,$AH6="RI")</formula>
    </cfRule>
    <cfRule type="expression" dxfId="6451" priority="672">
      <formula>AND($AI6=7,$AH6="S")</formula>
    </cfRule>
    <cfRule type="expression" dxfId="6450" priority="673">
      <formula>AND($AI6=6,$AH6="S")</formula>
    </cfRule>
    <cfRule type="expression" dxfId="6449" priority="676">
      <formula>AND($AI6=7,$AH6="S")</formula>
    </cfRule>
    <cfRule type="expression" dxfId="6448" priority="677">
      <formula>AND($AI6=6,$AH6="S")</formula>
    </cfRule>
  </conditionalFormatting>
  <conditionalFormatting sqref="J6">
    <cfRule type="expression" dxfId="6447" priority="666">
      <formula>OR($AI6=7,$AI6=0)</formula>
    </cfRule>
    <cfRule type="expression" dxfId="6446" priority="667">
      <formula>$AI6=6</formula>
    </cfRule>
  </conditionalFormatting>
  <conditionalFormatting sqref="J6">
    <cfRule type="expression" dxfId="6445" priority="662">
      <formula>AND($AI6=7,$AH6="RI")</formula>
    </cfRule>
    <cfRule type="expression" dxfId="6444" priority="663">
      <formula>AND($AI6=6,$AH6="RI")</formula>
    </cfRule>
    <cfRule type="expression" dxfId="6443" priority="664">
      <formula>AND($AI6=7,$AH6="S")</formula>
    </cfRule>
    <cfRule type="expression" dxfId="6442" priority="665">
      <formula>AND($AI6=6,$AH6="S")</formula>
    </cfRule>
    <cfRule type="expression" dxfId="6441" priority="668">
      <formula>AND($AI6=7,$AH6="S")</formula>
    </cfRule>
    <cfRule type="expression" dxfId="6440" priority="669">
      <formula>AND($AI6=6,$AH6="S")</formula>
    </cfRule>
  </conditionalFormatting>
  <conditionalFormatting sqref="J6:O6">
    <cfRule type="expression" dxfId="6439" priority="656">
      <formula>OR(AND($AI6=7,$AH6="R"),AND($AI6=6,$AH6="R"))</formula>
    </cfRule>
    <cfRule type="expression" dxfId="6438" priority="657">
      <formula>OR(AND($AI6=7,$AH6="RI"),AND($AI6=6,$AH6="RI"))</formula>
    </cfRule>
    <cfRule type="expression" dxfId="6437" priority="658">
      <formula>OR(AND($AI6=7,$AH6="S"),AND($AI6=6,$AH6="S"))</formula>
    </cfRule>
    <cfRule type="expression" dxfId="6436" priority="659">
      <formula>OR(AND($AI6=7,$AH6="PZC"),AND($AI6=6,$AH6="PZC"))</formula>
    </cfRule>
    <cfRule type="expression" dxfId="6435" priority="660">
      <formula>OR($AI6=7,$AI6=0)</formula>
    </cfRule>
    <cfRule type="expression" dxfId="6434" priority="661">
      <formula>$AI6=6</formula>
    </cfRule>
  </conditionalFormatting>
  <conditionalFormatting sqref="U6">
    <cfRule type="expression" dxfId="6433" priority="652">
      <formula>OR($AI6=7,$AI6=0)</formula>
    </cfRule>
    <cfRule type="expression" dxfId="6432" priority="653">
      <formula>$AI6=6</formula>
    </cfRule>
  </conditionalFormatting>
  <conditionalFormatting sqref="U6">
    <cfRule type="expression" dxfId="6431" priority="646">
      <formula>AND($AI6=7,$AH6="RI")</formula>
    </cfRule>
    <cfRule type="expression" dxfId="6430" priority="647">
      <formula>AND($AI6=6,$AH6="RI")</formula>
    </cfRule>
    <cfRule type="expression" dxfId="6429" priority="650">
      <formula>AND($AI6=7,$AH6="S")</formula>
    </cfRule>
    <cfRule type="expression" dxfId="6428" priority="651">
      <formula>AND($AI6=6,$AH6="S")</formula>
    </cfRule>
    <cfRule type="expression" dxfId="6427" priority="654">
      <formula>AND($AI6=7,$AH6="S")</formula>
    </cfRule>
    <cfRule type="expression" dxfId="6426" priority="655">
      <formula>AND($AI6=6,$AH6="S")</formula>
    </cfRule>
  </conditionalFormatting>
  <conditionalFormatting sqref="U6">
    <cfRule type="expression" dxfId="6425" priority="648">
      <formula>$AI6=7</formula>
    </cfRule>
    <cfRule type="expression" dxfId="6424" priority="649">
      <formula>$AI6=6</formula>
    </cfRule>
  </conditionalFormatting>
  <conditionalFormatting sqref="T6">
    <cfRule type="expression" dxfId="6423" priority="642">
      <formula>OR($AI6=7,$AI6=0)</formula>
    </cfRule>
    <cfRule type="expression" dxfId="6422" priority="643">
      <formula>$AI6=6</formula>
    </cfRule>
  </conditionalFormatting>
  <conditionalFormatting sqref="T6">
    <cfRule type="expression" dxfId="6421" priority="636">
      <formula>AND($AI6=7,$AH6="RI")</formula>
    </cfRule>
    <cfRule type="expression" dxfId="6420" priority="637">
      <formula>AND($AI6=6,$AH6="RI")</formula>
    </cfRule>
    <cfRule type="expression" dxfId="6419" priority="640">
      <formula>AND($AI6=7,$AH6="S")</formula>
    </cfRule>
    <cfRule type="expression" dxfId="6418" priority="641">
      <formula>AND($AI6=6,$AH6="S")</formula>
    </cfRule>
    <cfRule type="expression" dxfId="6417" priority="644">
      <formula>AND($AI6=7,$AH6="S")</formula>
    </cfRule>
    <cfRule type="expression" dxfId="6416" priority="645">
      <formula>AND($AI6=6,$AH6="S")</formula>
    </cfRule>
  </conditionalFormatting>
  <conditionalFormatting sqref="T6">
    <cfRule type="expression" dxfId="6415" priority="638">
      <formula>$AI6=7</formula>
    </cfRule>
    <cfRule type="expression" dxfId="6414" priority="639">
      <formula>$AI6=6</formula>
    </cfRule>
  </conditionalFormatting>
  <conditionalFormatting sqref="R6">
    <cfRule type="expression" dxfId="6413" priority="630">
      <formula>$AI6=7</formula>
    </cfRule>
    <cfRule type="expression" dxfId="6412" priority="631">
      <formula>$AI6=6</formula>
    </cfRule>
  </conditionalFormatting>
  <conditionalFormatting sqref="R6">
    <cfRule type="expression" dxfId="6411" priority="632">
      <formula>OR($AI6=7,$AI6=0)</formula>
    </cfRule>
    <cfRule type="expression" dxfId="6410" priority="633">
      <formula>$AI6=6</formula>
    </cfRule>
  </conditionalFormatting>
  <conditionalFormatting sqref="R6">
    <cfRule type="expression" dxfId="6409" priority="626">
      <formula>AND($AI6=7,$AH6="RI")</formula>
    </cfRule>
    <cfRule type="expression" dxfId="6408" priority="627">
      <formula>AND($AI6=6,$AH6="RI")</formula>
    </cfRule>
    <cfRule type="expression" dxfId="6407" priority="628">
      <formula>AND($AI6=7,$AH6="S")</formula>
    </cfRule>
    <cfRule type="expression" dxfId="6406" priority="629">
      <formula>AND($AI6=6,$AH6="S")</formula>
    </cfRule>
    <cfRule type="expression" dxfId="6405" priority="634">
      <formula>AND($AI6=7,$AH6="S")</formula>
    </cfRule>
    <cfRule type="expression" dxfId="6404" priority="635">
      <formula>AND($AI6=6,$AH6="S")</formula>
    </cfRule>
  </conditionalFormatting>
  <conditionalFormatting sqref="S6">
    <cfRule type="expression" dxfId="6403" priority="622">
      <formula>OR($AI6=7,$AI6=0)</formula>
    </cfRule>
    <cfRule type="expression" dxfId="6402" priority="623">
      <formula>$AI6=6</formula>
    </cfRule>
  </conditionalFormatting>
  <conditionalFormatting sqref="S6">
    <cfRule type="expression" dxfId="6401" priority="618">
      <formula>AND($AI6=7,$AH6="RI")</formula>
    </cfRule>
    <cfRule type="expression" dxfId="6400" priority="619">
      <formula>AND($AI6=6,$AH6="RI")</formula>
    </cfRule>
    <cfRule type="expression" dxfId="6399" priority="620">
      <formula>AND($AI6=7,$AH6="S")</formula>
    </cfRule>
    <cfRule type="expression" dxfId="6398" priority="621">
      <formula>AND($AI6=6,$AH6="S")</formula>
    </cfRule>
    <cfRule type="expression" dxfId="6397" priority="624">
      <formula>AND($AI6=7,$AH6="S")</formula>
    </cfRule>
    <cfRule type="expression" dxfId="6396" priority="625">
      <formula>AND($AI6=6,$AH6="S")</formula>
    </cfRule>
  </conditionalFormatting>
  <conditionalFormatting sqref="Q6">
    <cfRule type="expression" dxfId="6395" priority="614">
      <formula>$AI6=7</formula>
    </cfRule>
    <cfRule type="expression" dxfId="6394" priority="615">
      <formula>$AI6=6</formula>
    </cfRule>
  </conditionalFormatting>
  <conditionalFormatting sqref="Q6">
    <cfRule type="expression" dxfId="6393" priority="610">
      <formula>AND($AI6=7,$AH6="RI")</formula>
    </cfRule>
    <cfRule type="expression" dxfId="6392" priority="611">
      <formula>AND($AI6=6,$AH6="RI")</formula>
    </cfRule>
    <cfRule type="expression" dxfId="6391" priority="612">
      <formula>AND($AI6=7,$AH6="S")</formula>
    </cfRule>
    <cfRule type="expression" dxfId="6390" priority="613">
      <formula>AND($AI6=6,$AH6="S")</formula>
    </cfRule>
    <cfRule type="expression" dxfId="6389" priority="616">
      <formula>AND($AI6=7,$AH6="S")</formula>
    </cfRule>
    <cfRule type="expression" dxfId="6388" priority="617">
      <formula>AND($AI6=6,$AH6="S")</formula>
    </cfRule>
  </conditionalFormatting>
  <conditionalFormatting sqref="P6:R6">
    <cfRule type="expression" dxfId="6387" priority="606">
      <formula>OR($AI6=7,$AI6=0)</formula>
    </cfRule>
    <cfRule type="expression" dxfId="6386" priority="607">
      <formula>$AI6=6</formula>
    </cfRule>
  </conditionalFormatting>
  <conditionalFormatting sqref="P6:R6">
    <cfRule type="expression" dxfId="6385" priority="602">
      <formula>AND($AI6=7,$AH6="RI")</formula>
    </cfRule>
    <cfRule type="expression" dxfId="6384" priority="603">
      <formula>AND($AI6=6,$AH6="RI")</formula>
    </cfRule>
    <cfRule type="expression" dxfId="6383" priority="604">
      <formula>AND($AI6=7,$AH6="S")</formula>
    </cfRule>
    <cfRule type="expression" dxfId="6382" priority="605">
      <formula>AND($AI6=6,$AH6="S")</formula>
    </cfRule>
    <cfRule type="expression" dxfId="6381" priority="608">
      <formula>AND($AI6=7,$AH6="S")</formula>
    </cfRule>
    <cfRule type="expression" dxfId="6380" priority="609">
      <formula>AND($AI6=6,$AH6="S")</formula>
    </cfRule>
  </conditionalFormatting>
  <conditionalFormatting sqref="P6:U6">
    <cfRule type="expression" dxfId="6379" priority="596">
      <formula>OR(AND($AI6=7,$AH6="R"),AND($AI6=6,$AH6="R"))</formula>
    </cfRule>
    <cfRule type="expression" dxfId="6378" priority="597">
      <formula>OR(AND($AI6=7,$AH6="RI"),AND($AI6=6,$AH6="RI"))</formula>
    </cfRule>
    <cfRule type="expression" dxfId="6377" priority="598">
      <formula>OR(AND($AI6=7,$AH6="S"),AND($AI6=6,$AH6="S"))</formula>
    </cfRule>
    <cfRule type="expression" dxfId="6376" priority="599">
      <formula>OR(AND($AI6=7,$AH6="PZC"),AND($AI6=6,$AH6="PZC"))</formula>
    </cfRule>
    <cfRule type="expression" dxfId="6375" priority="600">
      <formula>OR($AI6=7,$AI6=0)</formula>
    </cfRule>
    <cfRule type="expression" dxfId="6374" priority="601">
      <formula>$AI6=6</formula>
    </cfRule>
  </conditionalFormatting>
  <conditionalFormatting sqref="G7:G10">
    <cfRule type="expression" dxfId="6373" priority="590">
      <formula>$AI7=7</formula>
    </cfRule>
    <cfRule type="expression" dxfId="6372" priority="591">
      <formula>$AI7=6</formula>
    </cfRule>
  </conditionalFormatting>
  <conditionalFormatting sqref="G8">
    <cfRule type="expression" dxfId="6371" priority="588">
      <formula>$AI8=7</formula>
    </cfRule>
    <cfRule type="expression" dxfId="6370" priority="589">
      <formula>$AI8=6</formula>
    </cfRule>
  </conditionalFormatting>
  <conditionalFormatting sqref="G7:G10">
    <cfRule type="expression" dxfId="6369" priority="586">
      <formula>$AI7=7</formula>
    </cfRule>
    <cfRule type="expression" dxfId="6368" priority="587">
      <formula>$AI7=6</formula>
    </cfRule>
  </conditionalFormatting>
  <conditionalFormatting sqref="G7:G10">
    <cfRule type="expression" dxfId="6367" priority="584">
      <formula>$AI7=7</formula>
    </cfRule>
    <cfRule type="expression" dxfId="6366" priority="585">
      <formula>$AI7=6</formula>
    </cfRule>
  </conditionalFormatting>
  <conditionalFormatting sqref="D7:I10">
    <cfRule type="expression" dxfId="6365" priority="592">
      <formula>AND($AI7=6,$AH7="RI")</formula>
    </cfRule>
    <cfRule type="expression" dxfId="6364" priority="593">
      <formula>AND($AI7=7,$AH7="RI")</formula>
    </cfRule>
    <cfRule type="expression" dxfId="6363" priority="594">
      <formula>OR($AI7=7,$AI7=8)</formula>
    </cfRule>
    <cfRule type="expression" dxfId="6362" priority="595">
      <formula>$AI7=6</formula>
    </cfRule>
  </conditionalFormatting>
  <conditionalFormatting sqref="D7:I10">
    <cfRule type="expression" dxfId="6361" priority="578">
      <formula>OR(AND($AI7=7,$AH7="R"),AND($AI7=6,$AH7="R"))</formula>
    </cfRule>
    <cfRule type="expression" dxfId="6360" priority="579">
      <formula>OR(AND($AI7=7,$AH7="RI"),AND($AI7=6,$AH7="RI"))</formula>
    </cfRule>
    <cfRule type="expression" dxfId="6359" priority="580">
      <formula>OR(AND($AI7=7,$AH7="S"),AND($AI7=6,$AH7="S"))</formula>
    </cfRule>
    <cfRule type="expression" dxfId="6358" priority="581">
      <formula>OR(AND($AI7=7,$AH7="PZC"),AND($AI7=6,$AH7="PZC"))</formula>
    </cfRule>
    <cfRule type="expression" dxfId="6357" priority="582">
      <formula>OR($AI7=7,$AI7=0)</formula>
    </cfRule>
    <cfRule type="expression" dxfId="6356" priority="583">
      <formula>$AI7=6</formula>
    </cfRule>
  </conditionalFormatting>
  <conditionalFormatting sqref="O7:O10">
    <cfRule type="expression" dxfId="6355" priority="574">
      <formula>OR($AI7=7,$AI7=0)</formula>
    </cfRule>
    <cfRule type="expression" dxfId="6354" priority="575">
      <formula>$AI7=6</formula>
    </cfRule>
  </conditionalFormatting>
  <conditionalFormatting sqref="O7:O10">
    <cfRule type="expression" dxfId="6353" priority="570">
      <formula>AND($AI7=7,$AH7="RI")</formula>
    </cfRule>
    <cfRule type="expression" dxfId="6352" priority="571">
      <formula>AND($AI7=6,$AH7="RI")</formula>
    </cfRule>
    <cfRule type="expression" dxfId="6351" priority="572">
      <formula>AND($AI7=7,$AH7="S")</formula>
    </cfRule>
    <cfRule type="expression" dxfId="6350" priority="573">
      <formula>AND($AI7=6,$AH7="S")</formula>
    </cfRule>
    <cfRule type="expression" dxfId="6349" priority="576">
      <formula>AND($AI7=7,$AH7="S")</formula>
    </cfRule>
    <cfRule type="expression" dxfId="6348" priority="577">
      <formula>AND($AI7=6,$AH7="S")</formula>
    </cfRule>
  </conditionalFormatting>
  <conditionalFormatting sqref="N7:N10">
    <cfRule type="expression" dxfId="6347" priority="566">
      <formula>OR($AI7=7,$AI7=0)</formula>
    </cfRule>
    <cfRule type="expression" dxfId="6346" priority="567">
      <formula>$AI7=6</formula>
    </cfRule>
  </conditionalFormatting>
  <conditionalFormatting sqref="N7:N10">
    <cfRule type="expression" dxfId="6345" priority="562">
      <formula>AND($AI7=7,$AH7="RI")</formula>
    </cfRule>
    <cfRule type="expression" dxfId="6344" priority="563">
      <formula>AND($AI7=6,$AH7="RI")</formula>
    </cfRule>
    <cfRule type="expression" dxfId="6343" priority="564">
      <formula>AND($AI7=7,$AH7="S")</formula>
    </cfRule>
    <cfRule type="expression" dxfId="6342" priority="565">
      <formula>AND($AI7=6,$AH7="S")</formula>
    </cfRule>
    <cfRule type="expression" dxfId="6341" priority="568">
      <formula>AND($AI7=7,$AH7="S")</formula>
    </cfRule>
    <cfRule type="expression" dxfId="6340" priority="569">
      <formula>AND($AI7=6,$AH7="S")</formula>
    </cfRule>
  </conditionalFormatting>
  <conditionalFormatting sqref="L7:L10">
    <cfRule type="expression" dxfId="6339" priority="558">
      <formula>OR($AI7=7,$AI7=0)</formula>
    </cfRule>
    <cfRule type="expression" dxfId="6338" priority="559">
      <formula>$AI7=6</formula>
    </cfRule>
  </conditionalFormatting>
  <conditionalFormatting sqref="L7:L10">
    <cfRule type="expression" dxfId="6337" priority="554">
      <formula>AND($AI7=7,$AH7="RI")</formula>
    </cfRule>
    <cfRule type="expression" dxfId="6336" priority="555">
      <formula>AND($AI7=6,$AH7="RI")</formula>
    </cfRule>
    <cfRule type="expression" dxfId="6335" priority="556">
      <formula>AND($AI7=7,$AH7="S")</formula>
    </cfRule>
    <cfRule type="expression" dxfId="6334" priority="557">
      <formula>AND($AI7=6,$AH7="S")</formula>
    </cfRule>
    <cfRule type="expression" dxfId="6333" priority="560">
      <formula>AND($AI7=7,$AH7="S")</formula>
    </cfRule>
    <cfRule type="expression" dxfId="6332" priority="561">
      <formula>AND($AI7=6,$AH7="S")</formula>
    </cfRule>
  </conditionalFormatting>
  <conditionalFormatting sqref="M7:O10">
    <cfRule type="expression" dxfId="6331" priority="550">
      <formula>OR($AI7=7,$AI7=0)</formula>
    </cfRule>
    <cfRule type="expression" dxfId="6330" priority="551">
      <formula>$AI7=6</formula>
    </cfRule>
  </conditionalFormatting>
  <conditionalFormatting sqref="M7:O10">
    <cfRule type="expression" dxfId="6329" priority="546">
      <formula>AND($AI7=7,$AH7="RI")</formula>
    </cfRule>
    <cfRule type="expression" dxfId="6328" priority="547">
      <formula>AND($AI7=6,$AH7="RI")</formula>
    </cfRule>
    <cfRule type="expression" dxfId="6327" priority="548">
      <formula>AND($AI7=7,$AH7="S")</formula>
    </cfRule>
    <cfRule type="expression" dxfId="6326" priority="549">
      <formula>AND($AI7=6,$AH7="S")</formula>
    </cfRule>
    <cfRule type="expression" dxfId="6325" priority="552">
      <formula>AND($AI7=7,$AH7="S")</formula>
    </cfRule>
    <cfRule type="expression" dxfId="6324" priority="553">
      <formula>AND($AI7=6,$AH7="S")</formula>
    </cfRule>
  </conditionalFormatting>
  <conditionalFormatting sqref="K7:K10">
    <cfRule type="expression" dxfId="6323" priority="542">
      <formula>$AI7=7</formula>
    </cfRule>
    <cfRule type="expression" dxfId="6322" priority="543">
      <formula>$AI7=6</formula>
    </cfRule>
  </conditionalFormatting>
  <conditionalFormatting sqref="K7:K10">
    <cfRule type="expression" dxfId="6321" priority="538">
      <formula>AND($AI7=7,$AH7="RI")</formula>
    </cfRule>
    <cfRule type="expression" dxfId="6320" priority="539">
      <formula>AND($AI7=6,$AH7="RI")</formula>
    </cfRule>
    <cfRule type="expression" dxfId="6319" priority="540">
      <formula>AND($AI7=7,$AH7="S")</formula>
    </cfRule>
    <cfRule type="expression" dxfId="6318" priority="541">
      <formula>AND($AI7=6,$AH7="S")</formula>
    </cfRule>
    <cfRule type="expression" dxfId="6317" priority="544">
      <formula>AND($AI7=7,$AH7="S")</formula>
    </cfRule>
    <cfRule type="expression" dxfId="6316" priority="545">
      <formula>AND($AI7=6,$AH7="S")</formula>
    </cfRule>
  </conditionalFormatting>
  <conditionalFormatting sqref="J7:J10">
    <cfRule type="expression" dxfId="6315" priority="534">
      <formula>OR($AI7=7,$AI7=0)</formula>
    </cfRule>
    <cfRule type="expression" dxfId="6314" priority="535">
      <formula>$AI7=6</formula>
    </cfRule>
  </conditionalFormatting>
  <conditionalFormatting sqref="J7:J10">
    <cfRule type="expression" dxfId="6313" priority="530">
      <formula>AND($AI7=7,$AH7="RI")</formula>
    </cfRule>
    <cfRule type="expression" dxfId="6312" priority="531">
      <formula>AND($AI7=6,$AH7="RI")</formula>
    </cfRule>
    <cfRule type="expression" dxfId="6311" priority="532">
      <formula>AND($AI7=7,$AH7="S")</formula>
    </cfRule>
    <cfRule type="expression" dxfId="6310" priority="533">
      <formula>AND($AI7=6,$AH7="S")</formula>
    </cfRule>
    <cfRule type="expression" dxfId="6309" priority="536">
      <formula>AND($AI7=7,$AH7="S")</formula>
    </cfRule>
    <cfRule type="expression" dxfId="6308" priority="537">
      <formula>AND($AI7=6,$AH7="S")</formula>
    </cfRule>
  </conditionalFormatting>
  <conditionalFormatting sqref="J7:O10">
    <cfRule type="expression" dxfId="6307" priority="524">
      <formula>OR(AND($AI7=7,$AH7="R"),AND($AI7=6,$AH7="R"))</formula>
    </cfRule>
    <cfRule type="expression" dxfId="6306" priority="525">
      <formula>OR(AND($AI7=7,$AH7="RI"),AND($AI7=6,$AH7="RI"))</formula>
    </cfRule>
    <cfRule type="expression" dxfId="6305" priority="526">
      <formula>OR(AND($AI7=7,$AH7="S"),AND($AI7=6,$AH7="S"))</formula>
    </cfRule>
    <cfRule type="expression" dxfId="6304" priority="527">
      <formula>OR(AND($AI7=7,$AH7="PZC"),AND($AI7=6,$AH7="PZC"))</formula>
    </cfRule>
    <cfRule type="expression" dxfId="6303" priority="528">
      <formula>OR($AI7=7,$AI7=0)</formula>
    </cfRule>
    <cfRule type="expression" dxfId="6302" priority="529">
      <formula>$AI7=6</formula>
    </cfRule>
  </conditionalFormatting>
  <conditionalFormatting sqref="P7:U10">
    <cfRule type="expression" dxfId="6301" priority="520">
      <formula>AND($AI7=6,$AH7="RI")</formula>
    </cfRule>
    <cfRule type="expression" dxfId="6300" priority="521">
      <formula>AND($AI7=7,$AH7="RI")</formula>
    </cfRule>
    <cfRule type="expression" dxfId="6299" priority="522">
      <formula>OR($AI7=7,$AI7=8)</formula>
    </cfRule>
    <cfRule type="expression" dxfId="6298" priority="523">
      <formula>$AI7=6</formula>
    </cfRule>
  </conditionalFormatting>
  <conditionalFormatting sqref="P7:U10">
    <cfRule type="expression" dxfId="6297" priority="514">
      <formula>OR(AND($AI7=7,$AH7="R"),AND($AI7=6,$AH7="R"))</formula>
    </cfRule>
    <cfRule type="expression" dxfId="6296" priority="515">
      <formula>OR(AND($AI7=7,$AH7="RI"),AND($AI7=6,$AH7="RI"))</formula>
    </cfRule>
    <cfRule type="expression" dxfId="6295" priority="516">
      <formula>OR(AND($AI7=7,$AH7="S"),AND($AI7=6,$AH7="S"))</formula>
    </cfRule>
    <cfRule type="expression" dxfId="6294" priority="517">
      <formula>OR(AND($AI7=7,$AH7="PZC"),AND($AI7=6,$AH7="PZC"))</formula>
    </cfRule>
    <cfRule type="expression" dxfId="6293" priority="518">
      <formula>OR($AI7=7,$AI7=0)</formula>
    </cfRule>
    <cfRule type="expression" dxfId="6292" priority="519">
      <formula>$AI7=6</formula>
    </cfRule>
  </conditionalFormatting>
  <conditionalFormatting sqref="I13:I17">
    <cfRule type="expression" dxfId="6291" priority="510">
      <formula>OR($AI13=7,$AI13=0)</formula>
    </cfRule>
    <cfRule type="expression" dxfId="6290" priority="511">
      <formula>$AI13=6</formula>
    </cfRule>
  </conditionalFormatting>
  <conditionalFormatting sqref="I13:I17">
    <cfRule type="expression" dxfId="6289" priority="506">
      <formula>AND($AI13=7,$AH13="RI")</formula>
    </cfRule>
    <cfRule type="expression" dxfId="6288" priority="507">
      <formula>AND($AI13=6,$AH13="RI")</formula>
    </cfRule>
    <cfRule type="expression" dxfId="6287" priority="508">
      <formula>AND($AI13=7,$AH13="S")</formula>
    </cfRule>
    <cfRule type="expression" dxfId="6286" priority="509">
      <formula>AND($AI13=6,$AH13="S")</formula>
    </cfRule>
    <cfRule type="expression" dxfId="6285" priority="512">
      <formula>AND($AI13=7,$AH13="S")</formula>
    </cfRule>
    <cfRule type="expression" dxfId="6284" priority="513">
      <formula>AND($AI13=6,$AH13="S")</formula>
    </cfRule>
  </conditionalFormatting>
  <conditionalFormatting sqref="H13:H17">
    <cfRule type="expression" dxfId="6283" priority="502">
      <formula>OR($AI13=7,$AI13=0)</formula>
    </cfRule>
    <cfRule type="expression" dxfId="6282" priority="503">
      <formula>$AI13=6</formula>
    </cfRule>
  </conditionalFormatting>
  <conditionalFormatting sqref="H13:H17">
    <cfRule type="expression" dxfId="6281" priority="498">
      <formula>AND($AI13=7,$AH13="RI")</formula>
    </cfRule>
    <cfRule type="expression" dxfId="6280" priority="499">
      <formula>AND($AI13=6,$AH13="RI")</formula>
    </cfRule>
    <cfRule type="expression" dxfId="6279" priority="500">
      <formula>AND($AI13=7,$AH13="S")</formula>
    </cfRule>
    <cfRule type="expression" dxfId="6278" priority="501">
      <formula>AND($AI13=6,$AH13="S")</formula>
    </cfRule>
    <cfRule type="expression" dxfId="6277" priority="504">
      <formula>AND($AI13=7,$AH13="S")</formula>
    </cfRule>
    <cfRule type="expression" dxfId="6276" priority="505">
      <formula>AND($AI13=6,$AH13="S")</formula>
    </cfRule>
  </conditionalFormatting>
  <conditionalFormatting sqref="F13:F17">
    <cfRule type="expression" dxfId="6275" priority="494">
      <formula>OR($AI13=7,$AI13=0)</formula>
    </cfRule>
    <cfRule type="expression" dxfId="6274" priority="495">
      <formula>$AI13=6</formula>
    </cfRule>
  </conditionalFormatting>
  <conditionalFormatting sqref="F13:F17">
    <cfRule type="expression" dxfId="6273" priority="490">
      <formula>AND($AI13=7,$AH13="RI")</formula>
    </cfRule>
    <cfRule type="expression" dxfId="6272" priority="491">
      <formula>AND($AI13=6,$AH13="RI")</formula>
    </cfRule>
    <cfRule type="expression" dxfId="6271" priority="492">
      <formula>AND($AI13=7,$AH13="S")</formula>
    </cfRule>
    <cfRule type="expression" dxfId="6270" priority="493">
      <formula>AND($AI13=6,$AH13="S")</formula>
    </cfRule>
    <cfRule type="expression" dxfId="6269" priority="496">
      <formula>AND($AI13=7,$AH13="S")</formula>
    </cfRule>
    <cfRule type="expression" dxfId="6268" priority="497">
      <formula>AND($AI13=6,$AH13="S")</formula>
    </cfRule>
  </conditionalFormatting>
  <conditionalFormatting sqref="G13:I17">
    <cfRule type="expression" dxfId="6267" priority="486">
      <formula>OR($AI13=7,$AI13=0)</formula>
    </cfRule>
    <cfRule type="expression" dxfId="6266" priority="487">
      <formula>$AI13=6</formula>
    </cfRule>
  </conditionalFormatting>
  <conditionalFormatting sqref="G13:I17">
    <cfRule type="expression" dxfId="6265" priority="482">
      <formula>AND($AI13=7,$AH13="RI")</formula>
    </cfRule>
    <cfRule type="expression" dxfId="6264" priority="483">
      <formula>AND($AI13=6,$AH13="RI")</formula>
    </cfRule>
    <cfRule type="expression" dxfId="6263" priority="484">
      <formula>AND($AI13=7,$AH13="S")</formula>
    </cfRule>
    <cfRule type="expression" dxfId="6262" priority="485">
      <formula>AND($AI13=6,$AH13="S")</formula>
    </cfRule>
    <cfRule type="expression" dxfId="6261" priority="488">
      <formula>AND($AI13=7,$AH13="S")</formula>
    </cfRule>
    <cfRule type="expression" dxfId="6260" priority="489">
      <formula>AND($AI13=6,$AH13="S")</formula>
    </cfRule>
  </conditionalFormatting>
  <conditionalFormatting sqref="E13:E17">
    <cfRule type="expression" dxfId="6259" priority="478">
      <formula>$AI13=7</formula>
    </cfRule>
    <cfRule type="expression" dxfId="6258" priority="479">
      <formula>$AI13=6</formula>
    </cfRule>
  </conditionalFormatting>
  <conditionalFormatting sqref="E13:E17">
    <cfRule type="expression" dxfId="6257" priority="474">
      <formula>AND($AI13=7,$AH13="RI")</formula>
    </cfRule>
    <cfRule type="expression" dxfId="6256" priority="475">
      <formula>AND($AI13=6,$AH13="RI")</formula>
    </cfRule>
    <cfRule type="expression" dxfId="6255" priority="476">
      <formula>AND($AI13=7,$AH13="S")</formula>
    </cfRule>
    <cfRule type="expression" dxfId="6254" priority="477">
      <formula>AND($AI13=6,$AH13="S")</formula>
    </cfRule>
    <cfRule type="expression" dxfId="6253" priority="480">
      <formula>AND($AI13=7,$AH13="S")</formula>
    </cfRule>
    <cfRule type="expression" dxfId="6252" priority="481">
      <formula>AND($AI13=6,$AH13="S")</formula>
    </cfRule>
  </conditionalFormatting>
  <conditionalFormatting sqref="D13:D17">
    <cfRule type="expression" dxfId="6251" priority="470">
      <formula>OR($AI13=7,$AI13=0)</formula>
    </cfRule>
    <cfRule type="expression" dxfId="6250" priority="471">
      <formula>$AI13=6</formula>
    </cfRule>
  </conditionalFormatting>
  <conditionalFormatting sqref="D13:D17">
    <cfRule type="expression" dxfId="6249" priority="466">
      <formula>AND($AI13=7,$AH13="RI")</formula>
    </cfRule>
    <cfRule type="expression" dxfId="6248" priority="467">
      <formula>AND($AI13=6,$AH13="RI")</formula>
    </cfRule>
    <cfRule type="expression" dxfId="6247" priority="468">
      <formula>AND($AI13=7,$AH13="S")</formula>
    </cfRule>
    <cfRule type="expression" dxfId="6246" priority="469">
      <formula>AND($AI13=6,$AH13="S")</formula>
    </cfRule>
    <cfRule type="expression" dxfId="6245" priority="472">
      <formula>AND($AI13=7,$AH13="S")</formula>
    </cfRule>
    <cfRule type="expression" dxfId="6244" priority="473">
      <formula>AND($AI13=6,$AH13="S")</formula>
    </cfRule>
  </conditionalFormatting>
  <conditionalFormatting sqref="D13:I17">
    <cfRule type="expression" dxfId="6243" priority="460">
      <formula>OR(AND($AI13=7,$AH13="R"),AND($AI13=6,$AH13="R"))</formula>
    </cfRule>
    <cfRule type="expression" dxfId="6242" priority="461">
      <formula>OR(AND($AI13=7,$AH13="RI"),AND($AI13=6,$AH13="RI"))</formula>
    </cfRule>
    <cfRule type="expression" dxfId="6241" priority="462">
      <formula>OR(AND($AI13=7,$AH13="S"),AND($AI13=6,$AH13="S"))</formula>
    </cfRule>
    <cfRule type="expression" dxfId="6240" priority="463">
      <formula>OR(AND($AI13=7,$AH13="PZC"),AND($AI13=6,$AH13="PZC"))</formula>
    </cfRule>
    <cfRule type="expression" dxfId="6239" priority="464">
      <formula>OR($AI13=7,$AI13=0)</formula>
    </cfRule>
    <cfRule type="expression" dxfId="6238" priority="465">
      <formula>$AI13=6</formula>
    </cfRule>
  </conditionalFormatting>
  <conditionalFormatting sqref="O13">
    <cfRule type="expression" dxfId="6237" priority="456">
      <formula>OR($AI13=7,$AI13=0)</formula>
    </cfRule>
    <cfRule type="expression" dxfId="6236" priority="457">
      <formula>$AI13=6</formula>
    </cfRule>
  </conditionalFormatting>
  <conditionalFormatting sqref="O13">
    <cfRule type="expression" dxfId="6235" priority="450">
      <formula>AND($AI13=7,$AH13="RI")</formula>
    </cfRule>
    <cfRule type="expression" dxfId="6234" priority="451">
      <formula>AND($AI13=6,$AH13="RI")</formula>
    </cfRule>
    <cfRule type="expression" dxfId="6233" priority="454">
      <formula>AND($AI13=7,$AH13="S")</formula>
    </cfRule>
    <cfRule type="expression" dxfId="6232" priority="455">
      <formula>AND($AI13=6,$AH13="S")</formula>
    </cfRule>
    <cfRule type="expression" dxfId="6231" priority="458">
      <formula>AND($AI13=7,$AH13="S")</formula>
    </cfRule>
    <cfRule type="expression" dxfId="6230" priority="459">
      <formula>AND($AI13=6,$AH13="S")</formula>
    </cfRule>
  </conditionalFormatting>
  <conditionalFormatting sqref="O13">
    <cfRule type="expression" dxfId="6229" priority="452">
      <formula>$AI13=7</formula>
    </cfRule>
    <cfRule type="expression" dxfId="6228" priority="453">
      <formula>$AI13=6</formula>
    </cfRule>
  </conditionalFormatting>
  <conditionalFormatting sqref="N13">
    <cfRule type="expression" dxfId="6227" priority="446">
      <formula>OR($AI13=7,$AI13=0)</formula>
    </cfRule>
    <cfRule type="expression" dxfId="6226" priority="447">
      <formula>$AI13=6</formula>
    </cfRule>
  </conditionalFormatting>
  <conditionalFormatting sqref="N13">
    <cfRule type="expression" dxfId="6225" priority="440">
      <formula>AND($AI13=7,$AH13="RI")</formula>
    </cfRule>
    <cfRule type="expression" dxfId="6224" priority="441">
      <formula>AND($AI13=6,$AH13="RI")</formula>
    </cfRule>
    <cfRule type="expression" dxfId="6223" priority="444">
      <formula>AND($AI13=7,$AH13="S")</formula>
    </cfRule>
    <cfRule type="expression" dxfId="6222" priority="445">
      <formula>AND($AI13=6,$AH13="S")</formula>
    </cfRule>
    <cfRule type="expression" dxfId="6221" priority="448">
      <formula>AND($AI13=7,$AH13="S")</formula>
    </cfRule>
    <cfRule type="expression" dxfId="6220" priority="449">
      <formula>AND($AI13=6,$AH13="S")</formula>
    </cfRule>
  </conditionalFormatting>
  <conditionalFormatting sqref="N13">
    <cfRule type="expression" dxfId="6219" priority="442">
      <formula>$AI13=7</formula>
    </cfRule>
    <cfRule type="expression" dxfId="6218" priority="443">
      <formula>$AI13=6</formula>
    </cfRule>
  </conditionalFormatting>
  <conditionalFormatting sqref="L13">
    <cfRule type="expression" dxfId="6217" priority="434">
      <formula>$AI13=7</formula>
    </cfRule>
    <cfRule type="expression" dxfId="6216" priority="435">
      <formula>$AI13=6</formula>
    </cfRule>
  </conditionalFormatting>
  <conditionalFormatting sqref="L13">
    <cfRule type="expression" dxfId="6215" priority="436">
      <formula>OR($AI13=7,$AI13=0)</formula>
    </cfRule>
    <cfRule type="expression" dxfId="6214" priority="437">
      <formula>$AI13=6</formula>
    </cfRule>
  </conditionalFormatting>
  <conditionalFormatting sqref="L13">
    <cfRule type="expression" dxfId="6213" priority="430">
      <formula>AND($AI13=7,$AH13="RI")</formula>
    </cfRule>
    <cfRule type="expression" dxfId="6212" priority="431">
      <formula>AND($AI13=6,$AH13="RI")</formula>
    </cfRule>
    <cfRule type="expression" dxfId="6211" priority="432">
      <formula>AND($AI13=7,$AH13="S")</formula>
    </cfRule>
    <cfRule type="expression" dxfId="6210" priority="433">
      <formula>AND($AI13=6,$AH13="S")</formula>
    </cfRule>
    <cfRule type="expression" dxfId="6209" priority="438">
      <formula>AND($AI13=7,$AH13="S")</formula>
    </cfRule>
    <cfRule type="expression" dxfId="6208" priority="439">
      <formula>AND($AI13=6,$AH13="S")</formula>
    </cfRule>
  </conditionalFormatting>
  <conditionalFormatting sqref="M13">
    <cfRule type="expression" dxfId="6207" priority="426">
      <formula>OR($AI13=7,$AI13=0)</formula>
    </cfRule>
    <cfRule type="expression" dxfId="6206" priority="427">
      <formula>$AI13=6</formula>
    </cfRule>
  </conditionalFormatting>
  <conditionalFormatting sqref="M13">
    <cfRule type="expression" dxfId="6205" priority="422">
      <formula>AND($AI13=7,$AH13="RI")</formula>
    </cfRule>
    <cfRule type="expression" dxfId="6204" priority="423">
      <formula>AND($AI13=6,$AH13="RI")</formula>
    </cfRule>
    <cfRule type="expression" dxfId="6203" priority="424">
      <formula>AND($AI13=7,$AH13="S")</formula>
    </cfRule>
    <cfRule type="expression" dxfId="6202" priority="425">
      <formula>AND($AI13=6,$AH13="S")</formula>
    </cfRule>
    <cfRule type="expression" dxfId="6201" priority="428">
      <formula>AND($AI13=7,$AH13="S")</formula>
    </cfRule>
    <cfRule type="expression" dxfId="6200" priority="429">
      <formula>AND($AI13=6,$AH13="S")</formula>
    </cfRule>
  </conditionalFormatting>
  <conditionalFormatting sqref="K13">
    <cfRule type="expression" dxfId="6199" priority="418">
      <formula>$AI13=7</formula>
    </cfRule>
    <cfRule type="expression" dxfId="6198" priority="419">
      <formula>$AI13=6</formula>
    </cfRule>
  </conditionalFormatting>
  <conditionalFormatting sqref="K13">
    <cfRule type="expression" dxfId="6197" priority="414">
      <formula>AND($AI13=7,$AH13="RI")</formula>
    </cfRule>
    <cfRule type="expression" dxfId="6196" priority="415">
      <formula>AND($AI13=6,$AH13="RI")</formula>
    </cfRule>
    <cfRule type="expression" dxfId="6195" priority="416">
      <formula>AND($AI13=7,$AH13="S")</formula>
    </cfRule>
    <cfRule type="expression" dxfId="6194" priority="417">
      <formula>AND($AI13=6,$AH13="S")</formula>
    </cfRule>
    <cfRule type="expression" dxfId="6193" priority="420">
      <formula>AND($AI13=7,$AH13="S")</formula>
    </cfRule>
    <cfRule type="expression" dxfId="6192" priority="421">
      <formula>AND($AI13=6,$AH13="S")</formula>
    </cfRule>
  </conditionalFormatting>
  <conditionalFormatting sqref="J13:L13">
    <cfRule type="expression" dxfId="6191" priority="410">
      <formula>OR($AI13=7,$AI13=0)</formula>
    </cfRule>
    <cfRule type="expression" dxfId="6190" priority="411">
      <formula>$AI13=6</formula>
    </cfRule>
  </conditionalFormatting>
  <conditionalFormatting sqref="J13:L13">
    <cfRule type="expression" dxfId="6189" priority="406">
      <formula>AND($AI13=7,$AH13="RI")</formula>
    </cfRule>
    <cfRule type="expression" dxfId="6188" priority="407">
      <formula>AND($AI13=6,$AH13="RI")</formula>
    </cfRule>
    <cfRule type="expression" dxfId="6187" priority="408">
      <formula>AND($AI13=7,$AH13="S")</formula>
    </cfRule>
    <cfRule type="expression" dxfId="6186" priority="409">
      <formula>AND($AI13=6,$AH13="S")</formula>
    </cfRule>
    <cfRule type="expression" dxfId="6185" priority="412">
      <formula>AND($AI13=7,$AH13="S")</formula>
    </cfRule>
    <cfRule type="expression" dxfId="6184" priority="413">
      <formula>AND($AI13=6,$AH13="S")</formula>
    </cfRule>
  </conditionalFormatting>
  <conditionalFormatting sqref="J14:O17">
    <cfRule type="expression" dxfId="6183" priority="402">
      <formula>AND($AI14=6,$AH14="RI")</formula>
    </cfRule>
    <cfRule type="expression" dxfId="6182" priority="403">
      <formula>AND($AI14=7,$AH14="RI")</formula>
    </cfRule>
    <cfRule type="expression" dxfId="6181" priority="404">
      <formula>OR($AI14=7,$AI14=8)</formula>
    </cfRule>
    <cfRule type="expression" dxfId="6180" priority="405">
      <formula>$AI14=6</formula>
    </cfRule>
  </conditionalFormatting>
  <conditionalFormatting sqref="J13:O17">
    <cfRule type="expression" dxfId="6179" priority="396">
      <formula>OR(AND($AI13=7,$AH13="R"),AND($AI13=6,$AH13="R"))</formula>
    </cfRule>
    <cfRule type="expression" dxfId="6178" priority="397">
      <formula>OR(AND($AI13=7,$AH13="RI"),AND($AI13=6,$AH13="RI"))</formula>
    </cfRule>
    <cfRule type="expression" dxfId="6177" priority="398">
      <formula>OR(AND($AI13=7,$AH13="S"),AND($AI13=6,$AH13="S"))</formula>
    </cfRule>
    <cfRule type="expression" dxfId="6176" priority="399">
      <formula>OR(AND($AI13=7,$AH13="PZC"),AND($AI13=6,$AH13="PZC"))</formula>
    </cfRule>
    <cfRule type="expression" dxfId="6175" priority="400">
      <formula>OR($AI13=7,$AI13=0)</formula>
    </cfRule>
    <cfRule type="expression" dxfId="6174" priority="401">
      <formula>$AI13=6</formula>
    </cfRule>
  </conditionalFormatting>
  <conditionalFormatting sqref="Q13">
    <cfRule type="expression" dxfId="6173" priority="394">
      <formula>$AI13=7</formula>
    </cfRule>
    <cfRule type="expression" dxfId="6172" priority="395">
      <formula>$AI13=6</formula>
    </cfRule>
  </conditionalFormatting>
  <conditionalFormatting sqref="S14:S17">
    <cfRule type="expression" dxfId="6171" priority="388">
      <formula>$AI14=7</formula>
    </cfRule>
    <cfRule type="expression" dxfId="6170" priority="389">
      <formula>$AI14=6</formula>
    </cfRule>
  </conditionalFormatting>
  <conditionalFormatting sqref="S15">
    <cfRule type="expression" dxfId="6169" priority="386">
      <formula>$AI15=7</formula>
    </cfRule>
    <cfRule type="expression" dxfId="6168" priority="387">
      <formula>$AI15=6</formula>
    </cfRule>
  </conditionalFormatting>
  <conditionalFormatting sqref="S14:S17">
    <cfRule type="expression" dxfId="6167" priority="384">
      <formula>$AI14=7</formula>
    </cfRule>
    <cfRule type="expression" dxfId="6166" priority="385">
      <formula>$AI14=6</formula>
    </cfRule>
  </conditionalFormatting>
  <conditionalFormatting sqref="S14:S17">
    <cfRule type="expression" dxfId="6165" priority="382">
      <formula>$AI14=7</formula>
    </cfRule>
    <cfRule type="expression" dxfId="6164" priority="383">
      <formula>$AI14=6</formula>
    </cfRule>
  </conditionalFormatting>
  <conditionalFormatting sqref="P14:U17">
    <cfRule type="expression" dxfId="6163" priority="390">
      <formula>AND($AI14=6,$AH14="RI")</formula>
    </cfRule>
    <cfRule type="expression" dxfId="6162" priority="391">
      <formula>AND($AI14=7,$AH14="RI")</formula>
    </cfRule>
    <cfRule type="expression" dxfId="6161" priority="392">
      <formula>OR($AI14=7,$AI14=8)</formula>
    </cfRule>
    <cfRule type="expression" dxfId="6160" priority="393">
      <formula>$AI14=6</formula>
    </cfRule>
  </conditionalFormatting>
  <conditionalFormatting sqref="P13:U17">
    <cfRule type="expression" dxfId="6159" priority="376">
      <formula>OR(AND($AI13=7,$AH13="R"),AND($AI13=6,$AH13="R"))</formula>
    </cfRule>
    <cfRule type="expression" dxfId="6158" priority="377">
      <formula>OR(AND($AI13=7,$AH13="RI"),AND($AI13=6,$AH13="RI"))</formula>
    </cfRule>
    <cfRule type="expression" dxfId="6157" priority="378">
      <formula>OR(AND($AI13=7,$AH13="S"),AND($AI13=6,$AH13="S"))</formula>
    </cfRule>
    <cfRule type="expression" dxfId="6156" priority="379">
      <formula>OR(AND($AI13=7,$AH13="PZC"),AND($AI13=6,$AH13="PZC"))</formula>
    </cfRule>
    <cfRule type="expression" dxfId="6155" priority="380">
      <formula>OR($AI13=7,$AI13=0)</formula>
    </cfRule>
    <cfRule type="expression" dxfId="6154" priority="381">
      <formula>$AI13=6</formula>
    </cfRule>
  </conditionalFormatting>
  <conditionalFormatting sqref="I20">
    <cfRule type="expression" dxfId="6153" priority="372">
      <formula>OR($AI20=7,$AI20=0)</formula>
    </cfRule>
    <cfRule type="expression" dxfId="6152" priority="373">
      <formula>$AI20=6</formula>
    </cfRule>
  </conditionalFormatting>
  <conditionalFormatting sqref="I20">
    <cfRule type="expression" dxfId="6151" priority="366">
      <formula>AND($AI20=7,$AH20="RI")</formula>
    </cfRule>
    <cfRule type="expression" dxfId="6150" priority="367">
      <formula>AND($AI20=6,$AH20="RI")</formula>
    </cfRule>
    <cfRule type="expression" dxfId="6149" priority="370">
      <formula>AND($AI20=7,$AH20="S")</formula>
    </cfRule>
    <cfRule type="expression" dxfId="6148" priority="371">
      <formula>AND($AI20=6,$AH20="S")</formula>
    </cfRule>
    <cfRule type="expression" dxfId="6147" priority="374">
      <formula>AND($AI20=7,$AH20="S")</formula>
    </cfRule>
    <cfRule type="expression" dxfId="6146" priority="375">
      <formula>AND($AI20=6,$AH20="S")</formula>
    </cfRule>
  </conditionalFormatting>
  <conditionalFormatting sqref="I20">
    <cfRule type="expression" dxfId="6145" priority="368">
      <formula>$AI20=7</formula>
    </cfRule>
    <cfRule type="expression" dxfId="6144" priority="369">
      <formula>$AI20=6</formula>
    </cfRule>
  </conditionalFormatting>
  <conditionalFormatting sqref="H20">
    <cfRule type="expression" dxfId="6143" priority="362">
      <formula>OR($AI20=7,$AI20=0)</formula>
    </cfRule>
    <cfRule type="expression" dxfId="6142" priority="363">
      <formula>$AI20=6</formula>
    </cfRule>
  </conditionalFormatting>
  <conditionalFormatting sqref="H20">
    <cfRule type="expression" dxfId="6141" priority="356">
      <formula>AND($AI20=7,$AH20="RI")</formula>
    </cfRule>
    <cfRule type="expression" dxfId="6140" priority="357">
      <formula>AND($AI20=6,$AH20="RI")</formula>
    </cfRule>
    <cfRule type="expression" dxfId="6139" priority="360">
      <formula>AND($AI20=7,$AH20="S")</formula>
    </cfRule>
    <cfRule type="expression" dxfId="6138" priority="361">
      <formula>AND($AI20=6,$AH20="S")</formula>
    </cfRule>
    <cfRule type="expression" dxfId="6137" priority="364">
      <formula>AND($AI20=7,$AH20="S")</formula>
    </cfRule>
    <cfRule type="expression" dxfId="6136" priority="365">
      <formula>AND($AI20=6,$AH20="S")</formula>
    </cfRule>
  </conditionalFormatting>
  <conditionalFormatting sqref="H20">
    <cfRule type="expression" dxfId="6135" priority="358">
      <formula>$AI20=7</formula>
    </cfRule>
    <cfRule type="expression" dxfId="6134" priority="359">
      <formula>$AI20=6</formula>
    </cfRule>
  </conditionalFormatting>
  <conditionalFormatting sqref="F20">
    <cfRule type="expression" dxfId="6133" priority="350">
      <formula>$AI20=7</formula>
    </cfRule>
    <cfRule type="expression" dxfId="6132" priority="351">
      <formula>$AI20=6</formula>
    </cfRule>
  </conditionalFormatting>
  <conditionalFormatting sqref="F20">
    <cfRule type="expression" dxfId="6131" priority="352">
      <formula>OR($AI20=7,$AI20=0)</formula>
    </cfRule>
    <cfRule type="expression" dxfId="6130" priority="353">
      <formula>$AI20=6</formula>
    </cfRule>
  </conditionalFormatting>
  <conditionalFormatting sqref="F20">
    <cfRule type="expression" dxfId="6129" priority="346">
      <formula>AND($AI20=7,$AH20="RI")</formula>
    </cfRule>
    <cfRule type="expression" dxfId="6128" priority="347">
      <formula>AND($AI20=6,$AH20="RI")</formula>
    </cfRule>
    <cfRule type="expression" dxfId="6127" priority="348">
      <formula>AND($AI20=7,$AH20="S")</formula>
    </cfRule>
    <cfRule type="expression" dxfId="6126" priority="349">
      <formula>AND($AI20=6,$AH20="S")</formula>
    </cfRule>
    <cfRule type="expression" dxfId="6125" priority="354">
      <formula>AND($AI20=7,$AH20="S")</formula>
    </cfRule>
    <cfRule type="expression" dxfId="6124" priority="355">
      <formula>AND($AI20=6,$AH20="S")</formula>
    </cfRule>
  </conditionalFormatting>
  <conditionalFormatting sqref="G20">
    <cfRule type="expression" dxfId="6123" priority="342">
      <formula>OR($AI20=7,$AI20=0)</formula>
    </cfRule>
    <cfRule type="expression" dxfId="6122" priority="343">
      <formula>$AI20=6</formula>
    </cfRule>
  </conditionalFormatting>
  <conditionalFormatting sqref="G20">
    <cfRule type="expression" dxfId="6121" priority="338">
      <formula>AND($AI20=7,$AH20="RI")</formula>
    </cfRule>
    <cfRule type="expression" dxfId="6120" priority="339">
      <formula>AND($AI20=6,$AH20="RI")</formula>
    </cfRule>
    <cfRule type="expression" dxfId="6119" priority="340">
      <formula>AND($AI20=7,$AH20="S")</formula>
    </cfRule>
    <cfRule type="expression" dxfId="6118" priority="341">
      <formula>AND($AI20=6,$AH20="S")</formula>
    </cfRule>
    <cfRule type="expression" dxfId="6117" priority="344">
      <formula>AND($AI20=7,$AH20="S")</formula>
    </cfRule>
    <cfRule type="expression" dxfId="6116" priority="345">
      <formula>AND($AI20=6,$AH20="S")</formula>
    </cfRule>
  </conditionalFormatting>
  <conditionalFormatting sqref="E20">
    <cfRule type="expression" dxfId="6115" priority="334">
      <formula>$AI20=7</formula>
    </cfRule>
    <cfRule type="expression" dxfId="6114" priority="335">
      <formula>$AI20=6</formula>
    </cfRule>
  </conditionalFormatting>
  <conditionalFormatting sqref="E20">
    <cfRule type="expression" dxfId="6113" priority="330">
      <formula>AND($AI20=7,$AH20="RI")</formula>
    </cfRule>
    <cfRule type="expression" dxfId="6112" priority="331">
      <formula>AND($AI20=6,$AH20="RI")</formula>
    </cfRule>
    <cfRule type="expression" dxfId="6111" priority="332">
      <formula>AND($AI20=7,$AH20="S")</formula>
    </cfRule>
    <cfRule type="expression" dxfId="6110" priority="333">
      <formula>AND($AI20=6,$AH20="S")</formula>
    </cfRule>
    <cfRule type="expression" dxfId="6109" priority="336">
      <formula>AND($AI20=7,$AH20="S")</formula>
    </cfRule>
    <cfRule type="expression" dxfId="6108" priority="337">
      <formula>AND($AI20=6,$AH20="S")</formula>
    </cfRule>
  </conditionalFormatting>
  <conditionalFormatting sqref="D20:F20">
    <cfRule type="expression" dxfId="6107" priority="326">
      <formula>OR($AI20=7,$AI20=0)</formula>
    </cfRule>
    <cfRule type="expression" dxfId="6106" priority="327">
      <formula>$AI20=6</formula>
    </cfRule>
  </conditionalFormatting>
  <conditionalFormatting sqref="D20:F20">
    <cfRule type="expression" dxfId="6105" priority="322">
      <formula>AND($AI20=7,$AH20="RI")</formula>
    </cfRule>
    <cfRule type="expression" dxfId="6104" priority="323">
      <formula>AND($AI20=6,$AH20="RI")</formula>
    </cfRule>
    <cfRule type="expression" dxfId="6103" priority="324">
      <formula>AND($AI20=7,$AH20="S")</formula>
    </cfRule>
    <cfRule type="expression" dxfId="6102" priority="325">
      <formula>AND($AI20=6,$AH20="S")</formula>
    </cfRule>
    <cfRule type="expression" dxfId="6101" priority="328">
      <formula>AND($AI20=7,$AH20="S")</formula>
    </cfRule>
    <cfRule type="expression" dxfId="6100" priority="329">
      <formula>AND($AI20=6,$AH20="S")</formula>
    </cfRule>
  </conditionalFormatting>
  <conditionalFormatting sqref="D21:I24">
    <cfRule type="expression" dxfId="6099" priority="318">
      <formula>AND($AI21=6,$AH21="RI")</formula>
    </cfRule>
    <cfRule type="expression" dxfId="6098" priority="319">
      <formula>AND($AI21=7,$AH21="RI")</formula>
    </cfRule>
    <cfRule type="expression" dxfId="6097" priority="320">
      <formula>OR($AI21=7,$AI21=8)</formula>
    </cfRule>
    <cfRule type="expression" dxfId="6096" priority="321">
      <formula>$AI21=6</formula>
    </cfRule>
  </conditionalFormatting>
  <conditionalFormatting sqref="D20:I24">
    <cfRule type="expression" dxfId="6095" priority="312">
      <formula>OR(AND($AI20=7,$AH20="R"),AND($AI20=6,$AH20="R"))</formula>
    </cfRule>
    <cfRule type="expression" dxfId="6094" priority="313">
      <formula>OR(AND($AI20=7,$AH20="RI"),AND($AI20=6,$AH20="RI"))</formula>
    </cfRule>
    <cfRule type="expression" dxfId="6093" priority="314">
      <formula>OR(AND($AI20=7,$AH20="S"),AND($AI20=6,$AH20="S"))</formula>
    </cfRule>
    <cfRule type="expression" dxfId="6092" priority="315">
      <formula>OR(AND($AI20=7,$AH20="PZC"),AND($AI20=6,$AH20="PZC"))</formula>
    </cfRule>
    <cfRule type="expression" dxfId="6091" priority="316">
      <formula>OR($AI20=7,$AI20=0)</formula>
    </cfRule>
    <cfRule type="expression" dxfId="6090" priority="317">
      <formula>$AI20=6</formula>
    </cfRule>
  </conditionalFormatting>
  <conditionalFormatting sqref="K20">
    <cfRule type="expression" dxfId="6089" priority="310">
      <formula>$AI20=7</formula>
    </cfRule>
    <cfRule type="expression" dxfId="6088" priority="311">
      <formula>$AI20=6</formula>
    </cfRule>
  </conditionalFormatting>
  <conditionalFormatting sqref="M21:M24">
    <cfRule type="expression" dxfId="6087" priority="304">
      <formula>$AI21=7</formula>
    </cfRule>
    <cfRule type="expression" dxfId="6086" priority="305">
      <formula>$AI21=6</formula>
    </cfRule>
  </conditionalFormatting>
  <conditionalFormatting sqref="M22">
    <cfRule type="expression" dxfId="6085" priority="302">
      <formula>$AI22=7</formula>
    </cfRule>
    <cfRule type="expression" dxfId="6084" priority="303">
      <formula>$AI22=6</formula>
    </cfRule>
  </conditionalFormatting>
  <conditionalFormatting sqref="M21:M24">
    <cfRule type="expression" dxfId="6083" priority="300">
      <formula>$AI21=7</formula>
    </cfRule>
    <cfRule type="expression" dxfId="6082" priority="301">
      <formula>$AI21=6</formula>
    </cfRule>
  </conditionalFormatting>
  <conditionalFormatting sqref="M21:M24">
    <cfRule type="expression" dxfId="6081" priority="298">
      <formula>$AI21=7</formula>
    </cfRule>
    <cfRule type="expression" dxfId="6080" priority="299">
      <formula>$AI21=6</formula>
    </cfRule>
  </conditionalFormatting>
  <conditionalFormatting sqref="J21:O24">
    <cfRule type="expression" dxfId="6079" priority="306">
      <formula>AND($AI21=6,$AH21="RI")</formula>
    </cfRule>
    <cfRule type="expression" dxfId="6078" priority="307">
      <formula>AND($AI21=7,$AH21="RI")</formula>
    </cfRule>
    <cfRule type="expression" dxfId="6077" priority="308">
      <formula>OR($AI21=7,$AI21=8)</formula>
    </cfRule>
    <cfRule type="expression" dxfId="6076" priority="309">
      <formula>$AI21=6</formula>
    </cfRule>
  </conditionalFormatting>
  <conditionalFormatting sqref="J20:O24">
    <cfRule type="expression" dxfId="6075" priority="292">
      <formula>OR(AND($AI20=7,$AH20="R"),AND($AI20=6,$AH20="R"))</formula>
    </cfRule>
    <cfRule type="expression" dxfId="6074" priority="293">
      <formula>OR(AND($AI20=7,$AH20="RI"),AND($AI20=6,$AH20="RI"))</formula>
    </cfRule>
    <cfRule type="expression" dxfId="6073" priority="294">
      <formula>OR(AND($AI20=7,$AH20="S"),AND($AI20=6,$AH20="S"))</formula>
    </cfRule>
    <cfRule type="expression" dxfId="6072" priority="295">
      <formula>OR(AND($AI20=7,$AH20="PZC"),AND($AI20=6,$AH20="PZC"))</formula>
    </cfRule>
    <cfRule type="expression" dxfId="6071" priority="296">
      <formula>OR($AI20=7,$AI20=0)</formula>
    </cfRule>
    <cfRule type="expression" dxfId="6070" priority="297">
      <formula>$AI20=6</formula>
    </cfRule>
  </conditionalFormatting>
  <conditionalFormatting sqref="U20:U24">
    <cfRule type="expression" dxfId="6069" priority="288">
      <formula>OR($AI20=7,$AI20=0)</formula>
    </cfRule>
    <cfRule type="expression" dxfId="6068" priority="289">
      <formula>$AI20=6</formula>
    </cfRule>
  </conditionalFormatting>
  <conditionalFormatting sqref="U20:U24">
    <cfRule type="expression" dxfId="6067" priority="284">
      <formula>AND($AI20=7,$AH20="RI")</formula>
    </cfRule>
    <cfRule type="expression" dxfId="6066" priority="285">
      <formula>AND($AI20=6,$AH20="RI")</formula>
    </cfRule>
    <cfRule type="expression" dxfId="6065" priority="286">
      <formula>AND($AI20=7,$AH20="S")</formula>
    </cfRule>
    <cfRule type="expression" dxfId="6064" priority="287">
      <formula>AND($AI20=6,$AH20="S")</formula>
    </cfRule>
    <cfRule type="expression" dxfId="6063" priority="290">
      <formula>AND($AI20=7,$AH20="S")</formula>
    </cfRule>
    <cfRule type="expression" dxfId="6062" priority="291">
      <formula>AND($AI20=6,$AH20="S")</formula>
    </cfRule>
  </conditionalFormatting>
  <conditionalFormatting sqref="T20:T24">
    <cfRule type="expression" dxfId="6061" priority="280">
      <formula>OR($AI20=7,$AI20=0)</formula>
    </cfRule>
    <cfRule type="expression" dxfId="6060" priority="281">
      <formula>$AI20=6</formula>
    </cfRule>
  </conditionalFormatting>
  <conditionalFormatting sqref="T20:T24">
    <cfRule type="expression" dxfId="6059" priority="276">
      <formula>AND($AI20=7,$AH20="RI")</formula>
    </cfRule>
    <cfRule type="expression" dxfId="6058" priority="277">
      <formula>AND($AI20=6,$AH20="RI")</formula>
    </cfRule>
    <cfRule type="expression" dxfId="6057" priority="278">
      <formula>AND($AI20=7,$AH20="S")</formula>
    </cfRule>
    <cfRule type="expression" dxfId="6056" priority="279">
      <formula>AND($AI20=6,$AH20="S")</formula>
    </cfRule>
    <cfRule type="expression" dxfId="6055" priority="282">
      <formula>AND($AI20=7,$AH20="S")</formula>
    </cfRule>
    <cfRule type="expression" dxfId="6054" priority="283">
      <formula>AND($AI20=6,$AH20="S")</formula>
    </cfRule>
  </conditionalFormatting>
  <conditionalFormatting sqref="R20:R24">
    <cfRule type="expression" dxfId="6053" priority="272">
      <formula>OR($AI20=7,$AI20=0)</formula>
    </cfRule>
    <cfRule type="expression" dxfId="6052" priority="273">
      <formula>$AI20=6</formula>
    </cfRule>
  </conditionalFormatting>
  <conditionalFormatting sqref="R20:R24">
    <cfRule type="expression" dxfId="6051" priority="268">
      <formula>AND($AI20=7,$AH20="RI")</formula>
    </cfRule>
    <cfRule type="expression" dxfId="6050" priority="269">
      <formula>AND($AI20=6,$AH20="RI")</formula>
    </cfRule>
    <cfRule type="expression" dxfId="6049" priority="270">
      <formula>AND($AI20=7,$AH20="S")</formula>
    </cfRule>
    <cfRule type="expression" dxfId="6048" priority="271">
      <formula>AND($AI20=6,$AH20="S")</formula>
    </cfRule>
    <cfRule type="expression" dxfId="6047" priority="274">
      <formula>AND($AI20=7,$AH20="S")</formula>
    </cfRule>
    <cfRule type="expression" dxfId="6046" priority="275">
      <formula>AND($AI20=6,$AH20="S")</formula>
    </cfRule>
  </conditionalFormatting>
  <conditionalFormatting sqref="S20:U24">
    <cfRule type="expression" dxfId="6045" priority="264">
      <formula>OR($AI20=7,$AI20=0)</formula>
    </cfRule>
    <cfRule type="expression" dxfId="6044" priority="265">
      <formula>$AI20=6</formula>
    </cfRule>
  </conditionalFormatting>
  <conditionalFormatting sqref="S20:U24">
    <cfRule type="expression" dxfId="6043" priority="260">
      <formula>AND($AI20=7,$AH20="RI")</formula>
    </cfRule>
    <cfRule type="expression" dxfId="6042" priority="261">
      <formula>AND($AI20=6,$AH20="RI")</formula>
    </cfRule>
    <cfRule type="expression" dxfId="6041" priority="262">
      <formula>AND($AI20=7,$AH20="S")</formula>
    </cfRule>
    <cfRule type="expression" dxfId="6040" priority="263">
      <formula>AND($AI20=6,$AH20="S")</formula>
    </cfRule>
    <cfRule type="expression" dxfId="6039" priority="266">
      <formula>AND($AI20=7,$AH20="S")</formula>
    </cfRule>
    <cfRule type="expression" dxfId="6038" priority="267">
      <formula>AND($AI20=6,$AH20="S")</formula>
    </cfRule>
  </conditionalFormatting>
  <conditionalFormatting sqref="Q20:Q24">
    <cfRule type="expression" dxfId="6037" priority="256">
      <formula>$AI20=7</formula>
    </cfRule>
    <cfRule type="expression" dxfId="6036" priority="257">
      <formula>$AI20=6</formula>
    </cfRule>
  </conditionalFormatting>
  <conditionalFormatting sqref="Q20:Q24">
    <cfRule type="expression" dxfId="6035" priority="252">
      <formula>AND($AI20=7,$AH20="RI")</formula>
    </cfRule>
    <cfRule type="expression" dxfId="6034" priority="253">
      <formula>AND($AI20=6,$AH20="RI")</formula>
    </cfRule>
    <cfRule type="expression" dxfId="6033" priority="254">
      <formula>AND($AI20=7,$AH20="S")</formula>
    </cfRule>
    <cfRule type="expression" dxfId="6032" priority="255">
      <formula>AND($AI20=6,$AH20="S")</formula>
    </cfRule>
    <cfRule type="expression" dxfId="6031" priority="258">
      <formula>AND($AI20=7,$AH20="S")</formula>
    </cfRule>
    <cfRule type="expression" dxfId="6030" priority="259">
      <formula>AND($AI20=6,$AH20="S")</formula>
    </cfRule>
  </conditionalFormatting>
  <conditionalFormatting sqref="P20:P24">
    <cfRule type="expression" dxfId="6029" priority="248">
      <formula>OR($AI20=7,$AI20=0)</formula>
    </cfRule>
    <cfRule type="expression" dxfId="6028" priority="249">
      <formula>$AI20=6</formula>
    </cfRule>
  </conditionalFormatting>
  <conditionalFormatting sqref="P20:P24">
    <cfRule type="expression" dxfId="6027" priority="244">
      <formula>AND($AI20=7,$AH20="RI")</formula>
    </cfRule>
    <cfRule type="expression" dxfId="6026" priority="245">
      <formula>AND($AI20=6,$AH20="RI")</formula>
    </cfRule>
    <cfRule type="expression" dxfId="6025" priority="246">
      <formula>AND($AI20=7,$AH20="S")</formula>
    </cfRule>
    <cfRule type="expression" dxfId="6024" priority="247">
      <formula>AND($AI20=6,$AH20="S")</formula>
    </cfRule>
    <cfRule type="expression" dxfId="6023" priority="250">
      <formula>AND($AI20=7,$AH20="S")</formula>
    </cfRule>
    <cfRule type="expression" dxfId="6022" priority="251">
      <formula>AND($AI20=6,$AH20="S")</formula>
    </cfRule>
  </conditionalFormatting>
  <conditionalFormatting sqref="P20:U24">
    <cfRule type="expression" dxfId="6021" priority="238">
      <formula>OR(AND($AI20=7,$AH20="R"),AND($AI20=6,$AH20="R"))</formula>
    </cfRule>
    <cfRule type="expression" dxfId="6020" priority="239">
      <formula>OR(AND($AI20=7,$AH20="RI"),AND($AI20=6,$AH20="RI"))</formula>
    </cfRule>
    <cfRule type="expression" dxfId="6019" priority="240">
      <formula>OR(AND($AI20=7,$AH20="S"),AND($AI20=6,$AH20="S"))</formula>
    </cfRule>
    <cfRule type="expression" dxfId="6018" priority="241">
      <formula>OR(AND($AI20=7,$AH20="PZC"),AND($AI20=6,$AH20="PZC"))</formula>
    </cfRule>
    <cfRule type="expression" dxfId="6017" priority="242">
      <formula>OR($AI20=7,$AI20=0)</formula>
    </cfRule>
    <cfRule type="expression" dxfId="6016" priority="243">
      <formula>$AI20=6</formula>
    </cfRule>
  </conditionalFormatting>
  <conditionalFormatting sqref="E27">
    <cfRule type="expression" dxfId="6015" priority="236">
      <formula>$AI27=7</formula>
    </cfRule>
    <cfRule type="expression" dxfId="6014" priority="237">
      <formula>$AI27=6</formula>
    </cfRule>
  </conditionalFormatting>
  <conditionalFormatting sqref="D27:I27">
    <cfRule type="expression" dxfId="6013" priority="230">
      <formula>OR(AND($AI27=7,$AH27="R"),AND($AI27=6,$AH27="R"))</formula>
    </cfRule>
    <cfRule type="expression" dxfId="6012" priority="231">
      <formula>OR(AND($AI27=7,$AH27="RI"),AND($AI27=6,$AH27="RI"))</formula>
    </cfRule>
    <cfRule type="expression" dxfId="6011" priority="232">
      <formula>OR(AND($AI27=7,$AH27="S"),AND($AI27=6,$AH27="S"))</formula>
    </cfRule>
    <cfRule type="expression" dxfId="6010" priority="233">
      <formula>OR(AND($AI27=7,$AH27="PZC"),AND($AI27=6,$AH27="PZC"))</formula>
    </cfRule>
    <cfRule type="expression" dxfId="6009" priority="234">
      <formula>OR($AI27=7,$AI27=0)</formula>
    </cfRule>
    <cfRule type="expression" dxfId="6008" priority="235">
      <formula>$AI27=6</formula>
    </cfRule>
  </conditionalFormatting>
  <conditionalFormatting sqref="O27">
    <cfRule type="expression" dxfId="6007" priority="226">
      <formula>OR($AI27=7,$AI27=0)</formula>
    </cfRule>
    <cfRule type="expression" dxfId="6006" priority="227">
      <formula>$AI27=6</formula>
    </cfRule>
  </conditionalFormatting>
  <conditionalFormatting sqref="O27">
    <cfRule type="expression" dxfId="6005" priority="222">
      <formula>AND($AI27=7,$AH27="RI")</formula>
    </cfRule>
    <cfRule type="expression" dxfId="6004" priority="223">
      <formula>AND($AI27=6,$AH27="RI")</formula>
    </cfRule>
    <cfRule type="expression" dxfId="6003" priority="224">
      <formula>AND($AI27=7,$AH27="S")</formula>
    </cfRule>
    <cfRule type="expression" dxfId="6002" priority="225">
      <formula>AND($AI27=6,$AH27="S")</formula>
    </cfRule>
    <cfRule type="expression" dxfId="6001" priority="228">
      <formula>AND($AI27=7,$AH27="S")</formula>
    </cfRule>
    <cfRule type="expression" dxfId="6000" priority="229">
      <formula>AND($AI27=6,$AH27="S")</formula>
    </cfRule>
  </conditionalFormatting>
  <conditionalFormatting sqref="N27">
    <cfRule type="expression" dxfId="5999" priority="218">
      <formula>OR($AI27=7,$AI27=0)</formula>
    </cfRule>
    <cfRule type="expression" dxfId="5998" priority="219">
      <formula>$AI27=6</formula>
    </cfRule>
  </conditionalFormatting>
  <conditionalFormatting sqref="N27">
    <cfRule type="expression" dxfId="5997" priority="214">
      <formula>AND($AI27=7,$AH27="RI")</formula>
    </cfRule>
    <cfRule type="expression" dxfId="5996" priority="215">
      <formula>AND($AI27=6,$AH27="RI")</formula>
    </cfRule>
    <cfRule type="expression" dxfId="5995" priority="216">
      <formula>AND($AI27=7,$AH27="S")</formula>
    </cfRule>
    <cfRule type="expression" dxfId="5994" priority="217">
      <formula>AND($AI27=6,$AH27="S")</formula>
    </cfRule>
    <cfRule type="expression" dxfId="5993" priority="220">
      <formula>AND($AI27=7,$AH27="S")</formula>
    </cfRule>
    <cfRule type="expression" dxfId="5992" priority="221">
      <formula>AND($AI27=6,$AH27="S")</formula>
    </cfRule>
  </conditionalFormatting>
  <conditionalFormatting sqref="L27">
    <cfRule type="expression" dxfId="5991" priority="210">
      <formula>OR($AI27=7,$AI27=0)</formula>
    </cfRule>
    <cfRule type="expression" dxfId="5990" priority="211">
      <formula>$AI27=6</formula>
    </cfRule>
  </conditionalFormatting>
  <conditionalFormatting sqref="L27">
    <cfRule type="expression" dxfId="5989" priority="206">
      <formula>AND($AI27=7,$AH27="RI")</formula>
    </cfRule>
    <cfRule type="expression" dxfId="5988" priority="207">
      <formula>AND($AI27=6,$AH27="RI")</formula>
    </cfRule>
    <cfRule type="expression" dxfId="5987" priority="208">
      <formula>AND($AI27=7,$AH27="S")</formula>
    </cfRule>
    <cfRule type="expression" dxfId="5986" priority="209">
      <formula>AND($AI27=6,$AH27="S")</formula>
    </cfRule>
    <cfRule type="expression" dxfId="5985" priority="212">
      <formula>AND($AI27=7,$AH27="S")</formula>
    </cfRule>
    <cfRule type="expression" dxfId="5984" priority="213">
      <formula>AND($AI27=6,$AH27="S")</formula>
    </cfRule>
  </conditionalFormatting>
  <conditionalFormatting sqref="M27:O27">
    <cfRule type="expression" dxfId="5983" priority="202">
      <formula>OR($AI27=7,$AI27=0)</formula>
    </cfRule>
    <cfRule type="expression" dxfId="5982" priority="203">
      <formula>$AI27=6</formula>
    </cfRule>
  </conditionalFormatting>
  <conditionalFormatting sqref="M27:O27">
    <cfRule type="expression" dxfId="5981" priority="198">
      <formula>AND($AI27=7,$AH27="RI")</formula>
    </cfRule>
    <cfRule type="expression" dxfId="5980" priority="199">
      <formula>AND($AI27=6,$AH27="RI")</formula>
    </cfRule>
    <cfRule type="expression" dxfId="5979" priority="200">
      <formula>AND($AI27=7,$AH27="S")</formula>
    </cfRule>
    <cfRule type="expression" dxfId="5978" priority="201">
      <formula>AND($AI27=6,$AH27="S")</formula>
    </cfRule>
    <cfRule type="expression" dxfId="5977" priority="204">
      <formula>AND($AI27=7,$AH27="S")</formula>
    </cfRule>
    <cfRule type="expression" dxfId="5976" priority="205">
      <formula>AND($AI27=6,$AH27="S")</formula>
    </cfRule>
  </conditionalFormatting>
  <conditionalFormatting sqref="K27">
    <cfRule type="expression" dxfId="5975" priority="194">
      <formula>$AI27=7</formula>
    </cfRule>
    <cfRule type="expression" dxfId="5974" priority="195">
      <formula>$AI27=6</formula>
    </cfRule>
  </conditionalFormatting>
  <conditionalFormatting sqref="K27">
    <cfRule type="expression" dxfId="5973" priority="190">
      <formula>AND($AI27=7,$AH27="RI")</formula>
    </cfRule>
    <cfRule type="expression" dxfId="5972" priority="191">
      <formula>AND($AI27=6,$AH27="RI")</formula>
    </cfRule>
    <cfRule type="expression" dxfId="5971" priority="192">
      <formula>AND($AI27=7,$AH27="S")</formula>
    </cfRule>
    <cfRule type="expression" dxfId="5970" priority="193">
      <formula>AND($AI27=6,$AH27="S")</formula>
    </cfRule>
    <cfRule type="expression" dxfId="5969" priority="196">
      <formula>AND($AI27=7,$AH27="S")</formula>
    </cfRule>
    <cfRule type="expression" dxfId="5968" priority="197">
      <formula>AND($AI27=6,$AH27="S")</formula>
    </cfRule>
  </conditionalFormatting>
  <conditionalFormatting sqref="J27">
    <cfRule type="expression" dxfId="5967" priority="186">
      <formula>OR($AI27=7,$AI27=0)</formula>
    </cfRule>
    <cfRule type="expression" dxfId="5966" priority="187">
      <formula>$AI27=6</formula>
    </cfRule>
  </conditionalFormatting>
  <conditionalFormatting sqref="J27">
    <cfRule type="expression" dxfId="5965" priority="182">
      <formula>AND($AI27=7,$AH27="RI")</formula>
    </cfRule>
    <cfRule type="expression" dxfId="5964" priority="183">
      <formula>AND($AI27=6,$AH27="RI")</formula>
    </cfRule>
    <cfRule type="expression" dxfId="5963" priority="184">
      <formula>AND($AI27=7,$AH27="S")</formula>
    </cfRule>
    <cfRule type="expression" dxfId="5962" priority="185">
      <formula>AND($AI27=6,$AH27="S")</formula>
    </cfRule>
    <cfRule type="expression" dxfId="5961" priority="188">
      <formula>AND($AI27=7,$AH27="S")</formula>
    </cfRule>
    <cfRule type="expression" dxfId="5960" priority="189">
      <formula>AND($AI27=6,$AH27="S")</formula>
    </cfRule>
  </conditionalFormatting>
  <conditionalFormatting sqref="J27:O27">
    <cfRule type="expression" dxfId="5959" priority="176">
      <formula>OR(AND($AI27=7,$AH27="R"),AND($AI27=6,$AH27="R"))</formula>
    </cfRule>
    <cfRule type="expression" dxfId="5958" priority="177">
      <formula>OR(AND($AI27=7,$AH27="RI"),AND($AI27=6,$AH27="RI"))</formula>
    </cfRule>
    <cfRule type="expression" dxfId="5957" priority="178">
      <formula>OR(AND($AI27=7,$AH27="S"),AND($AI27=6,$AH27="S"))</formula>
    </cfRule>
    <cfRule type="expression" dxfId="5956" priority="179">
      <formula>OR(AND($AI27=7,$AH27="PZC"),AND($AI27=6,$AH27="PZC"))</formula>
    </cfRule>
    <cfRule type="expression" dxfId="5955" priority="180">
      <formula>OR($AI27=7,$AI27=0)</formula>
    </cfRule>
    <cfRule type="expression" dxfId="5954" priority="181">
      <formula>$AI27=6</formula>
    </cfRule>
  </conditionalFormatting>
  <conditionalFormatting sqref="U27">
    <cfRule type="expression" dxfId="5953" priority="172">
      <formula>OR($AI27=7,$AI27=0)</formula>
    </cfRule>
    <cfRule type="expression" dxfId="5952" priority="173">
      <formula>$AI27=6</formula>
    </cfRule>
  </conditionalFormatting>
  <conditionalFormatting sqref="U27">
    <cfRule type="expression" dxfId="5951" priority="166">
      <formula>AND($AI27=7,$AH27="RI")</formula>
    </cfRule>
    <cfRule type="expression" dxfId="5950" priority="167">
      <formula>AND($AI27=6,$AH27="RI")</formula>
    </cfRule>
    <cfRule type="expression" dxfId="5949" priority="170">
      <formula>AND($AI27=7,$AH27="S")</formula>
    </cfRule>
    <cfRule type="expression" dxfId="5948" priority="171">
      <formula>AND($AI27=6,$AH27="S")</formula>
    </cfRule>
    <cfRule type="expression" dxfId="5947" priority="174">
      <formula>AND($AI27=7,$AH27="S")</formula>
    </cfRule>
    <cfRule type="expression" dxfId="5946" priority="175">
      <formula>AND($AI27=6,$AH27="S")</formula>
    </cfRule>
  </conditionalFormatting>
  <conditionalFormatting sqref="U27">
    <cfRule type="expression" dxfId="5945" priority="168">
      <formula>$AI27=7</formula>
    </cfRule>
    <cfRule type="expression" dxfId="5944" priority="169">
      <formula>$AI27=6</formula>
    </cfRule>
  </conditionalFormatting>
  <conditionalFormatting sqref="T27">
    <cfRule type="expression" dxfId="5943" priority="162">
      <formula>OR($AI27=7,$AI27=0)</formula>
    </cfRule>
    <cfRule type="expression" dxfId="5942" priority="163">
      <formula>$AI27=6</formula>
    </cfRule>
  </conditionalFormatting>
  <conditionalFormatting sqref="T27">
    <cfRule type="expression" dxfId="5941" priority="156">
      <formula>AND($AI27=7,$AH27="RI")</formula>
    </cfRule>
    <cfRule type="expression" dxfId="5940" priority="157">
      <formula>AND($AI27=6,$AH27="RI")</formula>
    </cfRule>
    <cfRule type="expression" dxfId="5939" priority="160">
      <formula>AND($AI27=7,$AH27="S")</formula>
    </cfRule>
    <cfRule type="expression" dxfId="5938" priority="161">
      <formula>AND($AI27=6,$AH27="S")</formula>
    </cfRule>
    <cfRule type="expression" dxfId="5937" priority="164">
      <formula>AND($AI27=7,$AH27="S")</formula>
    </cfRule>
    <cfRule type="expression" dxfId="5936" priority="165">
      <formula>AND($AI27=6,$AH27="S")</formula>
    </cfRule>
  </conditionalFormatting>
  <conditionalFormatting sqref="T27">
    <cfRule type="expression" dxfId="5935" priority="158">
      <formula>$AI27=7</formula>
    </cfRule>
    <cfRule type="expression" dxfId="5934" priority="159">
      <formula>$AI27=6</formula>
    </cfRule>
  </conditionalFormatting>
  <conditionalFormatting sqref="R27">
    <cfRule type="expression" dxfId="5933" priority="150">
      <formula>$AI27=7</formula>
    </cfRule>
    <cfRule type="expression" dxfId="5932" priority="151">
      <formula>$AI27=6</formula>
    </cfRule>
  </conditionalFormatting>
  <conditionalFormatting sqref="R27">
    <cfRule type="expression" dxfId="5931" priority="152">
      <formula>OR($AI27=7,$AI27=0)</formula>
    </cfRule>
    <cfRule type="expression" dxfId="5930" priority="153">
      <formula>$AI27=6</formula>
    </cfRule>
  </conditionalFormatting>
  <conditionalFormatting sqref="R27">
    <cfRule type="expression" dxfId="5929" priority="146">
      <formula>AND($AI27=7,$AH27="RI")</formula>
    </cfRule>
    <cfRule type="expression" dxfId="5928" priority="147">
      <formula>AND($AI27=6,$AH27="RI")</formula>
    </cfRule>
    <cfRule type="expression" dxfId="5927" priority="148">
      <formula>AND($AI27=7,$AH27="S")</formula>
    </cfRule>
    <cfRule type="expression" dxfId="5926" priority="149">
      <formula>AND($AI27=6,$AH27="S")</formula>
    </cfRule>
    <cfRule type="expression" dxfId="5925" priority="154">
      <formula>AND($AI27=7,$AH27="S")</formula>
    </cfRule>
    <cfRule type="expression" dxfId="5924" priority="155">
      <formula>AND($AI27=6,$AH27="S")</formula>
    </cfRule>
  </conditionalFormatting>
  <conditionalFormatting sqref="S27">
    <cfRule type="expression" dxfId="5923" priority="142">
      <formula>OR($AI27=7,$AI27=0)</formula>
    </cfRule>
    <cfRule type="expression" dxfId="5922" priority="143">
      <formula>$AI27=6</formula>
    </cfRule>
  </conditionalFormatting>
  <conditionalFormatting sqref="S27">
    <cfRule type="expression" dxfId="5921" priority="138">
      <formula>AND($AI27=7,$AH27="RI")</formula>
    </cfRule>
    <cfRule type="expression" dxfId="5920" priority="139">
      <formula>AND($AI27=6,$AH27="RI")</formula>
    </cfRule>
    <cfRule type="expression" dxfId="5919" priority="140">
      <formula>AND($AI27=7,$AH27="S")</formula>
    </cfRule>
    <cfRule type="expression" dxfId="5918" priority="141">
      <formula>AND($AI27=6,$AH27="S")</formula>
    </cfRule>
    <cfRule type="expression" dxfId="5917" priority="144">
      <formula>AND($AI27=7,$AH27="S")</formula>
    </cfRule>
    <cfRule type="expression" dxfId="5916" priority="145">
      <formula>AND($AI27=6,$AH27="S")</formula>
    </cfRule>
  </conditionalFormatting>
  <conditionalFormatting sqref="Q27">
    <cfRule type="expression" dxfId="5915" priority="134">
      <formula>$AI27=7</formula>
    </cfRule>
    <cfRule type="expression" dxfId="5914" priority="135">
      <formula>$AI27=6</formula>
    </cfRule>
  </conditionalFormatting>
  <conditionalFormatting sqref="Q27">
    <cfRule type="expression" dxfId="5913" priority="130">
      <formula>AND($AI27=7,$AH27="RI")</formula>
    </cfRule>
    <cfRule type="expression" dxfId="5912" priority="131">
      <formula>AND($AI27=6,$AH27="RI")</formula>
    </cfRule>
    <cfRule type="expression" dxfId="5911" priority="132">
      <formula>AND($AI27=7,$AH27="S")</formula>
    </cfRule>
    <cfRule type="expression" dxfId="5910" priority="133">
      <formula>AND($AI27=6,$AH27="S")</formula>
    </cfRule>
    <cfRule type="expression" dxfId="5909" priority="136">
      <formula>AND($AI27=7,$AH27="S")</formula>
    </cfRule>
    <cfRule type="expression" dxfId="5908" priority="137">
      <formula>AND($AI27=6,$AH27="S")</formula>
    </cfRule>
  </conditionalFormatting>
  <conditionalFormatting sqref="P27:R27">
    <cfRule type="expression" dxfId="5907" priority="126">
      <formula>OR($AI27=7,$AI27=0)</formula>
    </cfRule>
    <cfRule type="expression" dxfId="5906" priority="127">
      <formula>$AI27=6</formula>
    </cfRule>
  </conditionalFormatting>
  <conditionalFormatting sqref="P27:R27">
    <cfRule type="expression" dxfId="5905" priority="122">
      <formula>AND($AI27=7,$AH27="RI")</formula>
    </cfRule>
    <cfRule type="expression" dxfId="5904" priority="123">
      <formula>AND($AI27=6,$AH27="RI")</formula>
    </cfRule>
    <cfRule type="expression" dxfId="5903" priority="124">
      <formula>AND($AI27=7,$AH27="S")</formula>
    </cfRule>
    <cfRule type="expression" dxfId="5902" priority="125">
      <formula>AND($AI27=6,$AH27="S")</formula>
    </cfRule>
    <cfRule type="expression" dxfId="5901" priority="128">
      <formula>AND($AI27=7,$AH27="S")</formula>
    </cfRule>
    <cfRule type="expression" dxfId="5900" priority="129">
      <formula>AND($AI27=6,$AH27="S")</formula>
    </cfRule>
  </conditionalFormatting>
  <conditionalFormatting sqref="P27:U27">
    <cfRule type="expression" dxfId="5899" priority="116">
      <formula>OR(AND($AI27=7,$AH27="R"),AND($AI27=6,$AH27="R"))</formula>
    </cfRule>
    <cfRule type="expression" dxfId="5898" priority="117">
      <formula>OR(AND($AI27=7,$AH27="RI"),AND($AI27=6,$AH27="RI"))</formula>
    </cfRule>
    <cfRule type="expression" dxfId="5897" priority="118">
      <formula>OR(AND($AI27=7,$AH27="S"),AND($AI27=6,$AH27="S"))</formula>
    </cfRule>
    <cfRule type="expression" dxfId="5896" priority="119">
      <formula>OR(AND($AI27=7,$AH27="PZC"),AND($AI27=6,$AH27="PZC"))</formula>
    </cfRule>
    <cfRule type="expression" dxfId="5895" priority="120">
      <formula>OR($AI27=7,$AI27=0)</formula>
    </cfRule>
    <cfRule type="expression" dxfId="5894" priority="121">
      <formula>$AI27=6</formula>
    </cfRule>
  </conditionalFormatting>
  <conditionalFormatting sqref="G28:G31">
    <cfRule type="expression" dxfId="5893" priority="110">
      <formula>$AI28=7</formula>
    </cfRule>
    <cfRule type="expression" dxfId="5892" priority="111">
      <formula>$AI28=6</formula>
    </cfRule>
  </conditionalFormatting>
  <conditionalFormatting sqref="G29">
    <cfRule type="expression" dxfId="5891" priority="108">
      <formula>$AI29=7</formula>
    </cfRule>
    <cfRule type="expression" dxfId="5890" priority="109">
      <formula>$AI29=6</formula>
    </cfRule>
  </conditionalFormatting>
  <conditionalFormatting sqref="G28:G31">
    <cfRule type="expression" dxfId="5889" priority="106">
      <formula>$AI28=7</formula>
    </cfRule>
    <cfRule type="expression" dxfId="5888" priority="107">
      <formula>$AI28=6</formula>
    </cfRule>
  </conditionalFormatting>
  <conditionalFormatting sqref="G28:G31">
    <cfRule type="expression" dxfId="5887" priority="104">
      <formula>$AI28=7</formula>
    </cfRule>
    <cfRule type="expression" dxfId="5886" priority="105">
      <formula>$AI28=6</formula>
    </cfRule>
  </conditionalFormatting>
  <conditionalFormatting sqref="D28:I31">
    <cfRule type="expression" dxfId="5885" priority="112">
      <formula>AND($AI28=6,$AH28="RI")</formula>
    </cfRule>
    <cfRule type="expression" dxfId="5884" priority="113">
      <formula>AND($AI28=7,$AH28="RI")</formula>
    </cfRule>
    <cfRule type="expression" dxfId="5883" priority="114">
      <formula>OR($AI28=7,$AI28=8)</formula>
    </cfRule>
    <cfRule type="expression" dxfId="5882" priority="115">
      <formula>$AI28=6</formula>
    </cfRule>
  </conditionalFormatting>
  <conditionalFormatting sqref="D28:I31">
    <cfRule type="expression" dxfId="5881" priority="98">
      <formula>OR(AND($AI28=7,$AH28="R"),AND($AI28=6,$AH28="R"))</formula>
    </cfRule>
    <cfRule type="expression" dxfId="5880" priority="99">
      <formula>OR(AND($AI28=7,$AH28="RI"),AND($AI28=6,$AH28="RI"))</formula>
    </cfRule>
    <cfRule type="expression" dxfId="5879" priority="100">
      <formula>OR(AND($AI28=7,$AH28="S"),AND($AI28=6,$AH28="S"))</formula>
    </cfRule>
    <cfRule type="expression" dxfId="5878" priority="101">
      <formula>OR(AND($AI28=7,$AH28="PZC"),AND($AI28=6,$AH28="PZC"))</formula>
    </cfRule>
    <cfRule type="expression" dxfId="5877" priority="102">
      <formula>OR($AI28=7,$AI28=0)</formula>
    </cfRule>
    <cfRule type="expression" dxfId="5876" priority="103">
      <formula>$AI28=6</formula>
    </cfRule>
  </conditionalFormatting>
  <conditionalFormatting sqref="O28:O31">
    <cfRule type="expression" dxfId="5875" priority="94">
      <formula>OR($AI28=7,$AI28=0)</formula>
    </cfRule>
    <cfRule type="expression" dxfId="5874" priority="95">
      <formula>$AI28=6</formula>
    </cfRule>
  </conditionalFormatting>
  <conditionalFormatting sqref="O28:O31">
    <cfRule type="expression" dxfId="5873" priority="90">
      <formula>AND($AI28=7,$AH28="RI")</formula>
    </cfRule>
    <cfRule type="expression" dxfId="5872" priority="91">
      <formula>AND($AI28=6,$AH28="RI")</formula>
    </cfRule>
    <cfRule type="expression" dxfId="5871" priority="92">
      <formula>AND($AI28=7,$AH28="S")</formula>
    </cfRule>
    <cfRule type="expression" dxfId="5870" priority="93">
      <formula>AND($AI28=6,$AH28="S")</formula>
    </cfRule>
    <cfRule type="expression" dxfId="5869" priority="96">
      <formula>AND($AI28=7,$AH28="S")</formula>
    </cfRule>
    <cfRule type="expression" dxfId="5868" priority="97">
      <formula>AND($AI28=6,$AH28="S")</formula>
    </cfRule>
  </conditionalFormatting>
  <conditionalFormatting sqref="N28:N31">
    <cfRule type="expression" dxfId="5867" priority="86">
      <formula>OR($AI28=7,$AI28=0)</formula>
    </cfRule>
    <cfRule type="expression" dxfId="5866" priority="87">
      <formula>$AI28=6</formula>
    </cfRule>
  </conditionalFormatting>
  <conditionalFormatting sqref="N28:N31">
    <cfRule type="expression" dxfId="5865" priority="82">
      <formula>AND($AI28=7,$AH28="RI")</formula>
    </cfRule>
    <cfRule type="expression" dxfId="5864" priority="83">
      <formula>AND($AI28=6,$AH28="RI")</formula>
    </cfRule>
    <cfRule type="expression" dxfId="5863" priority="84">
      <formula>AND($AI28=7,$AH28="S")</formula>
    </cfRule>
    <cfRule type="expression" dxfId="5862" priority="85">
      <formula>AND($AI28=6,$AH28="S")</formula>
    </cfRule>
    <cfRule type="expression" dxfId="5861" priority="88">
      <formula>AND($AI28=7,$AH28="S")</formula>
    </cfRule>
    <cfRule type="expression" dxfId="5860" priority="89">
      <formula>AND($AI28=6,$AH28="S")</formula>
    </cfRule>
  </conditionalFormatting>
  <conditionalFormatting sqref="L28:L31">
    <cfRule type="expression" dxfId="5859" priority="78">
      <formula>OR($AI28=7,$AI28=0)</formula>
    </cfRule>
    <cfRule type="expression" dxfId="5858" priority="79">
      <formula>$AI28=6</formula>
    </cfRule>
  </conditionalFormatting>
  <conditionalFormatting sqref="L28:L31">
    <cfRule type="expression" dxfId="5857" priority="74">
      <formula>AND($AI28=7,$AH28="RI")</formula>
    </cfRule>
    <cfRule type="expression" dxfId="5856" priority="75">
      <formula>AND($AI28=6,$AH28="RI")</formula>
    </cfRule>
    <cfRule type="expression" dxfId="5855" priority="76">
      <formula>AND($AI28=7,$AH28="S")</formula>
    </cfRule>
    <cfRule type="expression" dxfId="5854" priority="77">
      <formula>AND($AI28=6,$AH28="S")</formula>
    </cfRule>
    <cfRule type="expression" dxfId="5853" priority="80">
      <formula>AND($AI28=7,$AH28="S")</formula>
    </cfRule>
    <cfRule type="expression" dxfId="5852" priority="81">
      <formula>AND($AI28=6,$AH28="S")</formula>
    </cfRule>
  </conditionalFormatting>
  <conditionalFormatting sqref="M28:O31">
    <cfRule type="expression" dxfId="5851" priority="70">
      <formula>OR($AI28=7,$AI28=0)</formula>
    </cfRule>
    <cfRule type="expression" dxfId="5850" priority="71">
      <formula>$AI28=6</formula>
    </cfRule>
  </conditionalFormatting>
  <conditionalFormatting sqref="M28:O31">
    <cfRule type="expression" dxfId="5849" priority="66">
      <formula>AND($AI28=7,$AH28="RI")</formula>
    </cfRule>
    <cfRule type="expression" dxfId="5848" priority="67">
      <formula>AND($AI28=6,$AH28="RI")</formula>
    </cfRule>
    <cfRule type="expression" dxfId="5847" priority="68">
      <formula>AND($AI28=7,$AH28="S")</formula>
    </cfRule>
    <cfRule type="expression" dxfId="5846" priority="69">
      <formula>AND($AI28=6,$AH28="S")</formula>
    </cfRule>
    <cfRule type="expression" dxfId="5845" priority="72">
      <formula>AND($AI28=7,$AH28="S")</formula>
    </cfRule>
    <cfRule type="expression" dxfId="5844" priority="73">
      <formula>AND($AI28=6,$AH28="S")</formula>
    </cfRule>
  </conditionalFormatting>
  <conditionalFormatting sqref="K28:K31">
    <cfRule type="expression" dxfId="5843" priority="62">
      <formula>$AI28=7</formula>
    </cfRule>
    <cfRule type="expression" dxfId="5842" priority="63">
      <formula>$AI28=6</formula>
    </cfRule>
  </conditionalFormatting>
  <conditionalFormatting sqref="K28:K31">
    <cfRule type="expression" dxfId="5841" priority="58">
      <formula>AND($AI28=7,$AH28="RI")</formula>
    </cfRule>
    <cfRule type="expression" dxfId="5840" priority="59">
      <formula>AND($AI28=6,$AH28="RI")</formula>
    </cfRule>
    <cfRule type="expression" dxfId="5839" priority="60">
      <formula>AND($AI28=7,$AH28="S")</formula>
    </cfRule>
    <cfRule type="expression" dxfId="5838" priority="61">
      <formula>AND($AI28=6,$AH28="S")</formula>
    </cfRule>
    <cfRule type="expression" dxfId="5837" priority="64">
      <formula>AND($AI28=7,$AH28="S")</formula>
    </cfRule>
    <cfRule type="expression" dxfId="5836" priority="65">
      <formula>AND($AI28=6,$AH28="S")</formula>
    </cfRule>
  </conditionalFormatting>
  <conditionalFormatting sqref="J28:J31">
    <cfRule type="expression" dxfId="5835" priority="54">
      <formula>OR($AI28=7,$AI28=0)</formula>
    </cfRule>
    <cfRule type="expression" dxfId="5834" priority="55">
      <formula>$AI28=6</formula>
    </cfRule>
  </conditionalFormatting>
  <conditionalFormatting sqref="J28:J31">
    <cfRule type="expression" dxfId="5833" priority="50">
      <formula>AND($AI28=7,$AH28="RI")</formula>
    </cfRule>
    <cfRule type="expression" dxfId="5832" priority="51">
      <formula>AND($AI28=6,$AH28="RI")</formula>
    </cfRule>
    <cfRule type="expression" dxfId="5831" priority="52">
      <formula>AND($AI28=7,$AH28="S")</formula>
    </cfRule>
    <cfRule type="expression" dxfId="5830" priority="53">
      <formula>AND($AI28=6,$AH28="S")</formula>
    </cfRule>
    <cfRule type="expression" dxfId="5829" priority="56">
      <formula>AND($AI28=7,$AH28="S")</formula>
    </cfRule>
    <cfRule type="expression" dxfId="5828" priority="57">
      <formula>AND($AI28=6,$AH28="S")</formula>
    </cfRule>
  </conditionalFormatting>
  <conditionalFormatting sqref="J28:O31">
    <cfRule type="expression" dxfId="5827" priority="44">
      <formula>OR(AND($AI28=7,$AH28="R"),AND($AI28=6,$AH28="R"))</formula>
    </cfRule>
    <cfRule type="expression" dxfId="5826" priority="45">
      <formula>OR(AND($AI28=7,$AH28="RI"),AND($AI28=6,$AH28="RI"))</formula>
    </cfRule>
    <cfRule type="expression" dxfId="5825" priority="46">
      <formula>OR(AND($AI28=7,$AH28="S"),AND($AI28=6,$AH28="S"))</formula>
    </cfRule>
    <cfRule type="expression" dxfId="5824" priority="47">
      <formula>OR(AND($AI28=7,$AH28="PZC"),AND($AI28=6,$AH28="PZC"))</formula>
    </cfRule>
    <cfRule type="expression" dxfId="5823" priority="48">
      <formula>OR($AI28=7,$AI28=0)</formula>
    </cfRule>
    <cfRule type="expression" dxfId="5822" priority="49">
      <formula>$AI28=6</formula>
    </cfRule>
  </conditionalFormatting>
  <conditionalFormatting sqref="P28:U31">
    <cfRule type="expression" dxfId="5821" priority="40">
      <formula>AND($AI28=6,$AH28="RI")</formula>
    </cfRule>
    <cfRule type="expression" dxfId="5820" priority="41">
      <formula>AND($AI28=7,$AH28="RI")</formula>
    </cfRule>
    <cfRule type="expression" dxfId="5819" priority="42">
      <formula>OR($AI28=7,$AI28=8)</formula>
    </cfRule>
    <cfRule type="expression" dxfId="5818" priority="43">
      <formula>$AI28=6</formula>
    </cfRule>
  </conditionalFormatting>
  <conditionalFormatting sqref="P28:U31">
    <cfRule type="expression" dxfId="5817" priority="35">
      <formula>OR(AND($AI28=7,$AH28="R"),AND($AI28=6,$AH28="R"))</formula>
    </cfRule>
    <cfRule type="expression" dxfId="5816" priority="36">
      <formula>OR(AND($AI28=7,$AH28="S"),AND($AI28=6,$AH28="S"))</formula>
    </cfRule>
    <cfRule type="expression" dxfId="5815" priority="37">
      <formula>OR(AND($AI28=7,$AH28="PZC"),AND($AI28=6,$AH28="PZC"))</formula>
    </cfRule>
    <cfRule type="expression" dxfId="5814" priority="38">
      <formula>OR($AI28=7,$AI28=0)</formula>
    </cfRule>
    <cfRule type="expression" dxfId="5813" priority="39">
      <formula>$AI28=6</formula>
    </cfRule>
  </conditionalFormatting>
  <conditionalFormatting sqref="AB3:AD32 A3:U17 A19:U32 A18:C18">
    <cfRule type="expression" dxfId="5812" priority="939">
      <formula>AND($AI3=7,$AH3="RI")</formula>
    </cfRule>
    <cfRule type="expression" dxfId="5811" priority="940">
      <formula>AND($AI3=6,$AH3="RI")</formula>
    </cfRule>
    <cfRule type="expression" dxfId="5810" priority="961">
      <formula>OR(AND($AI3=7,$AH3="RI"),AND($AI3=6,$AH3="RI"))</formula>
    </cfRule>
  </conditionalFormatting>
  <conditionalFormatting sqref="V4">
    <cfRule type="expression" dxfId="5809" priority="28">
      <formula>$AI4=7</formula>
    </cfRule>
    <cfRule type="expression" dxfId="5808" priority="29">
      <formula>$AI4=6</formula>
    </cfRule>
  </conditionalFormatting>
  <conditionalFormatting sqref="V3:AA32">
    <cfRule type="expression" dxfId="5807" priority="24">
      <formula>AND($AI3=7,$AH3="S")</formula>
    </cfRule>
    <cfRule type="expression" dxfId="5806" priority="25">
      <formula>AND($AI3=6,$AH3="S")</formula>
    </cfRule>
    <cfRule type="expression" dxfId="5805" priority="26">
      <formula>AND($AI3=7,$AH3="PZC")</formula>
    </cfRule>
    <cfRule type="expression" dxfId="5804" priority="27">
      <formula>AND($AI3=6,$AH3="PZC")</formula>
    </cfRule>
  </conditionalFormatting>
  <conditionalFormatting sqref="V3:AA32">
    <cfRule type="expression" dxfId="5803" priority="32">
      <formula>OR($AI3=7,$AI3=8)</formula>
    </cfRule>
    <cfRule type="expression" dxfId="5802" priority="33">
      <formula>$AI3=6</formula>
    </cfRule>
  </conditionalFormatting>
  <conditionalFormatting sqref="V3:AA32">
    <cfRule type="expression" dxfId="5801" priority="30">
      <formula>AND($AI3=7,$AH3="RI")</formula>
    </cfRule>
    <cfRule type="expression" dxfId="5800" priority="31">
      <formula>AND($AI3=6,$AH3="RI")</formula>
    </cfRule>
    <cfRule type="expression" dxfId="5799" priority="34">
      <formula>OR(AND($AI3=7,$AH3="RI"),AND($AI3=6,$AH3="RI"))</formula>
    </cfRule>
  </conditionalFormatting>
  <conditionalFormatting sqref="AB5:AB9 AB12:AB16 AB19:AB23 AB26:AB30">
    <cfRule type="iconSet" priority="23">
      <iconSet iconSet="3Symbols">
        <cfvo type="percent" val="0"/>
        <cfvo type="num" val="4"/>
        <cfvo type="num" val="5"/>
      </iconSet>
    </cfRule>
  </conditionalFormatting>
  <conditionalFormatting sqref="AC5:AC9 AC12:AC16 AC19:AC23 AC26:AC30">
    <cfRule type="iconSet" priority="22">
      <iconSet iconSet="3Symbols">
        <cfvo type="percent" val="0"/>
        <cfvo type="num" val="3"/>
        <cfvo type="num" val="4"/>
      </iconSet>
    </cfRule>
  </conditionalFormatting>
  <conditionalFormatting sqref="AD3:AD32 AC31:AC32 AC24:AC25 AC17:AC18 AC10:AC11 AC3:AC4">
    <cfRule type="iconSet" priority="21">
      <iconSet iconSet="3Symbols">
        <cfvo type="percent" val="0"/>
        <cfvo type="num" val="1"/>
        <cfvo type="num" val="2"/>
      </iconSet>
    </cfRule>
  </conditionalFormatting>
  <conditionalFormatting sqref="AD3:AD32 AB31:AC32 AB24:AC25 AB17:AC18 AB10:AC11 AB3:AC4">
    <cfRule type="iconSet" priority="20">
      <iconSet iconSet="3Symbols">
        <cfvo type="percent" val="0"/>
        <cfvo type="num" val="2"/>
        <cfvo type="num" val="3"/>
      </iconSet>
    </cfRule>
  </conditionalFormatting>
  <conditionalFormatting sqref="AC24:AD25 AC31:AD32 AC17:AD18 AC10:AD11 AC3:AD4">
    <cfRule type="iconSet" priority="19">
      <iconSet iconSet="3Symbols">
        <cfvo type="percent" val="0"/>
        <cfvo type="num" val="1"/>
        <cfvo type="num" val="2"/>
      </iconSet>
    </cfRule>
  </conditionalFormatting>
  <conditionalFormatting sqref="AD5:AD9 AD12:AD16 AD19:AD23 AD26:AD30">
    <cfRule type="iconSet" priority="18">
      <iconSet iconSet="3Symbols">
        <cfvo type="percent" val="0"/>
        <cfvo type="num" val="1"/>
        <cfvo type="num" val="2"/>
      </iconSet>
    </cfRule>
  </conditionalFormatting>
  <conditionalFormatting sqref="E18">
    <cfRule type="expression" dxfId="5798" priority="15">
      <formula>OR($AI18=7,$AI18=8)</formula>
    </cfRule>
    <cfRule type="expression" dxfId="5797" priority="16">
      <formula>$AI18=6</formula>
    </cfRule>
  </conditionalFormatting>
  <conditionalFormatting sqref="E18">
    <cfRule type="expression" dxfId="5796" priority="13">
      <formula>AND($AI18=7,$AH18="RI")</formula>
    </cfRule>
    <cfRule type="expression" dxfId="5795" priority="14">
      <formula>AND($AI18=6,$AH18="RI")</formula>
    </cfRule>
    <cfRule type="expression" dxfId="5794" priority="17">
      <formula>OR(AND($AI18=7,$AH18="RI"),AND($AI18=6,$AH18="RI"))</formula>
    </cfRule>
  </conditionalFormatting>
  <conditionalFormatting sqref="E18">
    <cfRule type="expression" dxfId="5793" priority="9">
      <formula>AND($AI18=6,$AH18="RI")</formula>
    </cfRule>
    <cfRule type="expression" dxfId="5792" priority="10">
      <formula>AND($AI18=7,$AH18="RI")</formula>
    </cfRule>
    <cfRule type="expression" dxfId="5791" priority="11">
      <formula>OR($AI18=7,$AI18=8)</formula>
    </cfRule>
    <cfRule type="expression" dxfId="5790" priority="12">
      <formula>$AI18=6</formula>
    </cfRule>
  </conditionalFormatting>
  <conditionalFormatting sqref="M18">
    <cfRule type="expression" dxfId="5789" priority="5">
      <formula>AND($AI18=6,$AH18="RI")</formula>
    </cfRule>
    <cfRule type="expression" dxfId="5788" priority="6">
      <formula>AND($AI18=7,$AH18="RI")</formula>
    </cfRule>
    <cfRule type="expression" dxfId="5787" priority="7">
      <formula>OR($AI18=7,$AI18=8)</formula>
    </cfRule>
    <cfRule type="expression" dxfId="5786" priority="8">
      <formula>$AI18=6</formula>
    </cfRule>
  </conditionalFormatting>
  <conditionalFormatting sqref="U18">
    <cfRule type="expression" dxfId="5785" priority="1">
      <formula>AND($AI18=6,$AH18="RI")</formula>
    </cfRule>
    <cfRule type="expression" dxfId="5784" priority="2">
      <formula>AND($AI18=7,$AH18="RI")</formula>
    </cfRule>
    <cfRule type="expression" dxfId="5783" priority="3">
      <formula>OR($AI18=7,$AI18=8)</formula>
    </cfRule>
    <cfRule type="expression" dxfId="5782" priority="4">
      <formula>$AI18=6</formula>
    </cfRule>
  </conditionalFormatting>
  <pageMargins left="0.7" right="0.7" top="0.75" bottom="0.75" header="0.3" footer="0.3"/>
  <pageSetup paperSize="9" scale="32" orientation="landscape" r:id="rId1"/>
  <ignoredErrors>
    <ignoredError sqref="AE4:AI16 AJ4:AK32 AL4:AL32 AE20:AI24 AE18:AG18 AI18 AE19:AG19 AI19 AE27:AI32 AE25:AG25 AI25 AE26:AG26 AI26 AE17:AG17 AI17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Zakresy nazwane</vt:lpstr>
      </vt:variant>
      <vt:variant>
        <vt:i4>1</vt:i4>
      </vt:variant>
    </vt:vector>
  </HeadingPairs>
  <TitlesOfParts>
    <vt:vector size="16" baseType="lpstr">
      <vt:lpstr>Arkusz1</vt:lpstr>
      <vt:lpstr>Luty</vt:lpstr>
      <vt:lpstr>Marzec</vt:lpstr>
      <vt:lpstr>Kwiecień</vt:lpstr>
      <vt:lpstr>Maj</vt:lpstr>
      <vt:lpstr>Czerwiec</vt:lpstr>
      <vt:lpstr>Lipiec</vt:lpstr>
      <vt:lpstr>Sierpień</vt:lpstr>
      <vt:lpstr>Wrzesień</vt:lpstr>
      <vt:lpstr>Październik</vt:lpstr>
      <vt:lpstr>Listopad</vt:lpstr>
      <vt:lpstr>Grudzień</vt:lpstr>
      <vt:lpstr>S2tyczeń</vt:lpstr>
      <vt:lpstr>Godzinki</vt:lpstr>
      <vt:lpstr>Statystyki</vt:lpstr>
      <vt:lpstr>Czerwiec!Obszar_wydruku</vt:lpstr>
    </vt:vector>
  </TitlesOfParts>
  <Company>ING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Trzewiczek Jace</dc:creator>
  <cp:lastModifiedBy>Lisiecka, G. (Gabriela)</cp:lastModifiedBy>
  <cp:lastPrinted>2018-04-04T03:23:09Z</cp:lastPrinted>
  <dcterms:created xsi:type="dcterms:W3CDTF">2013-11-12T17:00:41Z</dcterms:created>
  <dcterms:modified xsi:type="dcterms:W3CDTF">2018-04-12T10:34:28Z</dcterms:modified>
</cp:coreProperties>
</file>