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kamis/Documents/DukeSociology/Dissertation/SimulationStudy/LCA_Linear_growth/"/>
    </mc:Choice>
  </mc:AlternateContent>
  <xr:revisionPtr revIDLastSave="0" documentId="13_ncr:1_{9A71244D-3CA5-4F4C-8AB1-3120C75CADE6}" xr6:coauthVersionLast="46" xr6:coauthVersionMax="46" xr10:uidLastSave="{00000000-0000-0000-0000-000000000000}"/>
  <bookViews>
    <workbookView xWindow="1780" yWindow="460" windowWidth="22780" windowHeight="15920" activeTab="4" xr2:uid="{55C899D7-5341-6646-9AD2-6105D9DE32D5}"/>
  </bookViews>
  <sheets>
    <sheet name="Summary" sheetId="1" r:id="rId1"/>
    <sheet name="Consistent" sheetId="2" r:id="rId2"/>
    <sheet name="Changing" sheetId="3" r:id="rId3"/>
    <sheet name="One-Step Files that didn't run" sheetId="4" r:id="rId4"/>
    <sheet name="Multi-Step that didn't run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5" l="1"/>
  <c r="O26" i="1"/>
  <c r="N26" i="1"/>
  <c r="N28" i="1"/>
  <c r="O28" i="1"/>
  <c r="L31" i="1"/>
  <c r="L26" i="1"/>
  <c r="M26" i="1"/>
  <c r="L14" i="1"/>
  <c r="L15" i="1"/>
  <c r="L16" i="1"/>
  <c r="L17" i="1"/>
  <c r="L18" i="1"/>
  <c r="L19" i="1"/>
  <c r="L20" i="1"/>
  <c r="L21" i="1"/>
  <c r="L6" i="1"/>
  <c r="L7" i="1"/>
  <c r="L28" i="1"/>
  <c r="M28" i="1"/>
  <c r="C19" i="2"/>
  <c r="C20" i="2"/>
  <c r="C18" i="2"/>
  <c r="B19" i="2"/>
  <c r="B20" i="2"/>
  <c r="B18" i="2"/>
  <c r="C17" i="2"/>
  <c r="B17" i="2"/>
</calcChain>
</file>

<file path=xl/sharedStrings.xml><?xml version="1.0" encoding="utf-8"?>
<sst xmlns="http://schemas.openxmlformats.org/spreadsheetml/2006/main" count="130" uniqueCount="106">
  <si>
    <t>Data Conditions</t>
  </si>
  <si>
    <t>27 within-method simulation conditions</t>
  </si>
  <si>
    <t xml:space="preserve">1000 replications of each method </t>
  </si>
  <si>
    <t>Consistent:</t>
  </si>
  <si>
    <t>Linear growth model specifications per class</t>
  </si>
  <si>
    <t>Changing conditions:</t>
  </si>
  <si>
    <t>2 class model with 4 indicators</t>
  </si>
  <si>
    <t xml:space="preserve">Linear growth with 4 timepoints and basic residual specifications </t>
  </si>
  <si>
    <t>cov(I,s) &amp; resid are invariant and independent</t>
  </si>
  <si>
    <t>Class separation (x3)</t>
  </si>
  <si>
    <t>Proportion of smaller class (x3)</t>
  </si>
  <si>
    <t>Levels</t>
  </si>
  <si>
    <t>Sample Size (N)</t>
  </si>
  <si>
    <t>Sample size (x3)</t>
  </si>
  <si>
    <t xml:space="preserve">Parameter </t>
  </si>
  <si>
    <t xml:space="preserve">Class 1 </t>
  </si>
  <si>
    <t xml:space="preserve">Class 2 </t>
  </si>
  <si>
    <t>Mean (I)</t>
  </si>
  <si>
    <t>Mean (S)</t>
  </si>
  <si>
    <t>Cov(I,S)</t>
  </si>
  <si>
    <t>approximately 5:1 (see, e.g., Depaoli, 2013; Liu, 2012).</t>
  </si>
  <si>
    <t>Li and Harring: in practice, the ratio of the intercept variance to the slope variance is</t>
  </si>
  <si>
    <t>Class 1</t>
  </si>
  <si>
    <t>Class 2</t>
  </si>
  <si>
    <t>Low, decreasing (Larger class)</t>
  </si>
  <si>
    <t xml:space="preserve">High, increasing (smaller class) </t>
  </si>
  <si>
    <t xml:space="preserve">Storage </t>
  </si>
  <si>
    <t>Personal Computer:</t>
  </si>
  <si>
    <t>Box:</t>
  </si>
  <si>
    <t>R Scripts for producing Mplus input files for running analyses</t>
  </si>
  <si>
    <t>Mplus input files for simulated data</t>
  </si>
  <si>
    <t>Simulated Data</t>
  </si>
  <si>
    <t>Mplus input files for each condition &amp; each run &amp; each method</t>
  </si>
  <si>
    <t>Mplus output files for each condition &amp; each run &amp; each method</t>
  </si>
  <si>
    <t xml:space="preserve"># of Files </t>
  </si>
  <si>
    <t xml:space="preserve">TXT files of summarized results </t>
  </si>
  <si>
    <t>R Script for producing Mplus input for simulated data</t>
  </si>
  <si>
    <t>5 Methods (One-Step, Three-Step, BCH, ML, Two-Step)</t>
  </si>
  <si>
    <t xml:space="preserve">R Scripts for combining &amp; analyzing results </t>
  </si>
  <si>
    <t>R Scripts for 1 and 3 class models</t>
  </si>
  <si>
    <t>Notes</t>
  </si>
  <si>
    <t>One for each condition</t>
  </si>
  <si>
    <t>One Step, Multi-Step (since all multi step use same first step)</t>
  </si>
  <si>
    <t>Mplus input files for 1 class model</t>
  </si>
  <si>
    <t xml:space="preserve">Mplus input files for 3 class model </t>
  </si>
  <si>
    <t>One for each condition*1000</t>
  </si>
  <si>
    <t>One for each condition*1000*2 (One-Step and first step of multi step)</t>
  </si>
  <si>
    <t>Mplus output files for 1 class model</t>
  </si>
  <si>
    <t xml:space="preserve">Mplus output files for 3 class model </t>
  </si>
  <si>
    <t xml:space="preserve">Input Files </t>
  </si>
  <si>
    <t>Output files</t>
  </si>
  <si>
    <t>Total num</t>
  </si>
  <si>
    <t>Space (KB)</t>
  </si>
  <si>
    <t>Mplus output files for simulated data</t>
  </si>
  <si>
    <t xml:space="preserve">Data Files </t>
  </si>
  <si>
    <t>Data Files from Multi-Step</t>
  </si>
  <si>
    <t xml:space="preserve">Data Files from Multi-Step Method </t>
  </si>
  <si>
    <t>Grand total (KB)</t>
  </si>
  <si>
    <t>Total Space (KB)</t>
  </si>
  <si>
    <t>~33 GB</t>
  </si>
  <si>
    <t>Total Duke Box Space free</t>
  </si>
  <si>
    <t>49 GB</t>
  </si>
  <si>
    <t xml:space="preserve">R Script for combining &amp; analyzing fit for 1 and 3 class models </t>
  </si>
  <si>
    <t>One for each condition*3 measures (average parameter values, rmse, absolute bias)</t>
  </si>
  <si>
    <t>TXT files of parameter results for each run, organized by condition &amp; method</t>
  </si>
  <si>
    <t>One for each conditions*#methods</t>
  </si>
  <si>
    <t>One for each condition*1000*(#methods (+1 for first step of all multi step))</t>
  </si>
  <si>
    <t>#methods (+1 for first step of all multi step)</t>
  </si>
  <si>
    <t>File</t>
  </si>
  <si>
    <t>Error</t>
  </si>
  <si>
    <t>Solution</t>
  </si>
  <si>
    <t>Fixed?</t>
  </si>
  <si>
    <t>inp-sim-data-s-med-low673.inp</t>
  </si>
  <si>
    <t>inp-sim-data-s-med-low736.inp</t>
  </si>
  <si>
    <t>inp-sim-data-s-med-low843.inp</t>
  </si>
  <si>
    <t>inp-sim-data-s-med-low848.inp</t>
  </si>
  <si>
    <t>inp-sim-data-s-med-low961.inp</t>
  </si>
  <si>
    <t xml:space="preserve">only one latent class defined </t>
  </si>
  <si>
    <t xml:space="preserve">for right now--going to just not count these in RMSE but make a note </t>
  </si>
  <si>
    <t>These same did not run for 3-Step method</t>
  </si>
  <si>
    <t>These same did not run for ML method</t>
  </si>
  <si>
    <t>"N" has no variance</t>
  </si>
  <si>
    <t>Nominal variable N contains less than 2 categories.</t>
  </si>
  <si>
    <t xml:space="preserve">Multi-step Methods </t>
  </si>
  <si>
    <t>These same ran, but did not converge for BCH</t>
  </si>
  <si>
    <t>3 perturbed starting value run(s) did not converge.</t>
  </si>
  <si>
    <t xml:space="preserve">Two-step was able to run these fine </t>
  </si>
  <si>
    <t>Var(I)</t>
  </si>
  <si>
    <t>Var (S)</t>
  </si>
  <si>
    <t>Residual</t>
  </si>
  <si>
    <t xml:space="preserve">Condition </t>
  </si>
  <si>
    <t>Class Size (% of respondents in Class 2)</t>
  </si>
  <si>
    <t>Small (500)</t>
  </si>
  <si>
    <t>Medium (1,000)</t>
  </si>
  <si>
    <t>Large (2,000)</t>
  </si>
  <si>
    <t>Unequal (15%)</t>
  </si>
  <si>
    <t>Slightly unequal  (30%)</t>
  </si>
  <si>
    <t>Equal (50%)</t>
  </si>
  <si>
    <t>Low (.754)</t>
  </si>
  <si>
    <t>Class separation (threshold parameter)</t>
  </si>
  <si>
    <t>Medium (1.254)</t>
  </si>
  <si>
    <t>High (1.750)</t>
  </si>
  <si>
    <t>*in order to test the naïve three-step you would have to assume that the variances are equal across classes  (NO LONGER TRUE--can use multigroup analyses to do this)</t>
  </si>
  <si>
    <t xml:space="preserve">Homoskedastic </t>
  </si>
  <si>
    <t xml:space="preserve">Heteroskedastic </t>
  </si>
  <si>
    <t xml:space="preserve">*THIS NEED TO BE RECORDED AGAIN AFTER RUNS OF NEW SIMULATED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</si>
</sst>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1"/>
      <name val="Times Roman"/>
    </font>
    <font>
      <b/>
      <sz val="12"/>
      <color theme="1"/>
      <name val="Times Roman"/>
    </font>
    <font>
      <i/>
      <sz val="12"/>
      <color theme="1"/>
      <name val="Times Roman"/>
    </font>
    <font>
      <sz val="10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0" xfId="0" applyFill="1" applyBorder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3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for Class 1</a:t>
            </a:r>
            <a:r>
              <a:rPr lang="en-US" baseline="0"/>
              <a:t> </a:t>
            </a:r>
            <a:r>
              <a:rPr lang="en-US"/>
              <a:t>&amp;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Consistent!$B$16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Consistent!$A$17:$A$20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Consistent!$B$17:$B$20</c:f>
              <c:numCache>
                <c:formatCode>General</c:formatCode>
                <c:ptCount val="4"/>
                <c:pt idx="0">
                  <c:v>3</c:v>
                </c:pt>
                <c:pt idx="1">
                  <c:v>2.75</c:v>
                </c:pt>
                <c:pt idx="2">
                  <c:v>2.5</c:v>
                </c:pt>
                <c:pt idx="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E248-86B7-85B547FE0422}"/>
            </c:ext>
          </c:extLst>
        </c:ser>
        <c:ser>
          <c:idx val="1"/>
          <c:order val="1"/>
          <c:tx>
            <c:strRef>
              <c:f>Consistent!$C$16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Consistent!$A$17:$A$20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Consistent!$C$17:$C$20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E248-86B7-85B547FE0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51919"/>
        <c:axId val="1750901439"/>
      </c:lineChart>
      <c:catAx>
        <c:axId val="177115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1439"/>
        <c:crosses val="autoZero"/>
        <c:auto val="1"/>
        <c:lblAlgn val="ctr"/>
        <c:lblOffset val="100"/>
        <c:noMultiLvlLbl val="0"/>
      </c:catAx>
      <c:valAx>
        <c:axId val="17509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5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15</xdr:row>
      <xdr:rowOff>57150</xdr:rowOff>
    </xdr:from>
    <xdr:to>
      <xdr:col>9</xdr:col>
      <xdr:colOff>387350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AD59DB-FE96-6C43-90F6-E41D99F5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29AD-E3CE-6840-8A17-4A1355F94BC7}">
  <dimension ref="A1:O32"/>
  <sheetViews>
    <sheetView workbookViewId="0">
      <selection activeCell="D16" sqref="D16"/>
    </sheetView>
  </sheetViews>
  <sheetFormatPr baseColWidth="10" defaultRowHeight="16"/>
  <cols>
    <col min="6" max="6" width="10.83203125" style="10"/>
    <col min="11" max="12" width="21" customWidth="1"/>
  </cols>
  <sheetData>
    <row r="1" spans="1:13">
      <c r="A1" s="22" t="s">
        <v>0</v>
      </c>
      <c r="B1" s="22"/>
      <c r="C1" s="22"/>
      <c r="D1" s="22"/>
      <c r="E1" s="22"/>
      <c r="G1" s="22" t="s">
        <v>26</v>
      </c>
      <c r="H1" s="22"/>
      <c r="I1" s="22"/>
      <c r="J1" s="22"/>
      <c r="K1" s="22"/>
      <c r="L1" t="s">
        <v>34</v>
      </c>
      <c r="M1" t="s">
        <v>40</v>
      </c>
    </row>
    <row r="2" spans="1:13">
      <c r="A2" s="25" t="s">
        <v>37</v>
      </c>
      <c r="B2" s="25"/>
      <c r="C2" s="25"/>
      <c r="D2" s="25"/>
      <c r="E2" s="25"/>
      <c r="G2" s="23" t="s">
        <v>27</v>
      </c>
      <c r="H2" s="23"/>
      <c r="I2" s="23"/>
      <c r="J2" s="23"/>
      <c r="K2" s="23"/>
    </row>
    <row r="3" spans="1:13">
      <c r="A3" s="21" t="s">
        <v>1</v>
      </c>
      <c r="B3" s="21"/>
      <c r="C3" s="21"/>
      <c r="D3" s="21"/>
      <c r="E3" s="21"/>
      <c r="G3" s="21" t="s">
        <v>36</v>
      </c>
      <c r="H3" s="21"/>
      <c r="I3" s="21"/>
      <c r="J3" s="21"/>
      <c r="K3" s="21"/>
      <c r="L3">
        <v>1</v>
      </c>
    </row>
    <row r="4" spans="1:13">
      <c r="A4" s="21" t="s">
        <v>2</v>
      </c>
      <c r="B4" s="21"/>
      <c r="C4" s="21"/>
      <c r="D4" s="21"/>
      <c r="E4" s="21"/>
      <c r="G4" s="21" t="s">
        <v>29</v>
      </c>
      <c r="H4" s="21"/>
      <c r="I4" s="21"/>
      <c r="J4" s="21"/>
      <c r="K4" s="21"/>
      <c r="L4">
        <v>6</v>
      </c>
      <c r="M4" s="1" t="s">
        <v>67</v>
      </c>
    </row>
    <row r="5" spans="1:13">
      <c r="A5" s="21" t="s">
        <v>6</v>
      </c>
      <c r="B5" s="21"/>
      <c r="C5" s="21"/>
      <c r="D5" s="21"/>
      <c r="E5" s="21"/>
      <c r="G5" s="21" t="s">
        <v>38</v>
      </c>
      <c r="H5" s="21"/>
      <c r="I5" s="21"/>
      <c r="J5" s="21"/>
      <c r="K5" s="21"/>
      <c r="L5">
        <v>2</v>
      </c>
    </row>
    <row r="6" spans="1:13">
      <c r="A6" s="21" t="s">
        <v>7</v>
      </c>
      <c r="B6" s="21"/>
      <c r="C6" s="21"/>
      <c r="D6" s="21"/>
      <c r="E6" s="21"/>
      <c r="G6" s="1" t="s">
        <v>64</v>
      </c>
      <c r="H6" s="1"/>
      <c r="I6" s="1"/>
      <c r="J6" s="1"/>
      <c r="K6" s="1"/>
      <c r="L6" s="1">
        <f>27*5</f>
        <v>135</v>
      </c>
      <c r="M6" s="1" t="s">
        <v>65</v>
      </c>
    </row>
    <row r="7" spans="1:13">
      <c r="A7" s="21" t="s">
        <v>8</v>
      </c>
      <c r="B7" s="21"/>
      <c r="C7" s="21"/>
      <c r="D7" s="21"/>
      <c r="E7" s="21"/>
      <c r="G7" s="21" t="s">
        <v>35</v>
      </c>
      <c r="H7" s="21"/>
      <c r="I7" s="21"/>
      <c r="J7" s="21"/>
      <c r="K7" s="21"/>
      <c r="L7">
        <f>27*3</f>
        <v>81</v>
      </c>
      <c r="M7" t="s">
        <v>63</v>
      </c>
    </row>
    <row r="8" spans="1:13">
      <c r="A8" s="21"/>
      <c r="B8" s="21"/>
      <c r="C8" s="21"/>
      <c r="D8" s="21"/>
      <c r="E8" s="21"/>
      <c r="G8" s="24" t="s">
        <v>39</v>
      </c>
      <c r="H8" s="24"/>
      <c r="I8" s="24"/>
      <c r="J8" s="24"/>
      <c r="K8" s="24"/>
      <c r="L8">
        <v>2</v>
      </c>
      <c r="M8" t="s">
        <v>42</v>
      </c>
    </row>
    <row r="9" spans="1:13">
      <c r="A9" s="23" t="s">
        <v>3</v>
      </c>
      <c r="B9" s="23"/>
      <c r="C9" s="23"/>
      <c r="D9" s="23"/>
      <c r="E9" s="23"/>
      <c r="G9" s="2" t="s">
        <v>62</v>
      </c>
      <c r="H9" s="2"/>
      <c r="I9" s="2"/>
      <c r="J9" s="2"/>
      <c r="K9" s="2"/>
      <c r="L9">
        <v>1</v>
      </c>
    </row>
    <row r="10" spans="1:13">
      <c r="A10" s="21" t="s">
        <v>4</v>
      </c>
      <c r="B10" s="21"/>
      <c r="C10" s="21"/>
      <c r="D10" s="21"/>
      <c r="E10" s="21"/>
      <c r="G10" s="21"/>
      <c r="H10" s="21"/>
      <c r="I10" s="21"/>
      <c r="J10" s="21"/>
      <c r="K10" s="21"/>
    </row>
    <row r="11" spans="1:13">
      <c r="A11" s="21"/>
      <c r="B11" s="21"/>
      <c r="C11" s="21"/>
      <c r="D11" s="21"/>
      <c r="E11" s="21"/>
      <c r="G11" s="23" t="s">
        <v>28</v>
      </c>
      <c r="H11" s="23"/>
      <c r="I11" s="23"/>
      <c r="J11" s="23"/>
      <c r="K11" s="23"/>
    </row>
    <row r="12" spans="1:13">
      <c r="A12" s="23" t="s">
        <v>5</v>
      </c>
      <c r="B12" s="23"/>
      <c r="C12" s="23"/>
      <c r="D12" s="23"/>
      <c r="E12" s="23"/>
      <c r="G12" s="21" t="s">
        <v>30</v>
      </c>
      <c r="H12" s="21"/>
      <c r="I12" s="21"/>
      <c r="J12" s="21"/>
      <c r="K12" s="21"/>
      <c r="L12" s="1">
        <v>27</v>
      </c>
      <c r="M12" s="1" t="s">
        <v>41</v>
      </c>
    </row>
    <row r="13" spans="1:13">
      <c r="A13" s="21" t="s">
        <v>13</v>
      </c>
      <c r="B13" s="21"/>
      <c r="C13" s="21"/>
      <c r="D13" s="21"/>
      <c r="E13" s="21"/>
      <c r="G13" s="21" t="s">
        <v>53</v>
      </c>
      <c r="H13" s="21"/>
      <c r="I13" s="21"/>
      <c r="J13" s="21"/>
      <c r="K13" s="21"/>
      <c r="L13" s="1">
        <v>27</v>
      </c>
      <c r="M13" s="1"/>
    </row>
    <row r="14" spans="1:13">
      <c r="A14" s="21" t="s">
        <v>10</v>
      </c>
      <c r="B14" s="21"/>
      <c r="C14" s="21"/>
      <c r="D14" s="21"/>
      <c r="E14" s="21"/>
      <c r="G14" s="21" t="s">
        <v>31</v>
      </c>
      <c r="H14" s="21"/>
      <c r="I14" s="21"/>
      <c r="J14" s="21"/>
      <c r="K14" s="21"/>
      <c r="L14" s="3">
        <f>27*1000</f>
        <v>27000</v>
      </c>
      <c r="M14" s="1" t="s">
        <v>45</v>
      </c>
    </row>
    <row r="15" spans="1:13">
      <c r="A15" s="21" t="s">
        <v>9</v>
      </c>
      <c r="B15" s="21"/>
      <c r="C15" s="21"/>
      <c r="D15" s="21"/>
      <c r="E15" s="21"/>
      <c r="G15" s="21" t="s">
        <v>32</v>
      </c>
      <c r="H15" s="21"/>
      <c r="I15" s="21"/>
      <c r="J15" s="21"/>
      <c r="K15" s="21"/>
      <c r="L15" s="1">
        <f>L14*6</f>
        <v>162000</v>
      </c>
      <c r="M15" s="1" t="s">
        <v>66</v>
      </c>
    </row>
    <row r="16" spans="1:13">
      <c r="G16" s="21" t="s">
        <v>33</v>
      </c>
      <c r="H16" s="21"/>
      <c r="I16" s="21"/>
      <c r="J16" s="21"/>
      <c r="K16" s="21"/>
      <c r="L16" s="1">
        <f>L14*6</f>
        <v>162000</v>
      </c>
      <c r="M16" s="1"/>
    </row>
    <row r="17" spans="7:15">
      <c r="G17" t="s">
        <v>56</v>
      </c>
      <c r="L17" s="1">
        <f>L13*1000</f>
        <v>27000</v>
      </c>
      <c r="M17" s="1" t="s">
        <v>45</v>
      </c>
    </row>
    <row r="18" spans="7:15">
      <c r="G18" s="21" t="s">
        <v>43</v>
      </c>
      <c r="H18" s="21"/>
      <c r="I18" s="21"/>
      <c r="J18" s="21"/>
      <c r="K18" s="21"/>
      <c r="L18" s="1">
        <f>27*1000*2</f>
        <v>54000</v>
      </c>
      <c r="M18" s="1" t="s">
        <v>46</v>
      </c>
    </row>
    <row r="19" spans="7:15">
      <c r="G19" s="21" t="s">
        <v>47</v>
      </c>
      <c r="H19" s="21"/>
      <c r="I19" s="21"/>
      <c r="J19" s="21"/>
      <c r="K19" s="21"/>
      <c r="L19" s="1">
        <f>L14*2</f>
        <v>54000</v>
      </c>
      <c r="M19" s="1"/>
    </row>
    <row r="20" spans="7:15">
      <c r="G20" s="21" t="s">
        <v>44</v>
      </c>
      <c r="H20" s="21"/>
      <c r="I20" s="21"/>
      <c r="J20" s="21"/>
      <c r="K20" s="21"/>
      <c r="L20" s="1">
        <f>L14*2</f>
        <v>54000</v>
      </c>
      <c r="M20" s="1" t="s">
        <v>46</v>
      </c>
    </row>
    <row r="21" spans="7:15">
      <c r="G21" s="21" t="s">
        <v>48</v>
      </c>
      <c r="H21" s="21"/>
      <c r="I21" s="21"/>
      <c r="J21" s="21"/>
      <c r="K21" s="21"/>
      <c r="L21" s="1">
        <f>L14*2</f>
        <v>54000</v>
      </c>
      <c r="M21" s="1"/>
    </row>
    <row r="25" spans="7:15">
      <c r="L25" t="s">
        <v>49</v>
      </c>
      <c r="M25" t="s">
        <v>50</v>
      </c>
      <c r="N25" t="s">
        <v>54</v>
      </c>
      <c r="O25" t="s">
        <v>55</v>
      </c>
    </row>
    <row r="26" spans="7:15">
      <c r="K26" t="s">
        <v>51</v>
      </c>
      <c r="L26">
        <f>L12+L15+L18+L20</f>
        <v>270027</v>
      </c>
      <c r="M26">
        <f>L13+L16+L19+L21</f>
        <v>270027</v>
      </c>
      <c r="N26">
        <f>L14</f>
        <v>27000</v>
      </c>
      <c r="O26">
        <f>L17</f>
        <v>27000</v>
      </c>
    </row>
    <row r="27" spans="7:15">
      <c r="K27" t="s">
        <v>52</v>
      </c>
      <c r="L27">
        <v>4</v>
      </c>
      <c r="M27">
        <v>20</v>
      </c>
      <c r="N27">
        <v>217</v>
      </c>
      <c r="O27">
        <v>770</v>
      </c>
    </row>
    <row r="28" spans="7:15">
      <c r="K28" t="s">
        <v>58</v>
      </c>
      <c r="L28">
        <f>L26*L27</f>
        <v>1080108</v>
      </c>
      <c r="M28">
        <f t="shared" ref="M28" si="0">M26*M27</f>
        <v>5400540</v>
      </c>
      <c r="N28">
        <f>N26*N27</f>
        <v>5859000</v>
      </c>
      <c r="O28">
        <f>O26*O27</f>
        <v>20790000</v>
      </c>
    </row>
    <row r="31" spans="7:15">
      <c r="K31" t="s">
        <v>57</v>
      </c>
      <c r="L31">
        <f>SUM(L28:O28)</f>
        <v>33129648</v>
      </c>
      <c r="M31" t="s">
        <v>59</v>
      </c>
    </row>
    <row r="32" spans="7:15">
      <c r="K32" t="s">
        <v>60</v>
      </c>
      <c r="M32" t="s">
        <v>61</v>
      </c>
    </row>
  </sheetData>
  <mergeCells count="33">
    <mergeCell ref="A13:E13"/>
    <mergeCell ref="A1:E1"/>
    <mergeCell ref="A3:E3"/>
    <mergeCell ref="A4:E4"/>
    <mergeCell ref="A5:E5"/>
    <mergeCell ref="A6:E6"/>
    <mergeCell ref="A7:E7"/>
    <mergeCell ref="A2:E2"/>
    <mergeCell ref="A14:E14"/>
    <mergeCell ref="A15:E15"/>
    <mergeCell ref="G1:K1"/>
    <mergeCell ref="G2:K2"/>
    <mergeCell ref="G3:K3"/>
    <mergeCell ref="G4:K4"/>
    <mergeCell ref="G5:K5"/>
    <mergeCell ref="G7:K7"/>
    <mergeCell ref="G8:K8"/>
    <mergeCell ref="G10:K10"/>
    <mergeCell ref="A8:E8"/>
    <mergeCell ref="A9:E9"/>
    <mergeCell ref="A10:E10"/>
    <mergeCell ref="A11:E11"/>
    <mergeCell ref="A12:E12"/>
    <mergeCell ref="G11:K11"/>
    <mergeCell ref="G19:K19"/>
    <mergeCell ref="G20:K20"/>
    <mergeCell ref="G21:K21"/>
    <mergeCell ref="G13:K13"/>
    <mergeCell ref="G12:K12"/>
    <mergeCell ref="G14:K14"/>
    <mergeCell ref="G15:K15"/>
    <mergeCell ref="G16:K16"/>
    <mergeCell ref="G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ED1-E062-6A45-BBA8-985DBA0573D0}">
  <dimension ref="A1:G20"/>
  <sheetViews>
    <sheetView workbookViewId="0">
      <selection activeCell="J3" sqref="J3"/>
    </sheetView>
  </sheetViews>
  <sheetFormatPr baseColWidth="10" defaultRowHeight="16"/>
  <cols>
    <col min="1" max="1" width="10.83203125" style="11"/>
    <col min="2" max="3" width="14.33203125" style="11" customWidth="1"/>
    <col min="4" max="16384" width="10.83203125" style="11"/>
  </cols>
  <sheetData>
    <row r="1" spans="1:7">
      <c r="B1" s="11" t="s">
        <v>103</v>
      </c>
      <c r="F1" s="11" t="s">
        <v>104</v>
      </c>
    </row>
    <row r="2" spans="1:7">
      <c r="B2" s="16" t="s">
        <v>15</v>
      </c>
      <c r="C2" s="16" t="s">
        <v>16</v>
      </c>
      <c r="F2" s="16" t="s">
        <v>15</v>
      </c>
      <c r="G2" s="16" t="s">
        <v>16</v>
      </c>
    </row>
    <row r="3" spans="1:7" s="12" customFormat="1" ht="68">
      <c r="A3" s="15" t="s">
        <v>14</v>
      </c>
      <c r="B3" s="14" t="s">
        <v>24</v>
      </c>
      <c r="C3" s="14" t="s">
        <v>25</v>
      </c>
      <c r="E3" s="15" t="s">
        <v>14</v>
      </c>
      <c r="F3" s="14" t="s">
        <v>24</v>
      </c>
      <c r="G3" s="14" t="s">
        <v>25</v>
      </c>
    </row>
    <row r="4" spans="1:7">
      <c r="A4" s="11" t="s">
        <v>17</v>
      </c>
      <c r="B4" s="17">
        <v>3</v>
      </c>
      <c r="C4" s="17">
        <v>6</v>
      </c>
      <c r="E4" s="11" t="s">
        <v>17</v>
      </c>
      <c r="F4" s="17">
        <v>3</v>
      </c>
      <c r="G4" s="17">
        <v>6</v>
      </c>
    </row>
    <row r="5" spans="1:7">
      <c r="A5" s="11" t="s">
        <v>18</v>
      </c>
      <c r="B5" s="17">
        <v>-0.25</v>
      </c>
      <c r="C5" s="17">
        <v>1</v>
      </c>
      <c r="E5" s="11" t="s">
        <v>18</v>
      </c>
      <c r="F5" s="17">
        <v>-0.25</v>
      </c>
      <c r="G5" s="17">
        <v>1</v>
      </c>
    </row>
    <row r="6" spans="1:7">
      <c r="A6" s="11" t="s">
        <v>87</v>
      </c>
      <c r="B6" s="17">
        <v>2</v>
      </c>
      <c r="C6" s="17">
        <v>2</v>
      </c>
      <c r="E6" s="11" t="s">
        <v>87</v>
      </c>
      <c r="F6" s="17">
        <v>1</v>
      </c>
      <c r="G6" s="17">
        <v>2</v>
      </c>
    </row>
    <row r="7" spans="1:7">
      <c r="A7" s="11" t="s">
        <v>88</v>
      </c>
      <c r="B7" s="17">
        <v>0.4</v>
      </c>
      <c r="C7" s="17">
        <v>0.4</v>
      </c>
      <c r="E7" s="11" t="s">
        <v>88</v>
      </c>
      <c r="F7" s="17">
        <v>0.2</v>
      </c>
      <c r="G7" s="17">
        <v>0.4</v>
      </c>
    </row>
    <row r="8" spans="1:7">
      <c r="A8" s="11" t="s">
        <v>19</v>
      </c>
      <c r="B8" s="17">
        <v>0.5</v>
      </c>
      <c r="C8" s="17">
        <v>0.5</v>
      </c>
      <c r="E8" s="11" t="s">
        <v>19</v>
      </c>
      <c r="F8" s="17">
        <v>0.3</v>
      </c>
      <c r="G8" s="17">
        <v>0.5</v>
      </c>
    </row>
    <row r="9" spans="1:7">
      <c r="A9" s="11" t="s">
        <v>89</v>
      </c>
      <c r="B9" s="17">
        <v>1</v>
      </c>
      <c r="C9" s="17">
        <v>1</v>
      </c>
      <c r="E9" s="11" t="s">
        <v>89</v>
      </c>
      <c r="F9" s="17">
        <v>0.7</v>
      </c>
      <c r="G9" s="17">
        <v>1</v>
      </c>
    </row>
    <row r="11" spans="1:7">
      <c r="A11" s="26" t="s">
        <v>21</v>
      </c>
    </row>
    <row r="12" spans="1:7">
      <c r="A12" s="26" t="s">
        <v>20</v>
      </c>
    </row>
    <row r="14" spans="1:7">
      <c r="A14" s="11" t="s">
        <v>102</v>
      </c>
    </row>
    <row r="16" spans="1:7">
      <c r="B16" s="11" t="s">
        <v>22</v>
      </c>
      <c r="C16" s="11" t="s">
        <v>23</v>
      </c>
    </row>
    <row r="17" spans="1:3">
      <c r="A17" s="11">
        <v>0</v>
      </c>
      <c r="B17" s="11">
        <f>B4</f>
        <v>3</v>
      </c>
      <c r="C17" s="11">
        <f>C4</f>
        <v>6</v>
      </c>
    </row>
    <row r="18" spans="1:3">
      <c r="A18" s="11">
        <v>1</v>
      </c>
      <c r="B18" s="11">
        <f>3+ (A18*-0.25)</f>
        <v>2.75</v>
      </c>
      <c r="C18" s="11">
        <f>6+(A18*1)</f>
        <v>7</v>
      </c>
    </row>
    <row r="19" spans="1:3">
      <c r="A19" s="11">
        <v>2</v>
      </c>
      <c r="B19" s="11">
        <f t="shared" ref="B19:B20" si="0">3+ (A19*-0.25)</f>
        <v>2.5</v>
      </c>
      <c r="C19" s="11">
        <f t="shared" ref="C19:C20" si="1">6+(A19*1)</f>
        <v>8</v>
      </c>
    </row>
    <row r="20" spans="1:3">
      <c r="A20" s="11">
        <v>3</v>
      </c>
      <c r="B20" s="11">
        <f t="shared" si="0"/>
        <v>2.25</v>
      </c>
      <c r="C20" s="11">
        <f t="shared" si="1"/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63B6-F2A5-E849-8B5D-A6C4543E9FCC}">
  <dimension ref="A1:B13"/>
  <sheetViews>
    <sheetView workbookViewId="0">
      <selection activeCell="B11" sqref="B11:B13"/>
    </sheetView>
  </sheetViews>
  <sheetFormatPr baseColWidth="10" defaultRowHeight="16"/>
  <cols>
    <col min="1" max="1" width="25.1640625" style="13" customWidth="1"/>
    <col min="2" max="2" width="32.5" style="13" customWidth="1"/>
  </cols>
  <sheetData>
    <row r="1" spans="1:2" ht="17">
      <c r="A1" s="18" t="s">
        <v>90</v>
      </c>
      <c r="B1" s="18" t="s">
        <v>11</v>
      </c>
    </row>
    <row r="2" spans="1:2" ht="17">
      <c r="A2" s="19" t="s">
        <v>12</v>
      </c>
      <c r="B2" s="12"/>
    </row>
    <row r="3" spans="1:2" s="9" customFormat="1" ht="17">
      <c r="A3" s="19"/>
      <c r="B3" s="12" t="s">
        <v>92</v>
      </c>
    </row>
    <row r="4" spans="1:2" ht="17">
      <c r="A4" s="19"/>
      <c r="B4" s="12" t="s">
        <v>93</v>
      </c>
    </row>
    <row r="5" spans="1:2" ht="17">
      <c r="A5" s="19"/>
      <c r="B5" s="12" t="s">
        <v>94</v>
      </c>
    </row>
    <row r="6" spans="1:2" ht="34">
      <c r="A6" s="19" t="s">
        <v>91</v>
      </c>
      <c r="B6" s="12"/>
    </row>
    <row r="7" spans="1:2" ht="17">
      <c r="A7" s="19"/>
      <c r="B7" s="12" t="s">
        <v>95</v>
      </c>
    </row>
    <row r="8" spans="1:2" ht="17">
      <c r="A8" s="19"/>
      <c r="B8" s="12" t="s">
        <v>96</v>
      </c>
    </row>
    <row r="9" spans="1:2" s="9" customFormat="1" ht="17">
      <c r="A9" s="19"/>
      <c r="B9" s="12" t="s">
        <v>97</v>
      </c>
    </row>
    <row r="10" spans="1:2" ht="34">
      <c r="A10" s="19" t="s">
        <v>99</v>
      </c>
      <c r="B10" s="12"/>
    </row>
    <row r="11" spans="1:2" ht="17">
      <c r="A11" s="12"/>
      <c r="B11" s="12" t="s">
        <v>98</v>
      </c>
    </row>
    <row r="12" spans="1:2" ht="17">
      <c r="A12" s="12"/>
      <c r="B12" s="12" t="s">
        <v>100</v>
      </c>
    </row>
    <row r="13" spans="1:2" ht="17">
      <c r="A13" s="12"/>
      <c r="B13" s="12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8605-F1EE-7047-9AAA-5BEA41563739}">
  <dimension ref="A1:D19"/>
  <sheetViews>
    <sheetView workbookViewId="0">
      <selection activeCell="A2" sqref="A2:F23"/>
    </sheetView>
  </sheetViews>
  <sheetFormatPr baseColWidth="10" defaultRowHeight="16"/>
  <cols>
    <col min="1" max="1" width="36.5" customWidth="1"/>
  </cols>
  <sheetData>
    <row r="1" spans="1:4">
      <c r="A1" t="s">
        <v>68</v>
      </c>
      <c r="B1" t="s">
        <v>69</v>
      </c>
      <c r="C1" t="s">
        <v>70</v>
      </c>
      <c r="D1" t="s">
        <v>71</v>
      </c>
    </row>
    <row r="3" spans="1:4">
      <c r="B3" s="4"/>
      <c r="C3" s="4"/>
      <c r="D3" s="4"/>
    </row>
    <row r="4" spans="1:4">
      <c r="B4" s="4"/>
      <c r="C4" s="4"/>
      <c r="D4" s="4"/>
    </row>
    <row r="5" spans="1:4">
      <c r="B5" s="4"/>
      <c r="C5" s="4"/>
      <c r="D5" s="4"/>
    </row>
    <row r="6" spans="1:4">
      <c r="B6" s="4"/>
      <c r="C6" s="4"/>
      <c r="D6" s="4"/>
    </row>
    <row r="7" spans="1:4">
      <c r="B7" s="4"/>
      <c r="C7" s="4"/>
      <c r="D7" s="4"/>
    </row>
    <row r="8" spans="1:4">
      <c r="B8" s="4"/>
      <c r="C8" s="4"/>
      <c r="D8" s="4"/>
    </row>
    <row r="9" spans="1:4">
      <c r="B9" s="4"/>
      <c r="C9" s="4"/>
      <c r="D9" s="4"/>
    </row>
    <row r="10" spans="1:4">
      <c r="B10" s="4"/>
      <c r="C10" s="4"/>
      <c r="D10" s="4"/>
    </row>
    <row r="11" spans="1:4">
      <c r="B11" s="4"/>
      <c r="C11" s="4"/>
      <c r="D11" s="4"/>
    </row>
    <row r="12" spans="1:4">
      <c r="B12" s="4"/>
      <c r="C12" s="4"/>
      <c r="D12" s="4"/>
    </row>
    <row r="13" spans="1:4">
      <c r="B13" s="4"/>
      <c r="C13" s="4"/>
      <c r="D13" s="4"/>
    </row>
    <row r="14" spans="1:4">
      <c r="B14" s="4"/>
      <c r="C14" s="4"/>
      <c r="D14" s="4"/>
    </row>
    <row r="15" spans="1:4">
      <c r="B15" s="4"/>
      <c r="C15" s="4"/>
      <c r="D15" s="4"/>
    </row>
    <row r="16" spans="1:4">
      <c r="B16" s="4"/>
      <c r="C16" s="4"/>
      <c r="D16" s="4"/>
    </row>
    <row r="17" spans="2:4">
      <c r="B17" s="4"/>
      <c r="C17" s="4"/>
      <c r="D17" s="4"/>
    </row>
    <row r="18" spans="2:4">
      <c r="B18" s="4"/>
      <c r="C18" s="4"/>
      <c r="D18" s="4"/>
    </row>
    <row r="19" spans="2:4">
      <c r="B19" s="4"/>
      <c r="C19" s="4"/>
      <c r="D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39A6-0192-7747-99CD-0702A2F6E595}">
  <dimension ref="A1:D19"/>
  <sheetViews>
    <sheetView tabSelected="1" workbookViewId="0">
      <selection activeCell="A20" sqref="A20"/>
    </sheetView>
  </sheetViews>
  <sheetFormatPr baseColWidth="10" defaultRowHeight="16"/>
  <cols>
    <col min="1" max="1" width="40.33203125" customWidth="1"/>
    <col min="2" max="2" width="43.1640625" customWidth="1"/>
  </cols>
  <sheetData>
    <row r="1" spans="1:4" s="20" customFormat="1">
      <c r="A1" s="20" t="s">
        <v>105</v>
      </c>
    </row>
    <row r="2" spans="1:4">
      <c r="A2" s="5" t="s">
        <v>68</v>
      </c>
      <c r="B2" s="5" t="s">
        <v>69</v>
      </c>
      <c r="C2" s="5" t="s">
        <v>70</v>
      </c>
      <c r="D2" s="5" t="s">
        <v>71</v>
      </c>
    </row>
    <row r="3" spans="1:4">
      <c r="A3" s="7" t="s">
        <v>72</v>
      </c>
      <c r="B3" t="s">
        <v>77</v>
      </c>
      <c r="C3" t="s">
        <v>78</v>
      </c>
    </row>
    <row r="4" spans="1:4">
      <c r="A4" s="7" t="s">
        <v>73</v>
      </c>
      <c r="B4" s="6" t="s">
        <v>77</v>
      </c>
    </row>
    <row r="5" spans="1:4">
      <c r="A5" t="s">
        <v>74</v>
      </c>
      <c r="B5" s="6" t="s">
        <v>77</v>
      </c>
    </row>
    <row r="6" spans="1:4">
      <c r="A6" t="s">
        <v>75</v>
      </c>
      <c r="B6" s="6" t="s">
        <v>77</v>
      </c>
    </row>
    <row r="7" spans="1:4">
      <c r="A7" t="s">
        <v>76</v>
      </c>
      <c r="B7" s="6" t="s">
        <v>77</v>
      </c>
    </row>
    <row r="9" spans="1:4">
      <c r="A9" t="s">
        <v>83</v>
      </c>
      <c r="B9" s="8" t="s">
        <v>69</v>
      </c>
      <c r="C9" s="8" t="s">
        <v>70</v>
      </c>
      <c r="D9" s="8" t="s">
        <v>71</v>
      </c>
    </row>
    <row r="10" spans="1:4">
      <c r="A10" t="s">
        <v>79</v>
      </c>
      <c r="B10" t="s">
        <v>81</v>
      </c>
    </row>
    <row r="11" spans="1:4">
      <c r="A11" s="8" t="s">
        <v>80</v>
      </c>
      <c r="B11" t="s">
        <v>82</v>
      </c>
    </row>
    <row r="12" spans="1:4">
      <c r="A12" t="s">
        <v>84</v>
      </c>
      <c r="B12" t="s">
        <v>85</v>
      </c>
    </row>
    <row r="13" spans="1:4">
      <c r="A13" t="s">
        <v>86</v>
      </c>
    </row>
    <row r="19" spans="1:1">
      <c r="A19">
        <f>1000-5</f>
        <v>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Consistent</vt:lpstr>
      <vt:lpstr>Changing</vt:lpstr>
      <vt:lpstr>One-Step Files that didn't run</vt:lpstr>
      <vt:lpstr>Multi-Step that didn't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Kamis</dc:creator>
  <cp:lastModifiedBy>Christina Kamis</cp:lastModifiedBy>
  <dcterms:created xsi:type="dcterms:W3CDTF">2020-09-04T14:55:52Z</dcterms:created>
  <dcterms:modified xsi:type="dcterms:W3CDTF">2021-03-01T16:17:08Z</dcterms:modified>
</cp:coreProperties>
</file>