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100_pct" sheetId="1" r:id="rId1"/>
    <sheet name="&lt;100_pct" sheetId="2" r:id="rId2"/>
  </sheets>
  <calcPr calcId="145621"/>
</workbook>
</file>

<file path=xl/calcChain.xml><?xml version="1.0" encoding="utf-8"?>
<calcChain xmlns="http://schemas.openxmlformats.org/spreadsheetml/2006/main">
  <c r="G13" i="2" l="1"/>
  <c r="G8" i="2"/>
  <c r="L10" i="2"/>
  <c r="L8" i="2"/>
  <c r="L6" i="2"/>
  <c r="L18" i="2"/>
  <c r="H13" i="2" s="1"/>
  <c r="L15" i="2"/>
  <c r="L16" i="2" s="1"/>
  <c r="H8" i="2" s="1"/>
  <c r="H15" i="2"/>
  <c r="H14" i="2"/>
  <c r="H11" i="2"/>
  <c r="H10" i="2"/>
  <c r="H7" i="2"/>
  <c r="H6" i="2"/>
  <c r="H5" i="2"/>
  <c r="G15" i="2"/>
  <c r="G14" i="2"/>
  <c r="G11" i="2"/>
  <c r="G10" i="2"/>
  <c r="G12" i="2" s="1"/>
  <c r="G7" i="2"/>
  <c r="G6" i="2"/>
  <c r="G5" i="2"/>
  <c r="G16" i="2" l="1"/>
  <c r="G17" i="2" s="1"/>
  <c r="G9" i="2"/>
  <c r="H9" i="2"/>
  <c r="H16" i="2"/>
  <c r="H12" i="2"/>
  <c r="G19" i="2" l="1"/>
  <c r="H17" i="2"/>
  <c r="H19" i="2" s="1"/>
  <c r="J14" i="1" l="1"/>
  <c r="J16" i="1" s="1"/>
  <c r="J17" i="1" s="1"/>
  <c r="J15" i="1"/>
  <c r="J13" i="1"/>
  <c r="M6" i="1"/>
  <c r="M7" i="1" s="1"/>
  <c r="J8" i="1" s="1"/>
  <c r="J11" i="1"/>
  <c r="J10" i="1"/>
  <c r="J12" i="1" s="1"/>
  <c r="J7" i="1"/>
  <c r="J6" i="1"/>
  <c r="J5" i="1"/>
  <c r="J9" i="1" l="1"/>
  <c r="J19" i="1" s="1"/>
</calcChain>
</file>

<file path=xl/sharedStrings.xml><?xml version="1.0" encoding="utf-8"?>
<sst xmlns="http://schemas.openxmlformats.org/spreadsheetml/2006/main" count="55" uniqueCount="36">
  <si>
    <t>Cash and receivables</t>
  </si>
  <si>
    <t>Inventory</t>
  </si>
  <si>
    <t>PP&amp;E(net)</t>
  </si>
  <si>
    <t>Goodwill</t>
  </si>
  <si>
    <t>Total Assets</t>
  </si>
  <si>
    <t>Current Payables</t>
  </si>
  <si>
    <t>Long-term debt</t>
  </si>
  <si>
    <t>Total Liability</t>
  </si>
  <si>
    <r>
      <t xml:space="preserve">Franklin Co. Consolidated Balance Sheet (In </t>
    </r>
    <r>
      <rPr>
        <b/>
        <sz val="11"/>
        <color rgb="FF00B050"/>
        <rFont val="Calibri"/>
        <family val="2"/>
      </rPr>
      <t>€ 000)</t>
    </r>
  </si>
  <si>
    <t>Capital Stock</t>
  </si>
  <si>
    <t>Additional paid in capital</t>
  </si>
  <si>
    <t>Goodwill Calculation</t>
  </si>
  <si>
    <t>Purchase price</t>
  </si>
  <si>
    <t>Fair value of Jefferson Co.</t>
  </si>
  <si>
    <t>Retained Earnings</t>
  </si>
  <si>
    <t>Shares issued</t>
  </si>
  <si>
    <t>Par Value</t>
  </si>
  <si>
    <t>market value</t>
  </si>
  <si>
    <t>Liabilities+Shareholders' Equity</t>
  </si>
  <si>
    <t>Total Shareholders' Equity</t>
  </si>
  <si>
    <t>On 1 January 2009, Parent Co. acquired 90% of Subsidiary Co. in exchange for shares of Parent Co.’s no par common stock with a fair value of €180,000. The fair market value of the subsidiary’s shares on the date of transaction was €200,000. Below is selected financial information from the two companies immediately before the parent recorded the acquisition:</t>
  </si>
  <si>
    <t>Consolidated Balance Sheet</t>
  </si>
  <si>
    <t>Minority Interest</t>
  </si>
  <si>
    <t>US-GAAP</t>
  </si>
  <si>
    <t>IFRS</t>
  </si>
  <si>
    <t>Payables</t>
  </si>
  <si>
    <t>IFRS (Partial Goodwill)</t>
  </si>
  <si>
    <t>Purchase Price</t>
  </si>
  <si>
    <t>US-GAAP (Full Goodwill)</t>
  </si>
  <si>
    <t>100% Value</t>
  </si>
  <si>
    <t>% Aquired</t>
  </si>
  <si>
    <t>Net Assets</t>
  </si>
  <si>
    <t>Share in Net Assets</t>
  </si>
  <si>
    <t>Slide 49</t>
  </si>
  <si>
    <t>Slide 48</t>
  </si>
  <si>
    <t xml:space="preserve">Franklin Co. acquired 100% of Jefferson, Inc. by issuing 1,000,000 shares of its €1 par common stock (€15 market value).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</si>
</sst>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€-2]\ * #,##0_);_([$€-2]\ * \(#,##0\);_([$€-2]\ 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Calibri"/>
      <family val="2"/>
    </font>
    <font>
      <sz val="10"/>
      <color rgb="FF191B0E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1" applyNumberFormat="1" applyFont="1"/>
    <xf numFmtId="164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9" fontId="0" fillId="0" borderId="0" xfId="0" applyNumberFormat="1"/>
    <xf numFmtId="9" fontId="2" fillId="0" borderId="0" xfId="0" applyNumberFormat="1" applyFont="1"/>
    <xf numFmtId="0" fontId="5" fillId="0" borderId="1" xfId="0" applyFont="1" applyFill="1" applyBorder="1" applyAlignment="1">
      <alignment horizontal="left" vertical="center" wrapText="1" readingOrder="1"/>
    </xf>
    <xf numFmtId="0" fontId="5" fillId="0" borderId="2" xfId="0" applyFont="1" applyFill="1" applyBorder="1" applyAlignment="1">
      <alignment horizontal="left" vertical="center" wrapText="1" readingOrder="1"/>
    </xf>
    <xf numFmtId="0" fontId="5" fillId="0" borderId="3" xfId="0" applyFont="1" applyFill="1" applyBorder="1" applyAlignment="1">
      <alignment horizontal="left" vertical="center" wrapText="1" readingOrder="1"/>
    </xf>
    <xf numFmtId="0" fontId="5" fillId="0" borderId="4" xfId="0" applyFont="1" applyFill="1" applyBorder="1" applyAlignment="1">
      <alignment horizontal="lef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0" fontId="5" fillId="0" borderId="5" xfId="0" applyFont="1" applyFill="1" applyBorder="1" applyAlignment="1">
      <alignment horizontal="left" vertical="center" wrapText="1" readingOrder="1"/>
    </xf>
    <xf numFmtId="0" fontId="5" fillId="0" borderId="6" xfId="0" applyFont="1" applyFill="1" applyBorder="1" applyAlignment="1">
      <alignment horizontal="left" vertical="center" wrapText="1" readingOrder="1"/>
    </xf>
    <xf numFmtId="0" fontId="5" fillId="0" borderId="7" xfId="0" applyFont="1" applyFill="1" applyBorder="1" applyAlignment="1">
      <alignment horizontal="left" vertical="center" wrapText="1" readingOrder="1"/>
    </xf>
    <xf numFmtId="0" fontId="5" fillId="0" borderId="8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29621</xdr:colOff>
      <xdr:row>2</xdr:row>
      <xdr:rowOff>77249</xdr:rowOff>
    </xdr:from>
    <xdr:to>
      <xdr:col>7</xdr:col>
      <xdr:colOff>567255</xdr:colOff>
      <xdr:row>14</xdr:row>
      <xdr:rowOff>20989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38" y="458249"/>
          <a:ext cx="4495800" cy="22297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590550</xdr:colOff>
      <xdr:row>12</xdr:row>
      <xdr:rowOff>170297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219" y="381000"/>
          <a:ext cx="3674269" cy="2075297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tabSelected="1" zoomScale="90" zoomScaleNormal="90" workbookViewId="0"/>
  </sheetViews>
  <sheetFormatPr defaultRowHeight="15" x14ac:dyDescent="0.25"/>
  <cols>
    <col min="1" max="1" width="8.42578125" customWidth="1"/>
    <col min="4" max="4" width="13.28515625" bestFit="1" customWidth="1"/>
    <col min="8" max="8" width="16.140625" customWidth="1"/>
    <col min="9" max="9" width="31.28515625" customWidth="1"/>
    <col min="10" max="10" width="12" bestFit="1" customWidth="1"/>
    <col min="12" max="12" width="24.28515625" bestFit="1" customWidth="1"/>
    <col min="13" max="13" width="10.140625" bestFit="1" customWidth="1"/>
  </cols>
  <sheetData>
    <row r="1" spans="1:13" x14ac:dyDescent="0.25">
      <c r="A1" t="s">
        <v>34</v>
      </c>
    </row>
    <row r="3" spans="1:13" x14ac:dyDescent="0.25">
      <c r="I3" s="2" t="s">
        <v>8</v>
      </c>
      <c r="L3" s="2" t="s">
        <v>11</v>
      </c>
    </row>
    <row r="5" spans="1:13" x14ac:dyDescent="0.25">
      <c r="I5" t="s">
        <v>0</v>
      </c>
      <c r="J5" s="3">
        <f>10000+300</f>
        <v>10300</v>
      </c>
      <c r="L5" t="s">
        <v>12</v>
      </c>
      <c r="M5" s="3">
        <v>15000</v>
      </c>
    </row>
    <row r="6" spans="1:13" x14ac:dyDescent="0.25">
      <c r="I6" t="s">
        <v>1</v>
      </c>
      <c r="J6" s="3">
        <f>12000+3000</f>
        <v>15000</v>
      </c>
      <c r="L6" t="s">
        <v>13</v>
      </c>
      <c r="M6" s="3">
        <f>5400</f>
        <v>5400</v>
      </c>
    </row>
    <row r="7" spans="1:13" x14ac:dyDescent="0.25">
      <c r="I7" t="s">
        <v>2</v>
      </c>
      <c r="J7" s="3">
        <f>27000+4500</f>
        <v>31500</v>
      </c>
      <c r="L7" s="1" t="s">
        <v>3</v>
      </c>
      <c r="M7" s="5">
        <f>M5-M6</f>
        <v>9600</v>
      </c>
    </row>
    <row r="8" spans="1:13" x14ac:dyDescent="0.25">
      <c r="I8" t="s">
        <v>3</v>
      </c>
      <c r="J8" s="3">
        <f>M7</f>
        <v>9600</v>
      </c>
    </row>
    <row r="9" spans="1:13" x14ac:dyDescent="0.25">
      <c r="I9" s="6" t="s">
        <v>4</v>
      </c>
      <c r="J9" s="7">
        <f>SUM(J5:J8)</f>
        <v>66400</v>
      </c>
    </row>
    <row r="10" spans="1:13" x14ac:dyDescent="0.25">
      <c r="I10" t="s">
        <v>5</v>
      </c>
      <c r="J10" s="3">
        <f>8000+600</f>
        <v>8600</v>
      </c>
    </row>
    <row r="11" spans="1:13" x14ac:dyDescent="0.25">
      <c r="I11" t="s">
        <v>6</v>
      </c>
      <c r="J11" s="3">
        <f>16000+1800</f>
        <v>17800</v>
      </c>
    </row>
    <row r="12" spans="1:13" x14ac:dyDescent="0.25">
      <c r="I12" s="1" t="s">
        <v>7</v>
      </c>
      <c r="J12" s="5">
        <f>SUM(J10:J11)</f>
        <v>26400</v>
      </c>
    </row>
    <row r="13" spans="1:13" x14ac:dyDescent="0.25">
      <c r="I13" t="s">
        <v>9</v>
      </c>
      <c r="J13" s="3">
        <f>5000+(D17/1000)*D18</f>
        <v>6000</v>
      </c>
    </row>
    <row r="14" spans="1:13" x14ac:dyDescent="0.25">
      <c r="I14" t="s">
        <v>10</v>
      </c>
      <c r="J14" s="3">
        <f>6000 + (D17/1000)*(D19-D18)</f>
        <v>20000</v>
      </c>
    </row>
    <row r="15" spans="1:13" x14ac:dyDescent="0.25">
      <c r="I15" t="s">
        <v>14</v>
      </c>
      <c r="J15" s="3">
        <f>14000</f>
        <v>14000</v>
      </c>
    </row>
    <row r="16" spans="1:13" x14ac:dyDescent="0.25">
      <c r="I16" s="1" t="s">
        <v>19</v>
      </c>
      <c r="J16" s="5">
        <f>SUM(J13:J15)</f>
        <v>40000</v>
      </c>
    </row>
    <row r="17" spans="2:10" x14ac:dyDescent="0.25">
      <c r="B17" t="s">
        <v>15</v>
      </c>
      <c r="D17" s="4">
        <v>1000000</v>
      </c>
      <c r="I17" s="6" t="s">
        <v>18</v>
      </c>
      <c r="J17" s="7">
        <f>J16+J12</f>
        <v>66400</v>
      </c>
    </row>
    <row r="18" spans="2:10" x14ac:dyDescent="0.25">
      <c r="B18" t="s">
        <v>16</v>
      </c>
      <c r="D18" s="3">
        <v>1</v>
      </c>
    </row>
    <row r="19" spans="2:10" x14ac:dyDescent="0.25">
      <c r="B19" t="s">
        <v>17</v>
      </c>
      <c r="D19" s="3">
        <v>15</v>
      </c>
      <c r="J19" s="1" t="b">
        <f>J17=J9</f>
        <v>1</v>
      </c>
    </row>
    <row r="22" spans="2:10" ht="15.75" thickBot="1" x14ac:dyDescent="0.3"/>
    <row r="23" spans="2:10" ht="21" customHeight="1" x14ac:dyDescent="0.25">
      <c r="B23" s="19" t="s">
        <v>35</v>
      </c>
      <c r="C23" s="20"/>
      <c r="D23" s="20"/>
      <c r="E23" s="20"/>
      <c r="F23" s="20"/>
      <c r="G23" s="20"/>
      <c r="H23" s="21"/>
    </row>
    <row r="24" spans="2:10" x14ac:dyDescent="0.25">
      <c r="B24" s="22"/>
      <c r="C24" s="23"/>
      <c r="D24" s="23"/>
      <c r="E24" s="23"/>
      <c r="F24" s="23"/>
      <c r="G24" s="23"/>
      <c r="H24" s="24"/>
    </row>
    <row r="25" spans="2:10" ht="15.75" thickBot="1" x14ac:dyDescent="0.3">
      <c r="B25" s="25"/>
      <c r="C25" s="26"/>
      <c r="D25" s="26"/>
      <c r="E25" s="26"/>
      <c r="F25" s="26"/>
      <c r="G25" s="26"/>
      <c r="H25" s="27"/>
    </row>
  </sheetData>
  <mergeCells count="1">
    <mergeCell ref="B23:H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zoomScale="90" zoomScaleNormal="90" workbookViewId="0"/>
  </sheetViews>
  <sheetFormatPr defaultRowHeight="15" x14ac:dyDescent="0.25"/>
  <cols>
    <col min="2" max="2" width="37.140625" customWidth="1"/>
    <col min="6" max="6" width="29.42578125" bestFit="1" customWidth="1"/>
    <col min="7" max="8" width="11.28515625" bestFit="1" customWidth="1"/>
    <col min="11" max="11" width="18.28515625" customWidth="1"/>
    <col min="12" max="12" width="13.7109375" customWidth="1"/>
  </cols>
  <sheetData>
    <row r="1" spans="1:15" x14ac:dyDescent="0.25">
      <c r="A1" t="s">
        <v>33</v>
      </c>
    </row>
    <row r="3" spans="1:15" x14ac:dyDescent="0.25">
      <c r="F3" s="2" t="s">
        <v>21</v>
      </c>
      <c r="K3" s="2" t="s">
        <v>11</v>
      </c>
    </row>
    <row r="4" spans="1:15" x14ac:dyDescent="0.25">
      <c r="G4" s="1" t="s">
        <v>23</v>
      </c>
      <c r="H4" s="1" t="s">
        <v>24</v>
      </c>
      <c r="K4" s="1" t="s">
        <v>28</v>
      </c>
      <c r="L4" s="1"/>
      <c r="N4" s="1" t="s">
        <v>30</v>
      </c>
      <c r="O4" s="9">
        <v>0.9</v>
      </c>
    </row>
    <row r="5" spans="1:15" x14ac:dyDescent="0.25">
      <c r="F5" t="s">
        <v>0</v>
      </c>
      <c r="G5" s="3">
        <f>40000+15000</f>
        <v>55000</v>
      </c>
      <c r="H5" s="3">
        <f>40000+15000</f>
        <v>55000</v>
      </c>
      <c r="K5" t="s">
        <v>27</v>
      </c>
      <c r="L5" s="3">
        <v>180000</v>
      </c>
    </row>
    <row r="6" spans="1:15" x14ac:dyDescent="0.25">
      <c r="F6" t="s">
        <v>1</v>
      </c>
      <c r="G6" s="3">
        <f>125000+80000</f>
        <v>205000</v>
      </c>
      <c r="H6" s="3">
        <f>125000+80000</f>
        <v>205000</v>
      </c>
      <c r="K6" t="s">
        <v>29</v>
      </c>
      <c r="L6" s="3">
        <f>L5/O4</f>
        <v>200000</v>
      </c>
    </row>
    <row r="7" spans="1:15" x14ac:dyDescent="0.25">
      <c r="F7" t="s">
        <v>2</v>
      </c>
      <c r="G7" s="3">
        <f>235000+155000</f>
        <v>390000</v>
      </c>
      <c r="H7" s="3">
        <f>235000+155000</f>
        <v>390000</v>
      </c>
      <c r="K7" t="s">
        <v>31</v>
      </c>
      <c r="L7" s="3">
        <v>160000</v>
      </c>
      <c r="N7" s="8"/>
    </row>
    <row r="8" spans="1:15" x14ac:dyDescent="0.25">
      <c r="F8" t="s">
        <v>3</v>
      </c>
      <c r="G8" s="3">
        <f>L8</f>
        <v>40000</v>
      </c>
      <c r="H8" s="3">
        <f>L16</f>
        <v>36000</v>
      </c>
      <c r="K8" s="1" t="s">
        <v>3</v>
      </c>
      <c r="L8" s="5">
        <f>L6-L7</f>
        <v>40000</v>
      </c>
    </row>
    <row r="9" spans="1:15" x14ac:dyDescent="0.25">
      <c r="F9" s="6" t="s">
        <v>4</v>
      </c>
      <c r="G9" s="7">
        <f>SUM(G5:G8)</f>
        <v>690000</v>
      </c>
      <c r="H9" s="7">
        <f>SUM(H5:H8)</f>
        <v>686000</v>
      </c>
    </row>
    <row r="10" spans="1:15" x14ac:dyDescent="0.25">
      <c r="F10" t="s">
        <v>25</v>
      </c>
      <c r="G10" s="3">
        <f>55000+20000</f>
        <v>75000</v>
      </c>
      <c r="H10" s="3">
        <f>55000+20000</f>
        <v>75000</v>
      </c>
      <c r="K10" s="1" t="s">
        <v>22</v>
      </c>
      <c r="L10" s="5">
        <f>(1-O4)*L6</f>
        <v>19999.999999999996</v>
      </c>
    </row>
    <row r="11" spans="1:15" x14ac:dyDescent="0.25">
      <c r="F11" t="s">
        <v>6</v>
      </c>
      <c r="G11" s="3">
        <f>120000+70000</f>
        <v>190000</v>
      </c>
      <c r="H11" s="3">
        <f>120000+70000</f>
        <v>190000</v>
      </c>
      <c r="L11" s="3"/>
    </row>
    <row r="12" spans="1:15" x14ac:dyDescent="0.25">
      <c r="F12" s="1" t="s">
        <v>7</v>
      </c>
      <c r="G12" s="5">
        <f>SUM(G10:G11)</f>
        <v>265000</v>
      </c>
      <c r="H12" s="5">
        <f>SUM(H10:H11)</f>
        <v>265000</v>
      </c>
      <c r="K12" s="1" t="s">
        <v>26</v>
      </c>
    </row>
    <row r="13" spans="1:15" x14ac:dyDescent="0.25">
      <c r="F13" t="s">
        <v>22</v>
      </c>
      <c r="G13" s="3">
        <f>L10</f>
        <v>19999.999999999996</v>
      </c>
      <c r="H13" s="3">
        <f>L18</f>
        <v>15999.999999999996</v>
      </c>
      <c r="K13" t="s">
        <v>27</v>
      </c>
      <c r="L13" s="3">
        <v>180000</v>
      </c>
    </row>
    <row r="14" spans="1:15" ht="15.75" thickBot="1" x14ac:dyDescent="0.3">
      <c r="F14" t="s">
        <v>9</v>
      </c>
      <c r="G14" s="3">
        <f>87000+180000</f>
        <v>267000</v>
      </c>
      <c r="H14" s="3">
        <f>87000+180000</f>
        <v>267000</v>
      </c>
      <c r="K14" t="s">
        <v>31</v>
      </c>
      <c r="L14" s="3">
        <v>160000</v>
      </c>
    </row>
    <row r="15" spans="1:15" ht="17.25" customHeight="1" x14ac:dyDescent="0.25">
      <c r="B15" s="10" t="s">
        <v>20</v>
      </c>
      <c r="C15" s="11"/>
      <c r="D15" s="12"/>
      <c r="F15" t="s">
        <v>14</v>
      </c>
      <c r="G15" s="3">
        <f>138000</f>
        <v>138000</v>
      </c>
      <c r="H15" s="3">
        <f>138000</f>
        <v>138000</v>
      </c>
      <c r="K15" t="s">
        <v>32</v>
      </c>
      <c r="L15" s="3">
        <f>O4*L14</f>
        <v>144000</v>
      </c>
    </row>
    <row r="16" spans="1:15" x14ac:dyDescent="0.25">
      <c r="B16" s="13"/>
      <c r="C16" s="14"/>
      <c r="D16" s="15"/>
      <c r="F16" s="1" t="s">
        <v>19</v>
      </c>
      <c r="G16" s="5">
        <f>SUM(G13:G15)</f>
        <v>425000</v>
      </c>
      <c r="H16" s="5">
        <f>SUM(H13:H15)</f>
        <v>421000</v>
      </c>
      <c r="K16" s="1" t="s">
        <v>3</v>
      </c>
      <c r="L16" s="5">
        <f>L13-L15</f>
        <v>36000</v>
      </c>
    </row>
    <row r="17" spans="2:12" x14ac:dyDescent="0.25">
      <c r="B17" s="13"/>
      <c r="C17" s="14"/>
      <c r="D17" s="15"/>
      <c r="F17" s="6" t="s">
        <v>18</v>
      </c>
      <c r="G17" s="7">
        <f>G16+G12</f>
        <v>690000</v>
      </c>
      <c r="H17" s="7">
        <f>H16+H12</f>
        <v>686000</v>
      </c>
    </row>
    <row r="18" spans="2:12" x14ac:dyDescent="0.25">
      <c r="B18" s="13"/>
      <c r="C18" s="14"/>
      <c r="D18" s="15"/>
      <c r="K18" s="1" t="s">
        <v>22</v>
      </c>
      <c r="L18" s="5">
        <f>(1-O4)*L14</f>
        <v>15999.999999999996</v>
      </c>
    </row>
    <row r="19" spans="2:12" x14ac:dyDescent="0.25">
      <c r="B19" s="13"/>
      <c r="C19" s="14"/>
      <c r="D19" s="15"/>
      <c r="G19" s="1" t="b">
        <f>G17=G9</f>
        <v>1</v>
      </c>
      <c r="H19" s="1" t="b">
        <f>H17=H9</f>
        <v>1</v>
      </c>
    </row>
    <row r="20" spans="2:12" ht="15.75" thickBot="1" x14ac:dyDescent="0.3">
      <c r="B20" s="16"/>
      <c r="C20" s="17"/>
      <c r="D20" s="18"/>
    </row>
  </sheetData>
  <mergeCells count="1">
    <mergeCell ref="B15:D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100_pct</vt:lpstr>
      <vt:lpstr>&lt;100_pct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Kamlesh Kishor</dc:creator>
  <cp:lastModifiedBy>Kamlesh Kishor</cp:lastModifiedBy>
  <dcterms:created xsi:type="dcterms:W3CDTF">2017-07-08T15:33:57Z</dcterms:created>
  <dcterms:modified xsi:type="dcterms:W3CDTF">2017-07-08T16:50:59Z</dcterms:modified>
</cp:coreProperties>
</file>