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Sheet1" sheetId="1" r:id="rId1"/>
    <sheet name="Leas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2" l="1"/>
  <c r="C24" i="2"/>
  <c r="E34" i="2"/>
  <c r="F34" i="2"/>
  <c r="G34" i="2"/>
  <c r="H34" i="2"/>
  <c r="D34" i="2"/>
  <c r="E29" i="2"/>
  <c r="F29" i="2"/>
  <c r="G29" i="2"/>
  <c r="H29" i="2"/>
  <c r="D29" i="2"/>
  <c r="E28" i="2"/>
  <c r="F28" i="2"/>
  <c r="G28" i="2"/>
  <c r="H28" i="2"/>
  <c r="D28" i="2"/>
  <c r="C21" i="2"/>
  <c r="D19" i="2" s="1"/>
  <c r="G20" i="2" s="1"/>
  <c r="C14" i="2"/>
  <c r="D10" i="2"/>
  <c r="D12" i="2" s="1"/>
  <c r="C5" i="2"/>
  <c r="E11" i="2" s="1"/>
  <c r="O11" i="2" l="1"/>
  <c r="N11" i="2"/>
  <c r="M11" i="2"/>
  <c r="K14" i="2"/>
  <c r="K11" i="2"/>
  <c r="L11" i="2"/>
  <c r="L14" i="2"/>
  <c r="M14" i="2"/>
  <c r="N14" i="2"/>
  <c r="O14" i="2"/>
  <c r="D20" i="2"/>
  <c r="D21" i="2" s="1"/>
  <c r="E19" i="2" s="1"/>
  <c r="E21" i="2" s="1"/>
  <c r="F19" i="2" s="1"/>
  <c r="F21" i="2" s="1"/>
  <c r="G19" i="2" s="1"/>
  <c r="G21" i="2" s="1"/>
  <c r="H19" i="2" s="1"/>
  <c r="H21" i="2" s="1"/>
  <c r="H20" i="2"/>
  <c r="G11" i="2"/>
  <c r="E20" i="2"/>
  <c r="D11" i="2"/>
  <c r="D13" i="2" s="1"/>
  <c r="H11" i="2"/>
  <c r="F20" i="2"/>
  <c r="F11" i="2"/>
  <c r="D14" i="2" l="1"/>
  <c r="E10" i="2" s="1"/>
  <c r="D35" i="2"/>
  <c r="E12" i="2"/>
  <c r="E13" i="2" s="1"/>
  <c r="E14" i="2" l="1"/>
  <c r="F10" i="2" s="1"/>
  <c r="F12" i="2" s="1"/>
  <c r="F13" i="2" s="1"/>
  <c r="E35" i="2"/>
  <c r="F14" i="2" l="1"/>
  <c r="G10" i="2" s="1"/>
  <c r="F35" i="2"/>
  <c r="G12" i="2"/>
  <c r="G13" i="2" s="1"/>
  <c r="G35" i="2" s="1"/>
  <c r="G14" i="2"/>
  <c r="H10" i="2" s="1"/>
  <c r="H12" i="2" l="1"/>
  <c r="H13" i="2" s="1"/>
  <c r="H14" i="2" l="1"/>
  <c r="H35" i="2"/>
  <c r="J8" i="1" l="1"/>
  <c r="H4" i="1"/>
  <c r="H6" i="1" s="1"/>
  <c r="E14" i="1"/>
  <c r="E10" i="1" s="1"/>
  <c r="D14" i="1"/>
  <c r="B10" i="1"/>
  <c r="E11" i="1" s="1"/>
  <c r="D7" i="1"/>
  <c r="C7" i="1"/>
  <c r="B2" i="1"/>
  <c r="D3" i="1" l="1"/>
</calcChain>
</file>

<file path=xl/sharedStrings.xml><?xml version="1.0" encoding="utf-8"?>
<sst xmlns="http://schemas.openxmlformats.org/spreadsheetml/2006/main" count="51" uniqueCount="42">
  <si>
    <t>rate</t>
  </si>
  <si>
    <t>nper</t>
  </si>
  <si>
    <t>OS Shares</t>
  </si>
  <si>
    <t>Basic</t>
  </si>
  <si>
    <t>NI</t>
  </si>
  <si>
    <t>Diluted</t>
  </si>
  <si>
    <t>Q3</t>
  </si>
  <si>
    <t>Convertible bonds</t>
  </si>
  <si>
    <t>Par value</t>
  </si>
  <si>
    <t>Bonds</t>
  </si>
  <si>
    <t>Commomn Stock</t>
  </si>
  <si>
    <t>Basic EPS</t>
  </si>
  <si>
    <t>Asset</t>
  </si>
  <si>
    <t>Annual pmt(rent)</t>
  </si>
  <si>
    <t>Finance Lease</t>
  </si>
  <si>
    <t>Y1</t>
  </si>
  <si>
    <t>Y2</t>
  </si>
  <si>
    <t>Y3</t>
  </si>
  <si>
    <t>Y4</t>
  </si>
  <si>
    <t>Y5</t>
  </si>
  <si>
    <t>BOP</t>
  </si>
  <si>
    <t>EMI</t>
  </si>
  <si>
    <t>Int</t>
  </si>
  <si>
    <t>Prin</t>
  </si>
  <si>
    <t>EOP</t>
  </si>
  <si>
    <t>Depreciation calc</t>
  </si>
  <si>
    <t>Beg</t>
  </si>
  <si>
    <t>Depriciation</t>
  </si>
  <si>
    <t>ending</t>
  </si>
  <si>
    <t>BS</t>
  </si>
  <si>
    <t>fixed asset</t>
  </si>
  <si>
    <t>IS</t>
  </si>
  <si>
    <t>Interest</t>
  </si>
  <si>
    <t>dep</t>
  </si>
  <si>
    <t>Cash flow</t>
  </si>
  <si>
    <t>CFO</t>
  </si>
  <si>
    <t>Rent Payout</t>
  </si>
  <si>
    <t>Cash Flow</t>
  </si>
  <si>
    <t>Principal</t>
  </si>
  <si>
    <t>Rent</t>
  </si>
  <si>
    <t>Operating Lease</t>
  </si>
  <si>
    <t>Non current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</si>
</sst>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8" fontId="0" fillId="0" borderId="0" xfId="0" applyNumberFormat="1"/>
    <xf numFmtId="43" fontId="0" fillId="0" borderId="0" xfId="1" applyFont="1"/>
    <xf numFmtId="43" fontId="0" fillId="2" borderId="0" xfId="1" applyFont="1" applyFill="1"/>
    <xf numFmtId="44" fontId="0" fillId="0" borderId="0" xfId="2" applyFont="1"/>
    <xf numFmtId="0" fontId="3" fillId="0" borderId="0" xfId="0" applyFont="1"/>
    <xf numFmtId="6" fontId="0" fillId="0" borderId="0" xfId="0" applyNumberFormat="1"/>
    <xf numFmtId="43" fontId="0" fillId="0" borderId="0" xfId="0" applyNumberFormat="1"/>
    <xf numFmtId="0" fontId="4" fillId="3" borderId="0" xfId="0" applyFont="1" applyFill="1" applyAlignment="1">
      <alignment horizontal="left" vertical="center"/>
    </xf>
    <xf numFmtId="0" fontId="2" fillId="0" borderId="0" xfId="0" applyFont="1"/>
    <xf numFmtId="171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6" workbookViewId="0">
      <selection activeCell="A18" sqref="A18:I55"/>
    </sheetView>
  </sheetViews>
  <sheetFormatPr defaultRowHeight="15" x14ac:dyDescent="0.25"/>
  <cols>
    <col min="1" max="1" width="16.5703125" bestFit="1" customWidth="1"/>
    <col min="2" max="2" width="13.28515625" bestFit="1" customWidth="1"/>
    <col min="3" max="3" width="11.5703125" bestFit="1" customWidth="1"/>
    <col min="5" max="5" width="8.85546875" customWidth="1"/>
    <col min="7" max="7" width="16" bestFit="1" customWidth="1"/>
    <col min="8" max="8" width="14.28515625" bestFit="1" customWidth="1"/>
  </cols>
  <sheetData>
    <row r="1" spans="1:10" x14ac:dyDescent="0.25">
      <c r="A1" t="s">
        <v>4</v>
      </c>
      <c r="B1" s="3">
        <v>1000000</v>
      </c>
      <c r="G1" s="9" t="s">
        <v>6</v>
      </c>
    </row>
    <row r="2" spans="1:10" x14ac:dyDescent="0.25">
      <c r="A2" t="s">
        <v>2</v>
      </c>
      <c r="B2" s="4">
        <f>SUMPRODUCT(A3:A4,B3:B4)/12</f>
        <v>217500</v>
      </c>
      <c r="G2" s="6" t="s">
        <v>7</v>
      </c>
      <c r="H2" s="5">
        <v>3000000</v>
      </c>
    </row>
    <row r="3" spans="1:10" x14ac:dyDescent="0.25">
      <c r="A3" s="3">
        <v>200000</v>
      </c>
      <c r="B3">
        <v>12</v>
      </c>
      <c r="C3" t="s">
        <v>3</v>
      </c>
      <c r="D3" s="5">
        <f>(B1-D7)/B2</f>
        <v>4.5903448275862067</v>
      </c>
      <c r="G3" t="s">
        <v>8</v>
      </c>
      <c r="H3">
        <v>1000</v>
      </c>
    </row>
    <row r="4" spans="1:10" x14ac:dyDescent="0.25">
      <c r="A4" s="3">
        <v>30000</v>
      </c>
      <c r="B4">
        <v>7</v>
      </c>
      <c r="D4" s="5"/>
      <c r="G4" t="s">
        <v>9</v>
      </c>
      <c r="H4" s="3">
        <f>H2/H3</f>
        <v>3000</v>
      </c>
    </row>
    <row r="6" spans="1:10" x14ac:dyDescent="0.25">
      <c r="G6" t="s">
        <v>10</v>
      </c>
      <c r="H6" s="3">
        <f>H4*50</f>
        <v>150000</v>
      </c>
    </row>
    <row r="7" spans="1:10" x14ac:dyDescent="0.25">
      <c r="B7">
        <v>2000</v>
      </c>
      <c r="C7">
        <f>B7*10</f>
        <v>20000</v>
      </c>
      <c r="D7">
        <f>8%*C7</f>
        <v>1600</v>
      </c>
      <c r="I7" t="s">
        <v>11</v>
      </c>
      <c r="J7">
        <v>4.3600000000000003</v>
      </c>
    </row>
    <row r="8" spans="1:10" x14ac:dyDescent="0.25">
      <c r="I8" t="s">
        <v>5</v>
      </c>
      <c r="J8">
        <f>B1-1600+(H2*6%)*(60%)</f>
        <v>1106400</v>
      </c>
    </row>
    <row r="9" spans="1:10" x14ac:dyDescent="0.25">
      <c r="A9" t="s">
        <v>4</v>
      </c>
      <c r="B9" s="3">
        <v>1000000</v>
      </c>
    </row>
    <row r="10" spans="1:10" x14ac:dyDescent="0.25">
      <c r="A10" t="s">
        <v>2</v>
      </c>
      <c r="B10" s="4">
        <f>SUMPRODUCT(A11:A12,B11:B12)/12</f>
        <v>217500</v>
      </c>
      <c r="E10" s="8">
        <f>(B9-E14)/(B10)</f>
        <v>4.3604597701149421</v>
      </c>
    </row>
    <row r="11" spans="1:10" x14ac:dyDescent="0.25">
      <c r="A11" s="3">
        <v>200000</v>
      </c>
      <c r="B11">
        <v>12</v>
      </c>
      <c r="E11" s="8">
        <f>(B9-1600)/(B10+25000)</f>
        <v>4.1171134020618556</v>
      </c>
    </row>
    <row r="12" spans="1:10" x14ac:dyDescent="0.25">
      <c r="A12" s="3">
        <v>30000</v>
      </c>
      <c r="B12">
        <v>7</v>
      </c>
    </row>
    <row r="14" spans="1:10" x14ac:dyDescent="0.25">
      <c r="B14" s="7">
        <v>100</v>
      </c>
      <c r="C14">
        <v>5000</v>
      </c>
      <c r="D14" s="7">
        <f>C14*10</f>
        <v>50000</v>
      </c>
      <c r="E14" s="7">
        <f>D14+1600</f>
        <v>51600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="80" zoomScaleNormal="80" workbookViewId="0">
      <selection activeCell="C26" sqref="C26"/>
    </sheetView>
  </sheetViews>
  <sheetFormatPr defaultRowHeight="15" x14ac:dyDescent="0.25"/>
  <cols>
    <col min="1" max="1" width="5.42578125" customWidth="1"/>
    <col min="2" max="2" width="21.28515625" bestFit="1" customWidth="1"/>
    <col min="3" max="3" width="12.28515625" bestFit="1" customWidth="1"/>
    <col min="4" max="8" width="9.5703125" bestFit="1" customWidth="1"/>
    <col min="10" max="10" width="15.7109375" bestFit="1" customWidth="1"/>
    <col min="11" max="15" width="12.28515625" bestFit="1" customWidth="1"/>
  </cols>
  <sheetData>
    <row r="2" spans="2:15" x14ac:dyDescent="0.25">
      <c r="B2" t="s">
        <v>12</v>
      </c>
      <c r="C2">
        <v>50000</v>
      </c>
    </row>
    <row r="3" spans="2:15" x14ac:dyDescent="0.25">
      <c r="B3" t="s">
        <v>1</v>
      </c>
      <c r="C3">
        <v>5</v>
      </c>
    </row>
    <row r="4" spans="2:15" x14ac:dyDescent="0.25">
      <c r="B4" t="s">
        <v>0</v>
      </c>
      <c r="C4" s="1">
        <v>0.1</v>
      </c>
    </row>
    <row r="5" spans="2:15" x14ac:dyDescent="0.25">
      <c r="B5" t="s">
        <v>13</v>
      </c>
      <c r="C5" s="2">
        <f>PMT(C4,C3,C2)</f>
        <v>-13189.874039737269</v>
      </c>
    </row>
    <row r="7" spans="2:15" x14ac:dyDescent="0.25">
      <c r="B7" s="10" t="s">
        <v>14</v>
      </c>
      <c r="J7" s="10" t="s">
        <v>40</v>
      </c>
    </row>
    <row r="9" spans="2:15" x14ac:dyDescent="0.25">
      <c r="C9">
        <v>0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</row>
    <row r="10" spans="2:15" x14ac:dyDescent="0.25">
      <c r="B10" t="s">
        <v>20</v>
      </c>
      <c r="D10" s="11">
        <f>C14</f>
        <v>50000</v>
      </c>
      <c r="E10" s="11">
        <f>D14</f>
        <v>41810.125960262732</v>
      </c>
      <c r="F10" s="11">
        <f>E14</f>
        <v>32801.264516551732</v>
      </c>
      <c r="G10" s="11">
        <f>F14</f>
        <v>22891.516928469635</v>
      </c>
      <c r="H10" s="11">
        <f>G14</f>
        <v>11990.794581579328</v>
      </c>
      <c r="J10" t="s">
        <v>31</v>
      </c>
    </row>
    <row r="11" spans="2:15" x14ac:dyDescent="0.25">
      <c r="B11" t="s">
        <v>21</v>
      </c>
      <c r="D11" s="11">
        <f>-$C$5</f>
        <v>13189.874039737269</v>
      </c>
      <c r="E11" s="11">
        <f>-$C$5</f>
        <v>13189.874039737269</v>
      </c>
      <c r="F11" s="11">
        <f>-$C$5</f>
        <v>13189.874039737269</v>
      </c>
      <c r="G11" s="11">
        <f>-$C$5</f>
        <v>13189.874039737269</v>
      </c>
      <c r="H11" s="11">
        <f>-$C$5</f>
        <v>13189.874039737269</v>
      </c>
      <c r="J11" t="s">
        <v>36</v>
      </c>
      <c r="K11" s="2">
        <f>$C$5</f>
        <v>-13189.874039737269</v>
      </c>
      <c r="L11" s="2">
        <f t="shared" ref="L11:O11" si="0">$C$5</f>
        <v>-13189.874039737269</v>
      </c>
      <c r="M11" s="2">
        <f t="shared" si="0"/>
        <v>-13189.874039737269</v>
      </c>
      <c r="N11" s="2">
        <f t="shared" si="0"/>
        <v>-13189.874039737269</v>
      </c>
      <c r="O11" s="2">
        <f t="shared" si="0"/>
        <v>-13189.874039737269</v>
      </c>
    </row>
    <row r="12" spans="2:15" x14ac:dyDescent="0.25">
      <c r="B12" t="s">
        <v>22</v>
      </c>
      <c r="D12" s="11">
        <f>$C$4*D10</f>
        <v>5000</v>
      </c>
      <c r="E12" s="11">
        <f>$C$4*E10</f>
        <v>4181.0125960262731</v>
      </c>
      <c r="F12" s="11">
        <f>$C$4*F10</f>
        <v>3280.1264516551732</v>
      </c>
      <c r="G12" s="11">
        <f>$C$4*G10</f>
        <v>2289.1516928469637</v>
      </c>
      <c r="H12" s="11">
        <f>$C$4*H10</f>
        <v>1199.0794581579328</v>
      </c>
    </row>
    <row r="13" spans="2:15" x14ac:dyDescent="0.25">
      <c r="B13" t="s">
        <v>23</v>
      </c>
      <c r="D13" s="11">
        <f>D11-D12</f>
        <v>8189.8740397372694</v>
      </c>
      <c r="E13" s="11">
        <f>E11-E12</f>
        <v>9008.8614437109973</v>
      </c>
      <c r="F13" s="11">
        <f>F11-F12</f>
        <v>9909.7475880820966</v>
      </c>
      <c r="G13" s="11">
        <f>G11-G12</f>
        <v>10900.722346890307</v>
      </c>
      <c r="H13" s="11">
        <f>H11-H12</f>
        <v>11990.794581579337</v>
      </c>
      <c r="J13" t="s">
        <v>37</v>
      </c>
    </row>
    <row r="14" spans="2:15" x14ac:dyDescent="0.25">
      <c r="B14" t="s">
        <v>24</v>
      </c>
      <c r="C14" s="11">
        <f>C2</f>
        <v>50000</v>
      </c>
      <c r="D14" s="11">
        <f>D10-D13</f>
        <v>41810.125960262732</v>
      </c>
      <c r="E14" s="11">
        <f>E10-E13</f>
        <v>32801.264516551732</v>
      </c>
      <c r="F14" s="11">
        <f>F10-F13</f>
        <v>22891.516928469635</v>
      </c>
      <c r="G14" s="11">
        <f>G10-G13</f>
        <v>11990.794581579328</v>
      </c>
      <c r="H14" s="11">
        <f>H10-H13</f>
        <v>0</v>
      </c>
      <c r="J14" t="s">
        <v>39</v>
      </c>
      <c r="K14" s="2">
        <f>$C$5</f>
        <v>-13189.874039737269</v>
      </c>
      <c r="L14" s="2">
        <f t="shared" ref="L14:O14" si="1">$C$5</f>
        <v>-13189.874039737269</v>
      </c>
      <c r="M14" s="2">
        <f t="shared" si="1"/>
        <v>-13189.874039737269</v>
      </c>
      <c r="N14" s="2">
        <f t="shared" si="1"/>
        <v>-13189.874039737269</v>
      </c>
      <c r="O14" s="2">
        <f t="shared" si="1"/>
        <v>-13189.874039737269</v>
      </c>
    </row>
    <row r="17" spans="2:8" x14ac:dyDescent="0.25">
      <c r="B17" s="10" t="s">
        <v>25</v>
      </c>
    </row>
    <row r="18" spans="2:8" x14ac:dyDescent="0.25">
      <c r="C18">
        <v>0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</row>
    <row r="19" spans="2:8" x14ac:dyDescent="0.25">
      <c r="B19" t="s">
        <v>26</v>
      </c>
      <c r="C19" s="11"/>
      <c r="D19" s="11">
        <f>C21</f>
        <v>50000</v>
      </c>
      <c r="E19" s="11">
        <f>D21</f>
        <v>40000</v>
      </c>
      <c r="F19" s="11">
        <f>E21</f>
        <v>30000</v>
      </c>
      <c r="G19" s="11">
        <f>F21</f>
        <v>20000</v>
      </c>
      <c r="H19" s="11">
        <f>G21</f>
        <v>10000</v>
      </c>
    </row>
    <row r="20" spans="2:8" x14ac:dyDescent="0.25">
      <c r="B20" t="s">
        <v>27</v>
      </c>
      <c r="C20" s="11"/>
      <c r="D20" s="11">
        <f>$D$19/5</f>
        <v>10000</v>
      </c>
      <c r="E20" s="11">
        <f>$D$19/5</f>
        <v>10000</v>
      </c>
      <c r="F20" s="11">
        <f>$D$19/5</f>
        <v>10000</v>
      </c>
      <c r="G20" s="11">
        <f>$D$19/5</f>
        <v>10000</v>
      </c>
      <c r="H20" s="11">
        <f>$D$19/5</f>
        <v>10000</v>
      </c>
    </row>
    <row r="21" spans="2:8" x14ac:dyDescent="0.25">
      <c r="B21" t="s">
        <v>28</v>
      </c>
      <c r="C21" s="11">
        <f>C2</f>
        <v>50000</v>
      </c>
      <c r="D21" s="11">
        <f>D19-D20</f>
        <v>40000</v>
      </c>
      <c r="E21" s="11">
        <f>E19-E20</f>
        <v>30000</v>
      </c>
      <c r="F21" s="11">
        <f>F19-F20</f>
        <v>20000</v>
      </c>
      <c r="G21" s="11">
        <f>G19-G20</f>
        <v>10000</v>
      </c>
      <c r="H21" s="11">
        <f>H19-H20</f>
        <v>0</v>
      </c>
    </row>
    <row r="22" spans="2:8" x14ac:dyDescent="0.25">
      <c r="C22" s="11"/>
      <c r="D22" s="11"/>
      <c r="E22" s="11"/>
      <c r="F22" s="11"/>
      <c r="G22" s="11"/>
      <c r="H22" s="11"/>
    </row>
    <row r="23" spans="2:8" x14ac:dyDescent="0.25">
      <c r="B23" s="10" t="s">
        <v>29</v>
      </c>
      <c r="C23" s="11"/>
      <c r="D23" s="11"/>
      <c r="E23" s="11"/>
      <c r="F23" s="11"/>
      <c r="G23" s="11"/>
      <c r="H23" s="11"/>
    </row>
    <row r="24" spans="2:8" x14ac:dyDescent="0.25">
      <c r="B24" t="s">
        <v>41</v>
      </c>
      <c r="C24" s="11">
        <f>C14</f>
        <v>50000</v>
      </c>
      <c r="D24" s="11"/>
      <c r="E24" s="11"/>
      <c r="F24" s="11"/>
      <c r="G24" s="11"/>
      <c r="H24" s="11"/>
    </row>
    <row r="25" spans="2:8" x14ac:dyDescent="0.25">
      <c r="B25" t="s">
        <v>30</v>
      </c>
      <c r="C25" s="11">
        <f>C14</f>
        <v>50000</v>
      </c>
      <c r="D25" s="11"/>
      <c r="E25" s="11"/>
      <c r="F25" s="11"/>
      <c r="G25" s="11"/>
      <c r="H25" s="11"/>
    </row>
    <row r="27" spans="2:8" x14ac:dyDescent="0.25">
      <c r="B27" s="10" t="s">
        <v>31</v>
      </c>
    </row>
    <row r="28" spans="2:8" x14ac:dyDescent="0.25">
      <c r="B28" t="s">
        <v>32</v>
      </c>
      <c r="D28" s="7">
        <f>-D12</f>
        <v>-5000</v>
      </c>
      <c r="E28" s="7">
        <f t="shared" ref="E28:H28" si="2">-E12</f>
        <v>-4181.0125960262731</v>
      </c>
      <c r="F28" s="7">
        <f t="shared" si="2"/>
        <v>-3280.1264516551732</v>
      </c>
      <c r="G28" s="7">
        <f t="shared" si="2"/>
        <v>-2289.1516928469637</v>
      </c>
      <c r="H28" s="7">
        <f t="shared" si="2"/>
        <v>-1199.0794581579328</v>
      </c>
    </row>
    <row r="29" spans="2:8" x14ac:dyDescent="0.25">
      <c r="B29" t="s">
        <v>33</v>
      </c>
      <c r="D29" s="7">
        <f>-D20</f>
        <v>-10000</v>
      </c>
      <c r="E29" s="7">
        <f t="shared" ref="E29:H29" si="3">-E20</f>
        <v>-10000</v>
      </c>
      <c r="F29" s="7">
        <f t="shared" si="3"/>
        <v>-10000</v>
      </c>
      <c r="G29" s="7">
        <f t="shared" si="3"/>
        <v>-10000</v>
      </c>
      <c r="H29" s="7">
        <f t="shared" si="3"/>
        <v>-10000</v>
      </c>
    </row>
    <row r="32" spans="2:8" x14ac:dyDescent="0.25">
      <c r="B32" s="10" t="s">
        <v>34</v>
      </c>
    </row>
    <row r="33" spans="2:8" x14ac:dyDescent="0.25">
      <c r="B33" t="s">
        <v>35</v>
      </c>
    </row>
    <row r="34" spans="2:8" x14ac:dyDescent="0.25">
      <c r="B34" t="s">
        <v>32</v>
      </c>
      <c r="D34" s="7">
        <f>D28</f>
        <v>-5000</v>
      </c>
      <c r="E34" s="7">
        <f t="shared" ref="E34:H34" si="4">E28</f>
        <v>-4181.0125960262731</v>
      </c>
      <c r="F34" s="7">
        <f t="shared" si="4"/>
        <v>-3280.1264516551732</v>
      </c>
      <c r="G34" s="7">
        <f t="shared" si="4"/>
        <v>-2289.1516928469637</v>
      </c>
      <c r="H34" s="7">
        <f t="shared" si="4"/>
        <v>-1199.0794581579328</v>
      </c>
    </row>
    <row r="35" spans="2:8" x14ac:dyDescent="0.25">
      <c r="B35" t="s">
        <v>38</v>
      </c>
      <c r="D35" s="7">
        <f>-D13</f>
        <v>-8189.8740397372694</v>
      </c>
      <c r="E35" s="7">
        <f t="shared" ref="E35:H35" si="5">-E13</f>
        <v>-9008.8614437109973</v>
      </c>
      <c r="F35" s="7">
        <f t="shared" si="5"/>
        <v>-9909.7475880820966</v>
      </c>
      <c r="G35" s="7">
        <f t="shared" si="5"/>
        <v>-10900.722346890307</v>
      </c>
      <c r="H35" s="7">
        <f t="shared" si="5"/>
        <v>-11990.794581579337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Leases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Kishor</dc:creator>
  <cp:lastModifiedBy>Kamlesh Kishor</cp:lastModifiedBy>
  <dcterms:created xsi:type="dcterms:W3CDTF">2017-07-01T15:36:33Z</dcterms:created>
  <dcterms:modified xsi:type="dcterms:W3CDTF">2017-07-02T07:32:28Z</dcterms:modified>
</cp:coreProperties>
</file>