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MPE LPC4078 BOARD w Free Pass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<sst xmlns="http://schemas.openxmlformats.org/spreadsheetml/2006/main" count="243" uniqueCount="136">
  <si>
    <t xml:space="preserve">500pcs</t>
  </si>
  <si>
    <t xml:space="preserve">Qty</t>
  </si>
  <si>
    <t xml:space="preserve">Parts</t>
  </si>
  <si>
    <t xml:space="preserve">Value</t>
  </si>
  <si>
    <t xml:space="preserve">Device</t>
  </si>
  <si>
    <t xml:space="preserve">Supplier</t>
  </si>
  <si>
    <t xml:space="preserve">Manufacturer</t>
  </si>
  <si>
    <t xml:space="preserve">Part Number</t>
  </si>
  <si>
    <t xml:space="preserve">Price per</t>
  </si>
  <si>
    <t xml:space="preserve">Extended price</t>
  </si>
  <si>
    <t xml:space="preserve">Vender</t>
  </si>
  <si>
    <t xml:space="preserve">Brand</t>
  </si>
  <si>
    <t xml:space="preserve">Remark</t>
  </si>
  <si>
    <t xml:space="preserve">1</t>
  </si>
  <si>
    <t xml:space="preserve">BAT1</t>
  </si>
  <si>
    <t xml:space="preserve">BATTERY12MM</t>
  </si>
  <si>
    <t xml:space="preserve">Mouser</t>
  </si>
  <si>
    <t xml:space="preserve">Harwin</t>
  </si>
  <si>
    <t xml:space="preserve">C1, C5, C7, C8, C9, C10, C11, C13, C21, C22, C23, C24, C25, C26, C27</t>
  </si>
  <si>
    <t xml:space="preserve">100nF</t>
  </si>
  <si>
    <t xml:space="preserve">CAP_0603</t>
  </si>
  <si>
    <t xml:space="preserve">Any</t>
  </si>
  <si>
    <t xml:space="preserve">Bittele Stock</t>
  </si>
  <si>
    <t xml:space="preserve">C2, C3, C4, C6</t>
  </si>
  <si>
    <t xml:space="preserve">10pF</t>
  </si>
  <si>
    <t xml:space="preserve">Any - good quality</t>
  </si>
  <si>
    <t xml:space="preserve">C12</t>
  </si>
  <si>
    <t xml:space="preserve">4.7uF</t>
  </si>
  <si>
    <t xml:space="preserve">C14, C15, C16</t>
  </si>
  <si>
    <t xml:space="preserve">10uF</t>
  </si>
  <si>
    <t xml:space="preserve">C17, C18</t>
  </si>
  <si>
    <t xml:space="preserve">1uF</t>
  </si>
  <si>
    <t xml:space="preserve">C19</t>
  </si>
  <si>
    <t xml:space="preserve">4u7F</t>
  </si>
  <si>
    <t xml:space="preserve">C20</t>
  </si>
  <si>
    <t xml:space="preserve">2u2F</t>
  </si>
  <si>
    <t xml:space="preserve">2</t>
  </si>
  <si>
    <t xml:space="preserve">D1, D2</t>
  </si>
  <si>
    <t xml:space="preserve">1A 20V</t>
  </si>
  <si>
    <t xml:space="preserve">DIODE-DO214AC</t>
  </si>
  <si>
    <t xml:space="preserve">ON Semiconductor</t>
  </si>
  <si>
    <t xml:space="preserve">F1</t>
  </si>
  <si>
    <t xml:space="preserve">0.5A</t>
  </si>
  <si>
    <t xml:space="preserve">PTCSMD</t>
  </si>
  <si>
    <t xml:space="preserve">Bel</t>
  </si>
  <si>
    <t xml:space="preserve">3</t>
  </si>
  <si>
    <t xml:space="preserve">L1, L2, L3</t>
  </si>
  <si>
    <t xml:space="preserve">1.5A 40 Ohm @ 100MHz</t>
  </si>
  <si>
    <t xml:space="preserve">INDUCTOR0805</t>
  </si>
  <si>
    <t xml:space="preserve">TDK</t>
  </si>
  <si>
    <t xml:space="preserve">810-MMZ2012R300A</t>
  </si>
  <si>
    <t xml:space="preserve">8</t>
  </si>
  <si>
    <t xml:space="preserve">LED1, LED6, LED7, LED8, LED9, LED12, LED16, LED17</t>
  </si>
  <si>
    <t xml:space="preserve">RED LED</t>
  </si>
  <si>
    <t xml:space="preserve">0603</t>
  </si>
  <si>
    <t xml:space="preserve">Kingbright</t>
  </si>
  <si>
    <t xml:space="preserve">6</t>
  </si>
  <si>
    <t xml:space="preserve">LED2, LED3, LED18, LED19, LED20, LED21</t>
  </si>
  <si>
    <t xml:space="preserve">ORANGE LED</t>
  </si>
  <si>
    <t xml:space="preserve">7</t>
  </si>
  <si>
    <t xml:space="preserve">LED4, LED5, LED10, LED11, LED13, LED14, LED15</t>
  </si>
  <si>
    <t xml:space="preserve">GREEN LED</t>
  </si>
  <si>
    <t xml:space="preserve">MICRO-SD</t>
  </si>
  <si>
    <t xml:space="preserve">USD-SOCKETNEW</t>
  </si>
  <si>
    <t xml:space="preserve">Molex</t>
  </si>
  <si>
    <t xml:space="preserve">Q2</t>
  </si>
  <si>
    <t xml:space="preserve">32.768KHz</t>
  </si>
  <si>
    <t xml:space="preserve">CRYSTALTC26H</t>
  </si>
  <si>
    <t xml:space="preserve">IQD Corp</t>
  </si>
  <si>
    <t xml:space="preserve">0</t>
  </si>
  <si>
    <t xml:space="preserve">Q3</t>
  </si>
  <si>
    <t xml:space="preserve">16MHz</t>
  </si>
  <si>
    <t xml:space="preserve">CRYSTAL 16MHz</t>
  </si>
  <si>
    <t xml:space="preserve">ABRACON</t>
  </si>
  <si>
    <t xml:space="preserve">R1, R2, R3, R5, R6, R7, R8, R9, R13, R24, R26, R28, R31, R34, R36, R38, R41, R42, R43, R44, R45, R46, R48</t>
  </si>
  <si>
    <t xml:space="preserve">10k</t>
  </si>
  <si>
    <t xml:space="preserve">RES_0603</t>
  </si>
  <si>
    <t xml:space="preserve">R4, R14, R16, R19, R20, R21, R22, R23, R25, R27, R29, R47, R49</t>
  </si>
  <si>
    <t xml:space="preserve">R10, R11, R12, R15, R30, R33, R35, R37</t>
  </si>
  <si>
    <t xml:space="preserve">1k</t>
  </si>
  <si>
    <t xml:space="preserve">R17, R18</t>
  </si>
  <si>
    <t xml:space="preserve">R32</t>
  </si>
  <si>
    <t xml:space="preserve">390K</t>
  </si>
  <si>
    <t xml:space="preserve">R39, R40</t>
  </si>
  <si>
    <t xml:space="preserve">4k7</t>
  </si>
  <si>
    <t xml:space="preserve">R50</t>
  </si>
  <si>
    <t xml:space="preserve">10</t>
  </si>
  <si>
    <t xml:space="preserve">R8, R9, R26, R27, R28, R29, R44, R45, R75, R76</t>
  </si>
  <si>
    <t xml:space="preserve">5</t>
  </si>
  <si>
    <t xml:space="preserve">RESET, SW1, SW2, SW3, SW4</t>
  </si>
  <si>
    <t xml:space="preserve">TAC_SWITCHPTH</t>
  </si>
  <si>
    <t xml:space="preserve">TE Connectivity</t>
  </si>
  <si>
    <t xml:space="preserve">U1</t>
  </si>
  <si>
    <t xml:space="preserve">uC</t>
  </si>
  <si>
    <t xml:space="preserve">LPC4078</t>
  </si>
  <si>
    <t xml:space="preserve">NXP Semiconductors</t>
  </si>
  <si>
    <t xml:space="preserve">U2</t>
  </si>
  <si>
    <t xml:space="preserve">3V3 0.5A</t>
  </si>
  <si>
    <t xml:space="preserve">V_REG_LDOSMD</t>
  </si>
  <si>
    <t xml:space="preserve">Diodes Incorporated</t>
  </si>
  <si>
    <t xml:space="preserve">U3</t>
  </si>
  <si>
    <t xml:space="preserve">FT232XQ</t>
  </si>
  <si>
    <t xml:space="preserve">FTDI</t>
  </si>
  <si>
    <t xml:space="preserve">CP2102N</t>
  </si>
  <si>
    <t xml:space="preserve">Silicon Labs</t>
  </si>
  <si>
    <t xml:space="preserve">U4</t>
  </si>
  <si>
    <t xml:space="preserve">AT25DN256</t>
  </si>
  <si>
    <t xml:space="preserve">256-KBit</t>
  </si>
  <si>
    <t xml:space="preserve">Adesto Technologies</t>
  </si>
  <si>
    <t xml:space="preserve">Digikey</t>
  </si>
  <si>
    <t xml:space="preserve">U5</t>
  </si>
  <si>
    <t xml:space="preserve">Accelerometer</t>
  </si>
  <si>
    <t xml:space="preserve">MMA8452Q</t>
  </si>
  <si>
    <t xml:space="preserve">Freescale Semiconductor</t>
  </si>
  <si>
    <t xml:space="preserve">841-MMA8452QT</t>
  </si>
  <si>
    <t xml:space="preserve">TMP-LM75GD</t>
  </si>
  <si>
    <t xml:space="preserve">U7</t>
  </si>
  <si>
    <t xml:space="preserve">Gesture Sensor</t>
  </si>
  <si>
    <t xml:space="preserve">APDS-9960</t>
  </si>
  <si>
    <t xml:space="preserve">Broadcom / Avago</t>
  </si>
  <si>
    <t xml:space="preserve">U8</t>
  </si>
  <si>
    <t xml:space="preserve">IR reciever</t>
  </si>
  <si>
    <t xml:space="preserve">IRRECEIVERSMD</t>
  </si>
  <si>
    <t xml:space="preserve">Vishay Semiconductor Opto Division</t>
  </si>
  <si>
    <t xml:space="preserve">U11</t>
  </si>
  <si>
    <t xml:space="preserve">OLED Display</t>
  </si>
  <si>
    <t xml:space="preserve">ER-OLED0.96-1W</t>
  </si>
  <si>
    <t xml:space="preserve">BuyDisplay.com</t>
  </si>
  <si>
    <t xml:space="preserve">USB1</t>
  </si>
  <si>
    <t xml:space="preserve">USB Micro Connector</t>
  </si>
  <si>
    <t xml:space="preserve">USB</t>
  </si>
  <si>
    <t xml:space="preserve">X1, X2</t>
  </si>
  <si>
    <t xml:space="preserve">M20x2</t>
  </si>
  <si>
    <t xml:space="preserve">anywhere</t>
  </si>
  <si>
    <t xml:space="preserve">Total</t>
  </si>
  <si>
    <t xml:space="preserve">USD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</si>
</sst>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"/>
    <numFmt numFmtId="166" formatCode="@"/>
    <numFmt numFmtId="167" formatCode="0.000_ 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8000"/>
      <name val="Calibri"/>
      <family val="2"/>
      <charset val="1"/>
    </font>
    <font>
      <u val="single"/>
      <sz val="11"/>
      <color rgb="FF008000"/>
      <name val="Calibri"/>
      <family val="2"/>
      <charset val="1"/>
    </font>
    <font>
      <sz val="11"/>
      <name val="Cambria"/>
      <family val="1"/>
      <charset val="1"/>
    </font>
    <font>
      <sz val="11"/>
      <color rgb="FF9933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008000"/>
      <name val="Cambria"/>
      <family val="1"/>
      <charset val="1"/>
    </font>
    <font>
      <u val="single"/>
      <sz val="11"/>
      <color rgb="FF008000"/>
      <name val="Cambria"/>
      <family val="1"/>
      <charset val="1"/>
    </font>
    <font>
      <sz val="9"/>
      <name val="Cambria"/>
      <family val="1"/>
      <charset val="1"/>
    </font>
    <font>
      <u val="single"/>
      <sz val="9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B6D7A8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1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2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ouser.com/ProductDetail/TDK/MMZ2012R300A/?qs=sGAEpiMZZMtoiMfofRG0Lfc78kIKLnfEhUsBYVZbq2E%3D" TargetMode="External"/><Relationship Id="rId2" Type="http://schemas.openxmlformats.org/officeDocument/2006/relationships/hyperlink" Target="http://www.mouser.com/ProductDetail/Freescale-Semiconductor/MMA8452QT/?qs=sGAEpiMZZMs5J6Fwfw6CO8JCg%252bk9FD%2FT" TargetMode="External"/><Relationship Id="rId3" Type="http://schemas.openxmlformats.org/officeDocument/2006/relationships/hyperlink" Target="http://BuyDisplay.com/" TargetMode="External"/><Relationship Id="rId4" Type="http://schemas.openxmlformats.org/officeDocument/2006/relationships/hyperlink" Target="http://BuyDisplay.com/" TargetMode="External"/><Relationship Id="rId5" Type="http://schemas.openxmlformats.org/officeDocument/2006/relationships/hyperlink" Target="http://BuyDisplay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41" activeCellId="0" sqref="A41"/>
    </sheetView>
  </sheetViews>
  <sheetFormatPr defaultRowHeight="15"/>
  <cols>
    <col collapsed="false" hidden="false" max="1" min="1" style="0" width="4.06882591093117"/>
    <col collapsed="false" hidden="false" max="2" min="2" style="0" width="36.8502024291498"/>
    <col collapsed="false" hidden="false" max="3" min="3" style="0" width="22.1740890688259"/>
    <col collapsed="false" hidden="false" max="4" min="4" style="0" width="19.4939271255061"/>
    <col collapsed="false" hidden="false" max="5" min="5" style="0" width="18.6396761133603"/>
    <col collapsed="false" hidden="false" max="6" min="6" style="0" width="34.17004048583"/>
    <col collapsed="false" hidden="false" max="7" min="7" style="0" width="33.8502024291498"/>
    <col collapsed="false" hidden="false" max="9" min="8" style="0" width="9"/>
    <col collapsed="false" hidden="false" max="10" min="10" style="0" width="16.1740890688259"/>
    <col collapsed="false" hidden="false" max="11" min="11" style="0" width="9"/>
    <col collapsed="false" hidden="false" max="12" min="12" style="0" width="55.4858299595142"/>
    <col collapsed="false" hidden="false" max="22" min="13" style="0" width="9"/>
    <col collapsed="false" hidden="false" max="25" min="23" style="0" width="8.03238866396761"/>
    <col collapsed="false" hidden="false" max="1025" min="26" style="0" width="14.5668016194332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2" t="s">
        <v>0</v>
      </c>
      <c r="I1" s="3"/>
      <c r="J1" s="4"/>
      <c r="K1" s="4"/>
      <c r="L1" s="4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3" t="s">
        <v>8</v>
      </c>
      <c r="I2" s="3" t="s">
        <v>9</v>
      </c>
      <c r="J2" s="4" t="s">
        <v>10</v>
      </c>
      <c r="K2" s="4" t="s">
        <v>11</v>
      </c>
      <c r="L2" s="4" t="s">
        <v>12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3.8" hidden="false" customHeight="false" outlineLevel="0" collapsed="false">
      <c r="A3" s="6" t="s">
        <v>13</v>
      </c>
      <c r="B3" s="6" t="s">
        <v>14</v>
      </c>
      <c r="C3" s="6"/>
      <c r="D3" s="6" t="s">
        <v>15</v>
      </c>
      <c r="E3" s="7" t="s">
        <v>16</v>
      </c>
      <c r="F3" s="8" t="s">
        <v>17</v>
      </c>
      <c r="G3" s="9" t="str">
        <f aca="false">HYPERLINK("http://www.mouser.com/ProductDetail/Harwin/S8201-46R/?qs=sGAEpiMZZMtT9MhkajLHrq0s4nToQPXS9pUF0UgGLqQ%3d","855-S8201-46R")</f>
        <v>855-S8201-46R</v>
      </c>
      <c r="H3" s="3" t="n">
        <v>0.303</v>
      </c>
      <c r="I3" s="3" t="n">
        <f aca="false">H3*A3</f>
        <v>0.303</v>
      </c>
      <c r="J3" s="4" t="s">
        <v>16</v>
      </c>
      <c r="K3" s="4"/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3.8" hidden="false" customHeight="false" outlineLevel="0" collapsed="false">
      <c r="A4" s="10" t="n">
        <v>15</v>
      </c>
      <c r="B4" s="10" t="s">
        <v>18</v>
      </c>
      <c r="C4" s="10" t="s">
        <v>19</v>
      </c>
      <c r="D4" s="10" t="s">
        <v>20</v>
      </c>
      <c r="E4" s="11" t="s">
        <v>21</v>
      </c>
      <c r="F4" s="11"/>
      <c r="G4" s="11"/>
      <c r="H4" s="3" t="n">
        <v>0</v>
      </c>
      <c r="I4" s="3" t="n">
        <f aca="false">H4*A4</f>
        <v>0</v>
      </c>
      <c r="J4" s="4" t="s">
        <v>22</v>
      </c>
      <c r="K4" s="4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A5" s="10" t="n">
        <v>4</v>
      </c>
      <c r="B5" s="10" t="s">
        <v>23</v>
      </c>
      <c r="C5" s="10" t="s">
        <v>24</v>
      </c>
      <c r="D5" s="10" t="s">
        <v>20</v>
      </c>
      <c r="E5" s="11" t="s">
        <v>25</v>
      </c>
      <c r="F5" s="11"/>
      <c r="G5" s="11"/>
      <c r="H5" s="3" t="n">
        <v>0</v>
      </c>
      <c r="I5" s="3" t="n">
        <f aca="false">H5*A5</f>
        <v>0</v>
      </c>
      <c r="J5" s="4" t="s">
        <v>22</v>
      </c>
      <c r="K5" s="4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3.8" hidden="false" customHeight="false" outlineLevel="0" collapsed="false">
      <c r="A6" s="10" t="n">
        <v>1</v>
      </c>
      <c r="B6" s="10" t="s">
        <v>26</v>
      </c>
      <c r="C6" s="10" t="s">
        <v>27</v>
      </c>
      <c r="D6" s="10" t="s">
        <v>20</v>
      </c>
      <c r="E6" s="11" t="s">
        <v>25</v>
      </c>
      <c r="F6" s="11"/>
      <c r="G6" s="11"/>
      <c r="H6" s="3" t="n">
        <v>0</v>
      </c>
      <c r="I6" s="3" t="n">
        <f aca="false">H6*A6</f>
        <v>0</v>
      </c>
      <c r="J6" s="4" t="s">
        <v>22</v>
      </c>
      <c r="K6" s="4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3.8" hidden="false" customHeight="false" outlineLevel="0" collapsed="false">
      <c r="A7" s="10" t="n">
        <v>3</v>
      </c>
      <c r="B7" s="10" t="s">
        <v>28</v>
      </c>
      <c r="C7" s="10" t="s">
        <v>29</v>
      </c>
      <c r="D7" s="10" t="s">
        <v>20</v>
      </c>
      <c r="E7" s="11" t="s">
        <v>25</v>
      </c>
      <c r="F7" s="11"/>
      <c r="G7" s="11"/>
      <c r="H7" s="3" t="n">
        <v>0</v>
      </c>
      <c r="I7" s="3" t="n">
        <f aca="false">H7*A7</f>
        <v>0</v>
      </c>
      <c r="J7" s="4" t="s">
        <v>22</v>
      </c>
      <c r="K7" s="4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3.8" hidden="false" customHeight="false" outlineLevel="0" collapsed="false">
      <c r="A8" s="10" t="n">
        <v>2</v>
      </c>
      <c r="B8" s="10" t="s">
        <v>30</v>
      </c>
      <c r="C8" s="10" t="s">
        <v>31</v>
      </c>
      <c r="D8" s="10" t="s">
        <v>20</v>
      </c>
      <c r="E8" s="11" t="s">
        <v>25</v>
      </c>
      <c r="F8" s="11"/>
      <c r="G8" s="11"/>
      <c r="H8" s="3" t="n">
        <v>0</v>
      </c>
      <c r="I8" s="3" t="n">
        <f aca="false">H8*A8</f>
        <v>0</v>
      </c>
      <c r="J8" s="4" t="s">
        <v>22</v>
      </c>
      <c r="K8" s="4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13.8" hidden="false" customHeight="false" outlineLevel="0" collapsed="false">
      <c r="A9" s="10" t="n">
        <v>1</v>
      </c>
      <c r="B9" s="10" t="s">
        <v>32</v>
      </c>
      <c r="C9" s="10" t="s">
        <v>33</v>
      </c>
      <c r="D9" s="10" t="s">
        <v>20</v>
      </c>
      <c r="E9" s="11" t="s">
        <v>25</v>
      </c>
      <c r="F9" s="11"/>
      <c r="G9" s="11"/>
      <c r="H9" s="3" t="n">
        <v>0</v>
      </c>
      <c r="I9" s="3" t="n">
        <f aca="false">H9*A9</f>
        <v>0</v>
      </c>
      <c r="J9" s="4" t="s">
        <v>22</v>
      </c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13.8" hidden="false" customHeight="false" outlineLevel="0" collapsed="false">
      <c r="A10" s="10" t="n">
        <v>1</v>
      </c>
      <c r="B10" s="10" t="s">
        <v>34</v>
      </c>
      <c r="C10" s="10" t="s">
        <v>35</v>
      </c>
      <c r="D10" s="10" t="s">
        <v>20</v>
      </c>
      <c r="E10" s="11" t="s">
        <v>25</v>
      </c>
      <c r="F10" s="11"/>
      <c r="G10" s="11"/>
      <c r="H10" s="3" t="n">
        <v>0</v>
      </c>
      <c r="I10" s="3" t="n">
        <f aca="false">H10*A10</f>
        <v>0</v>
      </c>
      <c r="J10" s="4" t="s">
        <v>22</v>
      </c>
      <c r="K10" s="4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13.8" hidden="false" customHeight="false" outlineLevel="0" collapsed="false">
      <c r="A11" s="6" t="s">
        <v>36</v>
      </c>
      <c r="B11" s="6" t="s">
        <v>37</v>
      </c>
      <c r="C11" s="6" t="s">
        <v>38</v>
      </c>
      <c r="D11" s="6" t="s">
        <v>39</v>
      </c>
      <c r="E11" s="8" t="s">
        <v>16</v>
      </c>
      <c r="F11" s="8" t="s">
        <v>40</v>
      </c>
      <c r="G11" s="12" t="str">
        <f aca="false">HYPERLINK("https://www.mouser.com/search/ProductDetail.aspx?R=0virtualkey0virtualkeyNSR0530HT1G","NSR0530HT1G")</f>
        <v>NSR0530HT1G</v>
      </c>
      <c r="H11" s="3" t="n">
        <v>0.05</v>
      </c>
      <c r="I11" s="3" t="n">
        <f aca="false">H11*A11</f>
        <v>0.1</v>
      </c>
      <c r="J11" s="4" t="s">
        <v>16</v>
      </c>
      <c r="K11" s="4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13.8" hidden="false" customHeight="false" outlineLevel="0" collapsed="false">
      <c r="A12" s="6" t="s">
        <v>13</v>
      </c>
      <c r="B12" s="6" t="s">
        <v>41</v>
      </c>
      <c r="C12" s="6" t="s">
        <v>42</v>
      </c>
      <c r="D12" s="6" t="s">
        <v>43</v>
      </c>
      <c r="E12" s="8" t="s">
        <v>16</v>
      </c>
      <c r="F12" s="8" t="s">
        <v>44</v>
      </c>
      <c r="G12" s="12" t="str">
        <f aca="false">HYPERLINK("http://www.mouser.com/ProductDetail/Bel-Fuse/0ZCJ0050AF2E/?qs=sGAEpiMZZMsxR%252bBXi4wRUHZtKAyWcVPAWvek7k%252bM9nw1GyCweYksog%3d%3d","530-0ZCJ0050AF2E")</f>
        <v>530-0ZCJ0050AF2E</v>
      </c>
      <c r="H12" s="3" t="n">
        <v>0.09</v>
      </c>
      <c r="I12" s="3" t="n">
        <f aca="false">H12*A12</f>
        <v>0.09</v>
      </c>
      <c r="J12" s="4" t="s">
        <v>16</v>
      </c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14.9" hidden="false" customHeight="false" outlineLevel="0" collapsed="false">
      <c r="A13" s="6" t="s">
        <v>45</v>
      </c>
      <c r="B13" s="6" t="s">
        <v>46</v>
      </c>
      <c r="C13" s="6" t="s">
        <v>47</v>
      </c>
      <c r="D13" s="6" t="s">
        <v>48</v>
      </c>
      <c r="E13" s="8" t="s">
        <v>16</v>
      </c>
      <c r="F13" s="8" t="s">
        <v>49</v>
      </c>
      <c r="G13" s="12" t="s">
        <v>50</v>
      </c>
      <c r="H13" s="3" t="n">
        <v>0.033</v>
      </c>
      <c r="I13" s="3" t="n">
        <f aca="false">H13*A13</f>
        <v>0.099</v>
      </c>
      <c r="J13" s="4" t="s">
        <v>16</v>
      </c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14.9" hidden="false" customHeight="false" outlineLevel="0" collapsed="false">
      <c r="A14" s="6" t="s">
        <v>51</v>
      </c>
      <c r="B14" s="6" t="s">
        <v>52</v>
      </c>
      <c r="C14" s="6" t="s">
        <v>53</v>
      </c>
      <c r="D14" s="13" t="s">
        <v>54</v>
      </c>
      <c r="E14" s="8" t="s">
        <v>16</v>
      </c>
      <c r="F14" s="14" t="s">
        <v>55</v>
      </c>
      <c r="G14" s="15" t="str">
        <f aca="false">HYPERLINK("http://www.mouser.com/ProductDetail/Kingbright/APT1608EC/?qs=sGAEpiMZZMuCm2JlHBGefkIVz3MM6kBjq3aSKuWcstU%3d","APT1608EC")</f>
        <v>APT1608EC</v>
      </c>
      <c r="H14" s="3" t="n">
        <v>0.065</v>
      </c>
      <c r="I14" s="3" t="n">
        <f aca="false">H14*A14</f>
        <v>0.52</v>
      </c>
      <c r="J14" s="4" t="s">
        <v>16</v>
      </c>
      <c r="K14" s="16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14.9" hidden="false" customHeight="false" outlineLevel="0" collapsed="false">
      <c r="A15" s="6" t="s">
        <v>56</v>
      </c>
      <c r="B15" s="6" t="s">
        <v>57</v>
      </c>
      <c r="C15" s="6" t="s">
        <v>58</v>
      </c>
      <c r="D15" s="13" t="s">
        <v>54</v>
      </c>
      <c r="E15" s="8" t="s">
        <v>16</v>
      </c>
      <c r="F15" s="14" t="s">
        <v>55</v>
      </c>
      <c r="G15" s="15" t="str">
        <f aca="false">HYPERLINK("http://www.mouser.com/ProductDetail/Kingbright/APT1608SECK/?qs=sGAEpiMZZMuCm2JlHBGefkIVz3MM6kBjLW7cpD7cRDo%3d","APT1608SECK")</f>
        <v>APT1608SECK</v>
      </c>
      <c r="H15" s="3" t="n">
        <v>0.071</v>
      </c>
      <c r="I15" s="3" t="n">
        <f aca="false">H15*A15</f>
        <v>0.426</v>
      </c>
      <c r="J15" s="4" t="s">
        <v>16</v>
      </c>
      <c r="K15" s="16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14.9" hidden="false" customHeight="false" outlineLevel="0" collapsed="false">
      <c r="A16" s="6" t="s">
        <v>59</v>
      </c>
      <c r="B16" s="6" t="s">
        <v>60</v>
      </c>
      <c r="C16" s="6" t="s">
        <v>61</v>
      </c>
      <c r="D16" s="13" t="s">
        <v>54</v>
      </c>
      <c r="E16" s="8" t="s">
        <v>16</v>
      </c>
      <c r="F16" s="14" t="s">
        <v>55</v>
      </c>
      <c r="G16" s="15" t="str">
        <f aca="false">HYPERLINK("http://www.mouser.com/ProductDetail/Kingbright/APT1608SGC/?qs=sGAEpiMZZMuCm2JlHBGefkIVz3MM6kBj0bmMG8qWXu4%3d","APT1608SGC")</f>
        <v>APT1608SGC</v>
      </c>
      <c r="H16" s="3" t="n">
        <v>0.068</v>
      </c>
      <c r="I16" s="3" t="n">
        <f aca="false">H16*A16</f>
        <v>0.476</v>
      </c>
      <c r="J16" s="4" t="s">
        <v>16</v>
      </c>
      <c r="K16" s="16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13.8" hidden="false" customHeight="false" outlineLevel="0" collapsed="false">
      <c r="A17" s="17" t="s">
        <v>13</v>
      </c>
      <c r="B17" s="17" t="s">
        <v>62</v>
      </c>
      <c r="C17" s="18"/>
      <c r="D17" s="17" t="s">
        <v>63</v>
      </c>
      <c r="E17" s="19" t="s">
        <v>16</v>
      </c>
      <c r="F17" s="19" t="s">
        <v>64</v>
      </c>
      <c r="G17" s="20" t="str">
        <f aca="false">HYPERLINK("https://www.mouser.com/ProductDetail/Molex/503182-1852/?qs=sGAEpiMZZMuJakaoiLiBppKNOqzXwmgw2eKnQVj7yHw%3d","503182-1852")</f>
        <v>503182-1852</v>
      </c>
      <c r="H17" s="21" t="n">
        <v>1.37</v>
      </c>
      <c r="I17" s="3" t="n">
        <f aca="false">H17*A17</f>
        <v>1.37</v>
      </c>
      <c r="J17" s="22" t="s">
        <v>16</v>
      </c>
      <c r="K17" s="23"/>
      <c r="L17" s="2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3.8" hidden="false" customHeight="false" outlineLevel="0" collapsed="false">
      <c r="A18" s="6" t="s">
        <v>13</v>
      </c>
      <c r="B18" s="6" t="s">
        <v>65</v>
      </c>
      <c r="C18" s="6" t="s">
        <v>66</v>
      </c>
      <c r="D18" s="6" t="s">
        <v>67</v>
      </c>
      <c r="E18" s="25" t="s">
        <v>16</v>
      </c>
      <c r="F18" s="25" t="s">
        <v>68</v>
      </c>
      <c r="G18" s="26" t="str">
        <f aca="false">HYPERLINK("https://www.mouser.com/search/ProductDetail.aspx?R=0virtualkey0virtualkeyLFXTAL002996Bulk","LFXTAL002996Bulk")</f>
        <v>LFXTAL002996Bulk</v>
      </c>
      <c r="H18" s="3" t="n">
        <v>0.11</v>
      </c>
      <c r="I18" s="3" t="n">
        <f aca="false">H18*A18</f>
        <v>0.11</v>
      </c>
      <c r="J18" s="4" t="s">
        <v>16</v>
      </c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3.8" hidden="false" customHeight="false" outlineLevel="0" collapsed="false">
      <c r="A19" s="6" t="s">
        <v>69</v>
      </c>
      <c r="B19" s="6" t="s">
        <v>70</v>
      </c>
      <c r="C19" s="6" t="s">
        <v>71</v>
      </c>
      <c r="D19" s="6" t="s">
        <v>72</v>
      </c>
      <c r="E19" s="25" t="s">
        <v>16</v>
      </c>
      <c r="F19" s="25" t="s">
        <v>73</v>
      </c>
      <c r="G19" s="26" t="str">
        <f aca="false">HYPERLINK("https://www.mouser.com/productdetail/abracon/abl-16000mhz-b2?qs=sGAEpiMZZMsBj6bBr9Q9aUe%252bp9Tek3UMf7HCqm%252bSvX0%3D","ABL-16.000MHZ-B2")</f>
        <v>ABL-16.000MHZ-B2</v>
      </c>
      <c r="H19" s="3" t="n">
        <v>0.159</v>
      </c>
      <c r="I19" s="3" t="n">
        <v>0</v>
      </c>
      <c r="J19" s="4" t="s">
        <v>16</v>
      </c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3.8" hidden="false" customHeight="false" outlineLevel="0" collapsed="false">
      <c r="A20" s="10" t="n">
        <v>23</v>
      </c>
      <c r="B20" s="10" t="s">
        <v>74</v>
      </c>
      <c r="C20" s="27" t="s">
        <v>75</v>
      </c>
      <c r="D20" s="10" t="s">
        <v>76</v>
      </c>
      <c r="E20" s="11" t="s">
        <v>21</v>
      </c>
      <c r="F20" s="11"/>
      <c r="G20" s="11"/>
      <c r="H20" s="3" t="n">
        <v>0</v>
      </c>
      <c r="I20" s="3" t="n">
        <f aca="false">H20*A20</f>
        <v>0</v>
      </c>
      <c r="J20" s="4" t="s">
        <v>22</v>
      </c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3.8" hidden="false" customHeight="false" outlineLevel="0" collapsed="false">
      <c r="A21" s="10" t="n">
        <v>13</v>
      </c>
      <c r="B21" s="10" t="s">
        <v>77</v>
      </c>
      <c r="C21" s="27" t="n">
        <v>470</v>
      </c>
      <c r="D21" s="10" t="s">
        <v>76</v>
      </c>
      <c r="E21" s="11" t="s">
        <v>21</v>
      </c>
      <c r="F21" s="11"/>
      <c r="G21" s="11"/>
      <c r="H21" s="3" t="n">
        <v>0</v>
      </c>
      <c r="I21" s="3" t="n">
        <f aca="false">H21*A21</f>
        <v>0</v>
      </c>
      <c r="J21" s="4" t="s">
        <v>22</v>
      </c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3.8" hidden="false" customHeight="false" outlineLevel="0" collapsed="false">
      <c r="A22" s="10" t="n">
        <v>8</v>
      </c>
      <c r="B22" s="10" t="s">
        <v>78</v>
      </c>
      <c r="C22" s="27" t="s">
        <v>79</v>
      </c>
      <c r="D22" s="10" t="s">
        <v>76</v>
      </c>
      <c r="E22" s="11" t="s">
        <v>21</v>
      </c>
      <c r="F22" s="11"/>
      <c r="G22" s="11"/>
      <c r="H22" s="3" t="n">
        <v>0</v>
      </c>
      <c r="I22" s="3" t="n">
        <f aca="false">H22*A22</f>
        <v>0</v>
      </c>
      <c r="J22" s="4" t="s">
        <v>22</v>
      </c>
      <c r="K22" s="4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3.8" hidden="false" customHeight="false" outlineLevel="0" collapsed="false">
      <c r="A23" s="10" t="n">
        <v>2</v>
      </c>
      <c r="B23" s="10" t="s">
        <v>80</v>
      </c>
      <c r="C23" s="27" t="n">
        <v>100</v>
      </c>
      <c r="D23" s="10" t="s">
        <v>76</v>
      </c>
      <c r="E23" s="11" t="s">
        <v>21</v>
      </c>
      <c r="F23" s="11"/>
      <c r="G23" s="11"/>
      <c r="H23" s="3" t="n">
        <v>0</v>
      </c>
      <c r="I23" s="3" t="n">
        <f aca="false">H23*A23</f>
        <v>0</v>
      </c>
      <c r="J23" s="4" t="s">
        <v>22</v>
      </c>
      <c r="K23" s="4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3.8" hidden="false" customHeight="false" outlineLevel="0" collapsed="false">
      <c r="A24" s="10" t="n">
        <v>1</v>
      </c>
      <c r="B24" s="10" t="s">
        <v>81</v>
      </c>
      <c r="C24" s="27" t="s">
        <v>82</v>
      </c>
      <c r="D24" s="10" t="s">
        <v>76</v>
      </c>
      <c r="E24" s="11" t="s">
        <v>21</v>
      </c>
      <c r="F24" s="11"/>
      <c r="G24" s="11"/>
      <c r="H24" s="3" t="n">
        <v>0</v>
      </c>
      <c r="I24" s="3" t="n">
        <f aca="false">H24*A24</f>
        <v>0</v>
      </c>
      <c r="J24" s="4" t="s">
        <v>22</v>
      </c>
      <c r="K24" s="4"/>
      <c r="L24" s="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3.8" hidden="false" customHeight="false" outlineLevel="0" collapsed="false">
      <c r="A25" s="10" t="n">
        <v>2</v>
      </c>
      <c r="B25" s="10" t="s">
        <v>83</v>
      </c>
      <c r="C25" s="27" t="s">
        <v>84</v>
      </c>
      <c r="D25" s="10" t="s">
        <v>76</v>
      </c>
      <c r="E25" s="11" t="s">
        <v>21</v>
      </c>
      <c r="F25" s="11"/>
      <c r="G25" s="11"/>
      <c r="H25" s="3" t="n">
        <v>0</v>
      </c>
      <c r="I25" s="3" t="n">
        <f aca="false">H25*A25</f>
        <v>0</v>
      </c>
      <c r="J25" s="4" t="s">
        <v>22</v>
      </c>
      <c r="K25" s="4"/>
      <c r="L25" s="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3.8" hidden="false" customHeight="false" outlineLevel="0" collapsed="false">
      <c r="A26" s="10" t="n">
        <v>1</v>
      </c>
      <c r="B26" s="10" t="s">
        <v>85</v>
      </c>
      <c r="C26" s="27" t="n">
        <v>22</v>
      </c>
      <c r="D26" s="10" t="s">
        <v>76</v>
      </c>
      <c r="E26" s="11" t="s">
        <v>21</v>
      </c>
      <c r="F26" s="11"/>
      <c r="G26" s="11"/>
      <c r="H26" s="3" t="n">
        <v>0</v>
      </c>
      <c r="I26" s="3" t="n">
        <f aca="false">H26*A26</f>
        <v>0</v>
      </c>
      <c r="J26" s="4" t="s">
        <v>22</v>
      </c>
      <c r="K26" s="4"/>
      <c r="L26" s="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3.8" hidden="false" customHeight="false" outlineLevel="0" collapsed="false">
      <c r="A27" s="6" t="s">
        <v>86</v>
      </c>
      <c r="B27" s="6" t="s">
        <v>87</v>
      </c>
      <c r="C27" s="6" t="s">
        <v>79</v>
      </c>
      <c r="D27" s="10" t="s">
        <v>76</v>
      </c>
      <c r="E27" s="11" t="s">
        <v>21</v>
      </c>
      <c r="F27" s="11"/>
      <c r="G27" s="11"/>
      <c r="H27" s="3" t="n">
        <v>0</v>
      </c>
      <c r="I27" s="3" t="n">
        <f aca="false">H27*A27</f>
        <v>0</v>
      </c>
      <c r="J27" s="4" t="s">
        <v>22</v>
      </c>
      <c r="K27" s="4"/>
      <c r="L27" s="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3.8" hidden="false" customHeight="false" outlineLevel="0" collapsed="false">
      <c r="A28" s="6" t="s">
        <v>88</v>
      </c>
      <c r="B28" s="6" t="s">
        <v>89</v>
      </c>
      <c r="C28" s="1"/>
      <c r="D28" s="6" t="s">
        <v>90</v>
      </c>
      <c r="E28" s="28" t="s">
        <v>16</v>
      </c>
      <c r="F28" s="28" t="s">
        <v>91</v>
      </c>
      <c r="G28" s="29" t="str">
        <f aca="false">HYPERLINK("https://www.mouser.com/ProductDetail/506-FSM4JH","FSM4JH")</f>
        <v>FSM4JH</v>
      </c>
      <c r="H28" s="3" t="n">
        <v>0.058</v>
      </c>
      <c r="I28" s="3" t="n">
        <f aca="false">H28*A28</f>
        <v>0.29</v>
      </c>
      <c r="J28" s="4" t="s">
        <v>16</v>
      </c>
      <c r="K28" s="4"/>
      <c r="L28" s="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3.8" hidden="false" customHeight="false" outlineLevel="0" collapsed="false">
      <c r="A29" s="6" t="s">
        <v>13</v>
      </c>
      <c r="B29" s="6" t="s">
        <v>92</v>
      </c>
      <c r="C29" s="6" t="s">
        <v>93</v>
      </c>
      <c r="D29" s="6" t="s">
        <v>94</v>
      </c>
      <c r="E29" s="28" t="s">
        <v>16</v>
      </c>
      <c r="F29" s="25" t="s">
        <v>95</v>
      </c>
      <c r="G29" s="29" t="str">
        <f aca="false">HYPERLINK("https://www.mouser.com/ProductDetail/NXP-Semiconductors/LPC4078FBD80551/?qs=sGAEpiMZZMuoKKEcg8mMKFAWyO3EZKIohkAhMDOOz90%3d","LPC4078FBD80,551")</f>
        <v>LPC4078FBD80,551</v>
      </c>
      <c r="H29" s="3" t="n">
        <v>6.96</v>
      </c>
      <c r="I29" s="3" t="n">
        <f aca="false">H29*A29</f>
        <v>6.96</v>
      </c>
      <c r="J29" s="4" t="s">
        <v>16</v>
      </c>
      <c r="K29" s="16"/>
      <c r="L29" s="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3.8" hidden="false" customHeight="false" outlineLevel="0" collapsed="false">
      <c r="A30" s="6" t="s">
        <v>13</v>
      </c>
      <c r="B30" s="6" t="s">
        <v>96</v>
      </c>
      <c r="C30" s="6" t="s">
        <v>97</v>
      </c>
      <c r="D30" s="6" t="s">
        <v>98</v>
      </c>
      <c r="E30" s="28" t="s">
        <v>16</v>
      </c>
      <c r="F30" s="25" t="s">
        <v>99</v>
      </c>
      <c r="G30" s="26" t="str">
        <f aca="false">HYPERLINK("https://www.mouser.com/ProductDetail/Diodes-Incorporated/AP2112K-33TRG1/?qs=x6A8l6qLYDDPYHosCdzh%2FA%3D%3D","AP2112K-3.3TRG1")</f>
        <v>AP2112K-3.3TRG1</v>
      </c>
      <c r="H30" s="3" t="n">
        <v>0.15</v>
      </c>
      <c r="I30" s="3" t="n">
        <f aca="false">H30*A30</f>
        <v>0.15</v>
      </c>
      <c r="J30" s="4" t="s">
        <v>16</v>
      </c>
      <c r="K30" s="16"/>
      <c r="L30" s="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3.8" hidden="false" customHeight="false" outlineLevel="0" collapsed="false">
      <c r="A31" s="6" t="s">
        <v>69</v>
      </c>
      <c r="B31" s="6" t="s">
        <v>100</v>
      </c>
      <c r="C31" s="6"/>
      <c r="D31" s="6" t="s">
        <v>101</v>
      </c>
      <c r="E31" s="25" t="s">
        <v>16</v>
      </c>
      <c r="F31" s="25" t="s">
        <v>102</v>
      </c>
      <c r="G31" s="26" t="str">
        <f aca="false">HYPERLINK("http://www.mouser.com/ProductDetail/FTDI/FT230XQ-R/?qs=sGAEpiMZZMtv%252bwxsgy%2fhiIaF6qCroMVRz6TEJb8WL%252bA%3d","FT230XQ-R")</f>
        <v>FT230XQ-R</v>
      </c>
      <c r="H31" s="3" t="n">
        <v>1.54</v>
      </c>
      <c r="I31" s="3" t="n">
        <f aca="false">H31*A31</f>
        <v>0</v>
      </c>
      <c r="J31" s="16" t="s">
        <v>16</v>
      </c>
      <c r="K31" s="16"/>
      <c r="L31" s="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3.8" hidden="false" customHeight="false" outlineLevel="0" collapsed="false">
      <c r="A32" s="6" t="s">
        <v>13</v>
      </c>
      <c r="B32" s="6" t="s">
        <v>100</v>
      </c>
      <c r="C32" s="6"/>
      <c r="D32" s="6" t="s">
        <v>103</v>
      </c>
      <c r="E32" s="25" t="s">
        <v>16</v>
      </c>
      <c r="F32" s="25" t="s">
        <v>104</v>
      </c>
      <c r="G32" s="26" t="str">
        <f aca="false">HYPERLINK("https://www.mouser.com/productdetail/silicon-labs/cp2102n-a01-gqfn20?qs=sGAEpiMZZMtv%252bwxsgy%2FhiNkeFQVgvIXfIpPtyuhT2lk%3D","CP2102N-A01-GQFN20")</f>
        <v>CP2102N-A01-GQFN20</v>
      </c>
      <c r="H32" s="3" t="n">
        <v>1.26</v>
      </c>
      <c r="I32" s="3" t="n">
        <f aca="false">H32*A32</f>
        <v>1.26</v>
      </c>
      <c r="J32" s="4" t="s">
        <v>16</v>
      </c>
      <c r="K32" s="16"/>
      <c r="L32" s="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3.8" hidden="false" customHeight="false" outlineLevel="0" collapsed="false">
      <c r="A33" s="6" t="s">
        <v>13</v>
      </c>
      <c r="B33" s="6" t="s">
        <v>105</v>
      </c>
      <c r="C33" s="6" t="s">
        <v>106</v>
      </c>
      <c r="D33" s="6" t="s">
        <v>107</v>
      </c>
      <c r="E33" s="28" t="s">
        <v>16</v>
      </c>
      <c r="F33" s="28" t="s">
        <v>108</v>
      </c>
      <c r="G33" s="29" t="str">
        <f aca="false">HYPERLINK("http://www.mouser.com/ProductDetail/Adesto-Technologies/AT25DN256-SSHF-B/?qs=sGAEpiMZZMtI%252bQ06EiAoGyvfIbkCBxDLBRGXSdg%2fpPg%3d","AT25DN256-SSHF-B")</f>
        <v>AT25DN256-SSHF-B</v>
      </c>
      <c r="H33" s="3" t="n">
        <v>0.223</v>
      </c>
      <c r="I33" s="3" t="n">
        <f aca="false">H33*A33</f>
        <v>0.223</v>
      </c>
      <c r="J33" s="4" t="s">
        <v>109</v>
      </c>
      <c r="K33" s="4"/>
      <c r="L33" s="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4.9" hidden="false" customHeight="false" outlineLevel="0" collapsed="false">
      <c r="A34" s="6" t="s">
        <v>13</v>
      </c>
      <c r="B34" s="6" t="s">
        <v>110</v>
      </c>
      <c r="C34" s="6" t="s">
        <v>111</v>
      </c>
      <c r="D34" s="6" t="s">
        <v>112</v>
      </c>
      <c r="E34" s="28" t="s">
        <v>16</v>
      </c>
      <c r="F34" s="25" t="s">
        <v>113</v>
      </c>
      <c r="G34" s="26" t="s">
        <v>114</v>
      </c>
      <c r="H34" s="3" t="n">
        <v>0.893</v>
      </c>
      <c r="I34" s="3" t="n">
        <f aca="false">H34*A34</f>
        <v>0.893</v>
      </c>
      <c r="J34" s="4" t="s">
        <v>16</v>
      </c>
      <c r="K34" s="4"/>
      <c r="L34" s="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3.8" hidden="false" customHeight="false" outlineLevel="0" collapsed="false">
      <c r="A35" s="6" t="s">
        <v>13</v>
      </c>
      <c r="B35" s="6"/>
      <c r="C35" s="6"/>
      <c r="D35" s="6" t="s">
        <v>115</v>
      </c>
      <c r="E35" s="28" t="s">
        <v>16</v>
      </c>
      <c r="F35" s="25" t="s">
        <v>95</v>
      </c>
      <c r="G35" s="29" t="str">
        <f aca="false">HYPERLINK("https://www.mouser.com/ProductDetail/NXP-Semiconductors/LM75BGD125/?qs=sGAEpiMZZMvg0ceH8xRWVcXg8qtz6H3QOpwFO3dfsvY%3d","LM75BGD,125")</f>
        <v>LM75BGD,125</v>
      </c>
      <c r="H35" s="3" t="n">
        <v>0.3</v>
      </c>
      <c r="I35" s="3" t="n">
        <f aca="false">H35*A35</f>
        <v>0.3</v>
      </c>
      <c r="J35" s="4" t="s">
        <v>16</v>
      </c>
      <c r="K35" s="4"/>
      <c r="L35" s="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3.8" hidden="false" customHeight="false" outlineLevel="0" collapsed="false">
      <c r="A36" s="6" t="s">
        <v>13</v>
      </c>
      <c r="B36" s="6" t="s">
        <v>116</v>
      </c>
      <c r="C36" s="6" t="s">
        <v>117</v>
      </c>
      <c r="D36" s="6" t="s">
        <v>118</v>
      </c>
      <c r="E36" s="28" t="s">
        <v>16</v>
      </c>
      <c r="F36" s="25" t="s">
        <v>119</v>
      </c>
      <c r="G36" s="29" t="str">
        <f aca="false">HYPERLINK("https://www.mouser.com/ProductDetail/Broadcom-Limited/APDS-9960/?qs=9j6qqDjiC68hPiaH59tKpQ%3d%3d","APDS-9960")</f>
        <v>APDS-9960</v>
      </c>
      <c r="H36" s="3" t="n">
        <v>1.26</v>
      </c>
      <c r="I36" s="3" t="n">
        <f aca="false">H36*A36</f>
        <v>1.26</v>
      </c>
      <c r="J36" s="4" t="s">
        <v>16</v>
      </c>
      <c r="K36" s="4"/>
      <c r="L36" s="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3.8" hidden="false" customHeight="false" outlineLevel="0" collapsed="false">
      <c r="A37" s="6" t="s">
        <v>13</v>
      </c>
      <c r="B37" s="6" t="s">
        <v>120</v>
      </c>
      <c r="C37" s="6" t="s">
        <v>121</v>
      </c>
      <c r="D37" s="6" t="s">
        <v>122</v>
      </c>
      <c r="E37" s="25" t="s">
        <v>16</v>
      </c>
      <c r="F37" s="25" t="s">
        <v>123</v>
      </c>
      <c r="G37" s="29" t="str">
        <f aca="false">HYPERLINK("http://www.mouser.com/ProductDetail/Vishay-Semiconductors/TSOP75238TR/?qs=sGAEpiMZZMvAL21a%2fDhxMvuKkjJP2WarHNtNdXwToAk%3d","782-TSOP75238")</f>
        <v>782-TSOP75238</v>
      </c>
      <c r="H37" s="3" t="n">
        <v>0.816</v>
      </c>
      <c r="I37" s="3" t="n">
        <f aca="false">H37*A37</f>
        <v>0.816</v>
      </c>
      <c r="J37" s="4" t="s">
        <v>16</v>
      </c>
      <c r="K37" s="4"/>
      <c r="L37" s="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4.9" hidden="false" customHeight="false" outlineLevel="0" collapsed="false">
      <c r="A38" s="6" t="s">
        <v>13</v>
      </c>
      <c r="B38" s="6" t="s">
        <v>124</v>
      </c>
      <c r="C38" s="6" t="s">
        <v>125</v>
      </c>
      <c r="D38" s="6" t="s">
        <v>126</v>
      </c>
      <c r="E38" s="29" t="s">
        <v>127</v>
      </c>
      <c r="F38" s="29" t="s">
        <v>127</v>
      </c>
      <c r="G38" s="29" t="str">
        <f aca="false">HYPERLINK("https://www.buydisplay.com/default/datasheet-128x64-oled-module-spi-0-96-inch-graphic-displays-white-on-black","ER-OLED0.96-1W")</f>
        <v>ER-OLED0.96-1W</v>
      </c>
      <c r="H38" s="4" t="n">
        <v>1.57</v>
      </c>
      <c r="I38" s="3" t="n">
        <f aca="false">H38*A38</f>
        <v>1.57</v>
      </c>
      <c r="J38" s="30" t="s">
        <v>127</v>
      </c>
      <c r="K38" s="4"/>
      <c r="L38" s="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3.8" hidden="false" customHeight="false" outlineLevel="0" collapsed="false">
      <c r="A39" s="6" t="s">
        <v>13</v>
      </c>
      <c r="B39" s="6" t="s">
        <v>128</v>
      </c>
      <c r="C39" s="1" t="s">
        <v>129</v>
      </c>
      <c r="D39" s="6" t="s">
        <v>130</v>
      </c>
      <c r="E39" s="8" t="s">
        <v>16</v>
      </c>
      <c r="F39" s="8" t="s">
        <v>64</v>
      </c>
      <c r="G39" s="12" t="str">
        <f aca="false">HYPERLINK("http://www.mouser.com/ProductDetail/Molex/47642-0001/?qs=%2fha2pyFaduiVKeOWA39NcFFh6UJ%252bH2yvGGadYbUHlSa%2fPsQldWWCig%3d%3d","47642-0001")</f>
        <v>47642-0001</v>
      </c>
      <c r="H39" s="3" t="n">
        <v>0.445</v>
      </c>
      <c r="I39" s="3" t="n">
        <f aca="false">H39*A39</f>
        <v>0.445</v>
      </c>
      <c r="J39" s="4" t="s">
        <v>16</v>
      </c>
      <c r="K39" s="4"/>
      <c r="L39" s="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3.8" hidden="false" customHeight="false" outlineLevel="0" collapsed="false">
      <c r="A40" s="6" t="s">
        <v>13</v>
      </c>
      <c r="B40" s="6" t="s">
        <v>131</v>
      </c>
      <c r="C40" s="6" t="s">
        <v>132</v>
      </c>
      <c r="D40" s="6" t="s">
        <v>132</v>
      </c>
      <c r="E40" s="31" t="s">
        <v>21</v>
      </c>
      <c r="F40" s="31"/>
      <c r="G40" s="31"/>
      <c r="H40" s="3" t="n">
        <v>0.27</v>
      </c>
      <c r="I40" s="3" t="n">
        <f aca="false">H40*A40</f>
        <v>0.27</v>
      </c>
      <c r="J40" s="4" t="s">
        <v>133</v>
      </c>
      <c r="K40" s="4"/>
      <c r="L40" s="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5.75" hidden="false" customHeight="true" outlineLevel="0" collapsed="false">
      <c r="A41" s="6"/>
      <c r="B41" s="6"/>
      <c r="C41" s="1"/>
      <c r="D41" s="6"/>
      <c r="E41" s="1"/>
      <c r="F41" s="1"/>
      <c r="G41" s="1"/>
      <c r="H41" s="3"/>
      <c r="I41" s="3"/>
      <c r="J41" s="4"/>
      <c r="K41" s="4"/>
      <c r="L41" s="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3"/>
      <c r="I42" s="3"/>
      <c r="J42" s="4"/>
      <c r="K42" s="4"/>
      <c r="L42" s="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32" t="s">
        <v>134</v>
      </c>
      <c r="I43" s="32" t="n">
        <f aca="false">SUM(I3:I42)</f>
        <v>17.931</v>
      </c>
      <c r="J43" s="33" t="s">
        <v>135</v>
      </c>
      <c r="K43" s="4"/>
      <c r="L43" s="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</sheetData>
  <hyperlinks>
    <hyperlink ref="G13" r:id="rId1" display="810-MMZ2012R300A"/>
    <hyperlink ref="G34" r:id="rId2" display="841-MMA8452QT"/>
    <hyperlink ref="E38" r:id="rId3" display="BuyDisplay.com"/>
    <hyperlink ref="F38" r:id="rId4" display="BuyDisplay.com"/>
    <hyperlink ref="J38" r:id="rId5" display="BuyDisplay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2018-05-22T17:26:55Z</dcterms:modified>
  <cp:revision>1</cp:revision>
  <dc:subject/>
  <dc:title/>
</cp:coreProperties>
</file>