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mna Gandhi\Downloads\Class Data\"/>
    </mc:Choice>
  </mc:AlternateContent>
  <xr:revisionPtr revIDLastSave="0" documentId="13_ncr:1_{9634AFC0-15E7-4146-8D58-2751E632FC74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Theater Outcomes by Launch Year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5" r:id="rId6"/>
    <sheet name="VLOOKUP" sheetId="6" r:id="rId7"/>
    <sheet name="Successful US Kickstarters" sheetId="8" r:id="rId8"/>
    <sheet name="Failed US Kickstarters" sheetId="9" r:id="rId9"/>
    <sheet name="Descriptive Statistics" sheetId="10" r:id="rId10"/>
  </sheets>
  <definedNames>
    <definedName name="_xlnm._FilterDatabase" localSheetId="8" hidden="1">'Failed US Kickstarters'!$A$1:$S$4115</definedName>
    <definedName name="_xlnm._FilterDatabase" localSheetId="0" hidden="1">Kickstarter!$A$1:$S$4115</definedName>
    <definedName name="_xlnm._FilterDatabase" localSheetId="7" hidden="1">'Successful US Kickstarters'!$A$1:$S$4115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  <pivotCache cacheId="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2" i="13" l="1"/>
  <c r="G12" i="13" s="1"/>
  <c r="H3" i="13"/>
  <c r="H4" i="13"/>
  <c r="H5" i="13"/>
  <c r="H6" i="13"/>
  <c r="H7" i="13"/>
  <c r="H8" i="13"/>
  <c r="H9" i="13"/>
  <c r="H10" i="13"/>
  <c r="H11" i="13"/>
  <c r="H13" i="13"/>
  <c r="G3" i="13"/>
  <c r="G4" i="13"/>
  <c r="G5" i="13"/>
  <c r="G6" i="13"/>
  <c r="G7" i="13"/>
  <c r="G8" i="13"/>
  <c r="G9" i="13"/>
  <c r="G10" i="13"/>
  <c r="G11" i="13"/>
  <c r="G13" i="13"/>
  <c r="F3" i="13"/>
  <c r="F4" i="13"/>
  <c r="F5" i="13"/>
  <c r="F6" i="13"/>
  <c r="F7" i="13"/>
  <c r="F8" i="13"/>
  <c r="F9" i="13"/>
  <c r="F10" i="13"/>
  <c r="F11" i="13"/>
  <c r="F12" i="13"/>
  <c r="F13" i="13"/>
  <c r="H2" i="13"/>
  <c r="G2" i="13"/>
  <c r="F2" i="13"/>
  <c r="D13" i="13"/>
  <c r="C13" i="13"/>
  <c r="B13" i="13"/>
  <c r="D12" i="13"/>
  <c r="C12" i="13"/>
  <c r="B12" i="13"/>
  <c r="D11" i="13"/>
  <c r="C11" i="13"/>
  <c r="D10" i="13"/>
  <c r="C10" i="13"/>
  <c r="D9" i="13"/>
  <c r="C9" i="13"/>
  <c r="B11" i="13"/>
  <c r="B10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E3" i="13"/>
  <c r="D3" i="13"/>
  <c r="C3" i="13"/>
  <c r="B3" i="13"/>
  <c r="E2" i="13"/>
  <c r="D2" i="13"/>
  <c r="C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10"/>
  <c r="C13" i="10"/>
  <c r="C12" i="10"/>
  <c r="C11" i="10"/>
  <c r="B14" i="10"/>
  <c r="B13" i="10"/>
  <c r="B12" i="10"/>
  <c r="B11" i="10"/>
  <c r="B4" i="10"/>
  <c r="C7" i="10"/>
  <c r="C6" i="10"/>
  <c r="C5" i="10"/>
  <c r="C4" i="10"/>
  <c r="B7" i="10"/>
  <c r="B6" i="10"/>
  <c r="B5" i="10"/>
  <c r="B10" i="10"/>
  <c r="B9" i="10"/>
  <c r="B3" i="10"/>
  <c r="B2" i="10"/>
  <c r="C9" i="10"/>
  <c r="C10" i="10"/>
  <c r="C2" i="10"/>
  <c r="C3" i="10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66" i="1"/>
  <c r="H12" i="13" l="1"/>
  <c r="E13" i="13"/>
  <c r="E11" i="13"/>
  <c r="E10" i="13"/>
  <c r="E9" i="13"/>
  <c r="E8" i="13"/>
  <c r="E7" i="13"/>
  <c r="E6" i="13"/>
  <c r="E5" i="13"/>
  <c r="E4" i="13"/>
</calcChain>
</file>

<file path=xl/sharedStrings.xml><?xml version="1.0" encoding="utf-8"?>
<sst xmlns="http://schemas.openxmlformats.org/spreadsheetml/2006/main" count="38388" uniqueCount="8417">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</sst>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1" fontId="0" fillId="0" borderId="0" xfId="0" applyNumberFormat="1"/>
    <xf numFmtId="44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2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layout>
        <c:manualLayout>
          <c:xMode val="edge"/>
          <c:yMode val="edge"/>
          <c:x val="0.20274999999999999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Year'!$B$6:$B$18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0-4655-A178-C4C9F29A39D3}"/>
            </c:ext>
          </c:extLst>
        </c:ser>
        <c:ser>
          <c:idx val="1"/>
          <c:order val="1"/>
          <c:tx>
            <c:strRef>
              <c:f>'Theater Outcomes by Launch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Year'!$C$6:$C$18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0-4655-A178-C4C9F29A39D3}"/>
            </c:ext>
          </c:extLst>
        </c:ser>
        <c:ser>
          <c:idx val="2"/>
          <c:order val="2"/>
          <c:tx>
            <c:strRef>
              <c:f>'Theater Outcomes by Launch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Year'!$D$6:$D$18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0-4655-A178-C4C9F29A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152096"/>
        <c:axId val="669153736"/>
      </c:lineChart>
      <c:catAx>
        <c:axId val="6691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53736"/>
        <c:crosses val="autoZero"/>
        <c:auto val="1"/>
        <c:lblAlgn val="ctr"/>
        <c:lblOffset val="100"/>
        <c:noMultiLvlLbl val="0"/>
      </c:catAx>
      <c:valAx>
        <c:axId val="66915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56-4C13-97F8-EACB38BE80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56-4C13-97F8-EACB38BE80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56-4C13-97F8-EACB38BE8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692472"/>
        <c:axId val="670694112"/>
      </c:lineChart>
      <c:catAx>
        <c:axId val="6706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694112"/>
        <c:crosses val="autoZero"/>
        <c:auto val="1"/>
        <c:lblAlgn val="ctr"/>
        <c:lblOffset val="100"/>
        <c:noMultiLvlLbl val="0"/>
      </c:catAx>
      <c:valAx>
        <c:axId val="670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6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983818897637795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1-4A30-9EFF-9FF8C0A75E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1-4A30-9EFF-9FF8C0A75E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1-4A30-9EFF-9FF8C0A75E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1-4A30-9EFF-9FF8C0A75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6629400"/>
        <c:axId val="841076664"/>
      </c:barChart>
      <c:catAx>
        <c:axId val="46662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76664"/>
        <c:crosses val="autoZero"/>
        <c:auto val="1"/>
        <c:lblAlgn val="ctr"/>
        <c:lblOffset val="100"/>
        <c:noMultiLvlLbl val="0"/>
      </c:catAx>
      <c:valAx>
        <c:axId val="84107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C-4C06-909D-67A138F20096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C-4C06-909D-67A138F20096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C-4C06-909D-67A138F2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257064"/>
        <c:axId val="873256736"/>
      </c:barChart>
      <c:catAx>
        <c:axId val="87325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56736"/>
        <c:crosses val="autoZero"/>
        <c:auto val="1"/>
        <c:lblAlgn val="ctr"/>
        <c:lblOffset val="100"/>
        <c:noMultiLvlLbl val="0"/>
      </c:catAx>
      <c:valAx>
        <c:axId val="8732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5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322985564304462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2-4262-B8CC-B6C6590DE0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32-4262-B8CC-B6C6590DE0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32-4262-B8CC-B6C6590DE0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32-4262-B8CC-B6C6590DE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429368"/>
        <c:axId val="834430352"/>
      </c:lineChart>
      <c:catAx>
        <c:axId val="83442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430352"/>
        <c:crosses val="autoZero"/>
        <c:auto val="1"/>
        <c:lblAlgn val="ctr"/>
        <c:lblOffset val="100"/>
        <c:noMultiLvlLbl val="0"/>
      </c:catAx>
      <c:valAx>
        <c:axId val="8344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42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Chart Title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7382C321-90A3-4AB6-BFAA-DEA64531DA8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42E2560-F784-4D33-9CB3-1D2DC60D7ED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397865</xdr:colOff>
      <xdr:row>2679</xdr:row>
      <xdr:rowOff>724296</xdr:rowOff>
    </xdr:from>
    <xdr:to>
      <xdr:col>8</xdr:col>
      <xdr:colOff>476250</xdr:colOff>
      <xdr:row>3385</xdr:row>
      <xdr:rowOff>322270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F2996E-5C93-459E-A03C-4A68A86D63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9662" y="7193359"/>
              <a:ext cx="6438307" cy="4578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577850</xdr:colOff>
      <xdr:row>1</xdr:row>
      <xdr:rowOff>104775</xdr:rowOff>
    </xdr:from>
    <xdr:to>
      <xdr:col>11</xdr:col>
      <xdr:colOff>463550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D918F-AD84-4337-A569-813235A0D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</xdr:row>
      <xdr:rowOff>57150</xdr:rowOff>
    </xdr:from>
    <xdr:to>
      <xdr:col>6</xdr:col>
      <xdr:colOff>1225550</xdr:colOff>
      <xdr:row>18</xdr:row>
      <xdr:rowOff>177801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7F5CC-18D4-417E-97E4-CC8552F40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13</xdr:row>
      <xdr:rowOff>41275</xdr:rowOff>
    </xdr:from>
    <xdr:to>
      <xdr:col>8</xdr:col>
      <xdr:colOff>501650</xdr:colOff>
      <xdr:row>28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517C2-B3A0-4AE1-BF0B-5873CA5AA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393700</xdr:colOff>
      <xdr:row>2</xdr:row>
      <xdr:rowOff>79375</xdr:rowOff>
    </xdr:from>
    <xdr:to>
      <xdr:col>11</xdr:col>
      <xdr:colOff>527050</xdr:colOff>
      <xdr:row>17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46684-5D15-4284-AFD4-E2ABB4351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215900</xdr:colOff>
      <xdr:row>1</xdr:row>
      <xdr:rowOff>123825</xdr:rowOff>
    </xdr:from>
    <xdr:to>
      <xdr:col>11</xdr:col>
      <xdr:colOff>95250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AD248-4488-44DE-9EBE-1128D01FA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na Gandhi" refreshedDate="44633.871545949078" createdVersion="7" refreshedVersion="7" minRefreshableVersion="3" recordCount="4114" xr:uid="{E2CFF73B-ADFA-4180-8DDF-E916967B70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na Gandhi" refreshedDate="44633.885363657406" createdVersion="7" refreshedVersion="7" minRefreshableVersion="3" recordCount="4114" xr:uid="{0D281C83-7A97-4AB3-BA8D-D643B84C7B6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na Gandhi" refreshedDate="44633.949130324072" createdVersion="7" refreshedVersion="7" minRefreshableVersion="3" recordCount="4115" xr:uid="{ACF75635-97AE-44C0-9380-449C38989A9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7814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21535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263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543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800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495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182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027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257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91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57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820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317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699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348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34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26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788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2791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38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460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95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975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26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15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38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07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5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015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402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945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485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526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2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355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353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29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14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705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136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147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113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211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67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399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161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20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02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53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05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51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75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47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285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109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456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1360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1081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48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25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248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82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20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23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56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579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58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15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11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113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1105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379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217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7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82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304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212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141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2647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6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521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3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436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32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56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20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32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44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857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154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92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66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101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68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85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118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214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32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99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42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11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04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1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53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02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38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304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75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00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22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370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246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294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5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1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9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452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133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0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45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30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28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5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109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139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17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20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12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200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17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45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16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91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23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283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1132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281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16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10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00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12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114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108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537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79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33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6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31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04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104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03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10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03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128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102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254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02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01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168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12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1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99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165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93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9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01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108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119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473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135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63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33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10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115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17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101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13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802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179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112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2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25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27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43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22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10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106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8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12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105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04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3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0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16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50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20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40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83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322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00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819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42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107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14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114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662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404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132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786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12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270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2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11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155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01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09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253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107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124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0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0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102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102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118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5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77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101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101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59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0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85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39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39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02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05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226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34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421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39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209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111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133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04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132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110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118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131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408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41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267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229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28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106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103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265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27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106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105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105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418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104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125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36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10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09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05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0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102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02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02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22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303833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202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101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1212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02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10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26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104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23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300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250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20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12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119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118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18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17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116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8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88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10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11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15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0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285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189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13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704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351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17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56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20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10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120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136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109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10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08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157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106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106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106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10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106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176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32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01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29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05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31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105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05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174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59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0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129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46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103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213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10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54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02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02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10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01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5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0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100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496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49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25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272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1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106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162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243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62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484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27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7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19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02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18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585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106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25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05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319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115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412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226030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101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12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02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12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101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48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1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63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110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110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10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122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146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104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109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2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8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24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8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08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7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19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43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107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107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107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47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65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28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05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104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04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04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138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06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14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8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111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15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0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146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102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13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0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109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101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101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101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00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10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00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10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5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42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2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7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40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559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10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26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39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04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193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38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01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103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126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377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867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101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104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103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124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09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101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121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103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139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278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224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179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123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05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355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118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70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5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17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0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116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116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104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116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45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182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08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7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07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1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14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17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674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4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102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111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04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11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11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10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09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109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108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295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108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0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108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07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114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59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06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636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4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105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05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524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05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0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105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157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05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57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11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112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104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104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104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56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04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04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55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72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0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154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11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15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102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102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102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02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02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61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305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102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102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102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101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01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101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302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0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9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537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13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43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73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45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1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44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11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28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118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28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128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281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47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17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111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347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57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114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71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7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109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136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357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7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35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54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105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103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99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44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02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111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147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105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01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109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262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101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104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132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04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112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107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2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28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28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28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26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20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27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106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25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0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0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70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31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497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23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24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24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03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123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246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102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02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102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22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0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22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121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10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01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00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12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00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07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5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100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100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124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12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41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12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4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19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39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18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47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00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235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174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117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8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17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55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37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16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41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16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4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1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154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10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15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6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115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5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134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114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146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114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26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315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119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287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13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15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112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1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28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12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112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111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11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29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111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1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05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28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462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1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9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542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22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08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8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08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22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107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10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126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107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427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214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126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106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65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106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106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06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06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352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06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10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105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04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49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30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04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0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104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172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103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103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03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103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03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03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03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103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02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102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146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204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12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136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102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102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101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101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101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101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01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01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101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0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202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202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55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336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01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100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67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3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0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0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10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0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20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122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10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10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4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123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115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13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102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108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00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10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10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158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26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24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2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0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189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52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111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125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104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252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103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93025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102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185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15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1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102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114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01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261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104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101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101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361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11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112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22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1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15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18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489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76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0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04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75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17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03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09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5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03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74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103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116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173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2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35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108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11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107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101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107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9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07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142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106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11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282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105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168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168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04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104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04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66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22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138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332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11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65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24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03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103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103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103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103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10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109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36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1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327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102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16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125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11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102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101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101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108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20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0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0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08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0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0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9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29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101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806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115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101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10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10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267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10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107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10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107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114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113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132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106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2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113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131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232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22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101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131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39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104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156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78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6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04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104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9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11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103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11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103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102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17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128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1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102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102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109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109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101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126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302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7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5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108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10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10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107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2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107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248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59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148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124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148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10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105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29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105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978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297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146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131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14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147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131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103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6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102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11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119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143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101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109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141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101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102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117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506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10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10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14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35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115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11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171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342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12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68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135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134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112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39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67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134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13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111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12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102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25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121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114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13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12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13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101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12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109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118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43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102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10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13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10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108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107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107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106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128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14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21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106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106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106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126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42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126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126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126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39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104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156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125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104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183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104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207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106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155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124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106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102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26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15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122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27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102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102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102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102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101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101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122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101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202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26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121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101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121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101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101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109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503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121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126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10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10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121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10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12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1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10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12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10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10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10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10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12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24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102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119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148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118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169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148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49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12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12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108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23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106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117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117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194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116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116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105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12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191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114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114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114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21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113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113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378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113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142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103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113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103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113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113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102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19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107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112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102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16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112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101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279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111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25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111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111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111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12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111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10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11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11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22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10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11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10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137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11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11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109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137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109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136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35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156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272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109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32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109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15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271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108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155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12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108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31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108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108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9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108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139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102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107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16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107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107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127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107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27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177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116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133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106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132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106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106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106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105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105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105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105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112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117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11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105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105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105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105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2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105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105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131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104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116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116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26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104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104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104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104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104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104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104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103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129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103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103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102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102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102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102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102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128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102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154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127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254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508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101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101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101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112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101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112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3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101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101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126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101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126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101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101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101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101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10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10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10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1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10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10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10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10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10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10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10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10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108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2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14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11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1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2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10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196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33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106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2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11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138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32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107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12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114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12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237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3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117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134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212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2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72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104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155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103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155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155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4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31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31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107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102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153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102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3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101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13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103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101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114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114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101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174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10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10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113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113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10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113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10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10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36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111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127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111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164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11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103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11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147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126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11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878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219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146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17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124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109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124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173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22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127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123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168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108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43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107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107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107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122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122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107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106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142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106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101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384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121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105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105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22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105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119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x v="21"/>
    <n v="119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6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139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119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166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104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138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138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104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103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176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39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137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103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103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29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102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102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136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102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102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102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203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41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102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101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108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101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119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135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108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101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115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101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101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101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101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161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115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10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10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115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10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133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10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10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105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10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10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107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36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114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114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179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132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132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101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171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112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112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13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195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78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118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111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111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35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11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s v="games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s v="technology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s v="film &amp; video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s v="theater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s v="film &amp; video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s v="games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s v="theater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s v="music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s v="publishing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s v="games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s v="music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s v="film &amp; video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s v="music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s v="theater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s v="film &amp; video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s v="theater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s v="music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s v="music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s v="theater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s v="music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s v="theater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s v="photography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s v="film &amp; video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s v="theater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s v="music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s v="theater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s v="theater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s v="film &amp; video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s v="film &amp; video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s v="music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s v="music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s v="theater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food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s v="games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s v="games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s v="theater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s v="film &amp; video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s v="music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s v="theater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s v="theater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s v="publishing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s v="theater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food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s v="theater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s v="music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s v="film &amp; video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s v="music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s v="theater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s v="music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s v="theater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s v="theater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s v="theater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s v="film &amp; video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s v="theater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s v="photography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s v="theater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s v="film &amp; video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s v="theater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s v="theater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s v="theater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s v="photography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s v="publishing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s v="theater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s v="theater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s v="film &amp; video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s v="music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s v="music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s v="theater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s v="food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s v="music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s v="food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s v="theater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s v="music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s v="film &amp; video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s v="theater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s v="theater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s v="publishing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s v="theater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s v="theater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food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s v="music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s v="food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s v="music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s v="technology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s v="theater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s v="theater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s v="theater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s v="technology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s v="film &amp; video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s v="theater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s v="theater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s v="music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s v="theater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s v="theater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s v="theater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s v="music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s v="theater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s v="music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s v="music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s v="theater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s v="theater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s v="theater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s v="technology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s v="theater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s v="theater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s v="theater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s v="music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s v="theater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s v="theater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s v="theater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s v="music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s v="theater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s v="technology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s v="music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s v="music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s v="theater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s v="music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s v="theater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s v="theater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s v="theater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s v="technology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s v="theater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s v="publishing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s v="music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s v="theater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s v="theater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s v="music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s v="music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s v="theater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s v="theater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s v="theater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s v="theater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s v="theater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s v="theater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s v="theater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s v="film &amp; video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s v="music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s v="music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s v="theater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s v="theater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s v="theater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s v="technology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s v="theater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s v="music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s v="technology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s v="music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s v="theater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s v="music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s v="film &amp; video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s v="theater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s v="technology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s v="music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s v="theater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s v="publishing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s v="theater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s v="theater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s v="theater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s v="music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s v="food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s v="publishing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s v="film &amp; video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s v="music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s v="music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s v="music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s v="theater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s v="theater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s v="theater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s v="theater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s v="theater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s v="theater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s v="music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s v="music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s v="photography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s v="publishing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s v="theater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s v="games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s v="theater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s v="music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s v="technology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s v="technology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s v="music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s v="food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s v="theater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s v="photography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s v="theater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s v="theater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s v="technology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s v="theater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s v="theater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s v="theater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s v="publishing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s v="music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s v="theater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s v="music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s v="music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s v="music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s v="publishing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s v="music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s v="music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s v="technology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s v="theater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s v="theater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s v="film &amp; video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s v="theater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s v="theater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food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s v="music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s v="music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s v="theater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s v="publishing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s v="theater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s v="theater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s v="film &amp; video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s v="film &amp; video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s v="theater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s v="theater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s v="music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s v="theater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s v="film &amp; video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s v="theater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s v="theater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s v="theater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s v="theater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s v="theater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s v="theater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s v="theater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s v="music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s v="theater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s v="technology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s v="music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s v="film &amp; video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s v="theater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s v="games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s v="film &amp; video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s v="theater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s v="music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s v="music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s v="film &amp; video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s v="theater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s v="technology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s v="photography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s v="theater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s v="theater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s v="film &amp; video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s v="theater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s v="film &amp; video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s v="theater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s v="music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s v="theater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s v="food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s v="games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s v="music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s v="music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s v="theater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s v="theater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s v="music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s v="theater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s v="theater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s v="theater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s v="theater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s v="music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s v="photography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s v="theater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s v="theater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s v="music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s v="theater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s v="technology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s v="music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s v="music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s v="theater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s v="technology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s v="theater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s v="music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s v="theater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s v="theater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s v="music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s v="music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s v="music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s v="music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s v="music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s v="film &amp; video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s v="theater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s v="music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s v="music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s v="music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s v="music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s v="theater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s v="theater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s v="theater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s v="photography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s v="theater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s v="technology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s v="games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s v="music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s v="theater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s v="music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s v="theater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s v="music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s v="photography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s v="food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s v="photography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s v="theater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s v="games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s v="theater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s v="music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s v="music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s v="music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s v="music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s v="music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s v="music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s v="theater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s v="food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s v="theater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s v="film &amp; video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s v="music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s v="music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s v="theater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s v="theater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s v="theater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s v="theater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s v="theater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s v="theater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s v="technology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s v="theater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s v="music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s v="food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s v="theater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s v="technology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s v="music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s v="food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s v="music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s v="games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s v="photography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s v="publishing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s v="publishing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s v="technology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s v="photography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s v="theater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s v="technology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s v="technology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s v="theater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s v="music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s v="photography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s v="technology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s v="film &amp; video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s v="theater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s v="music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s v="technology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s v="games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s v="theater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s v="music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s v="music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s v="theater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s v="publishing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s v="theater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food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s v="food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s v="theater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s v="film &amp; video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s v="publishing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s v="theater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s v="film &amp; video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s v="theater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s v="theater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s v="theater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s v="theater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s v="theater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s v="theater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s v="theater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s v="theater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s v="theater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s v="music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s v="music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s v="music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s v="theater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s v="technology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s v="theater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s v="theater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s v="technology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s v="technology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s v="film &amp; video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s v="photography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s v="theater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s v="photography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s v="music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s v="theater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s v="publishing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s v="theater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s v="theater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s v="music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s v="theater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s v="theater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s v="music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s v="technology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s v="technology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s v="theater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s v="film &amp; video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s v="music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s v="theater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s v="music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s v="technology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s v="theater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s v="theater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s v="music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s v="music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s v="theater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s v="theater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s v="music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s v="theater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s v="theater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s v="theater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s v="theater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s v="theater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s v="games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s v="film &amp; video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s v="publishing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s v="film &amp; video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s v="film &amp; video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s v="film &amp; video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s v="technology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s v="theater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s v="theater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s v="theater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s v="games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s v="music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s v="film &amp; video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s v="music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s v="photography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s v="technology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s v="music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s v="theater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s v="theater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s v="music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food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s v="theater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s v="music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s v="music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s v="film &amp; video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s v="theater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s v="theater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s v="theater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s v="music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s v="theater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s v="music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s v="music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s v="theater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s v="theater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s v="theater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s v="film &amp; video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s v="film &amp; video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s v="theater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s v="music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s v="theater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s v="technology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s v="film &amp; video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s v="theater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s v="technology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s v="music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s v="food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s v="food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s v="theater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s v="film &amp; video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s v="film &amp; video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s v="theater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s v="theater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s v="publishing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s v="theater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s v="theater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s v="technology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s v="film &amp; video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s v="music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s v="film &amp; video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s v="theater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s v="theater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food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s v="theater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s v="theater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s v="games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s v="games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s v="theater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s v="music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s v="film &amp; video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s v="technology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s v="games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s v="theater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s v="film &amp; video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s v="technology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s v="games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s v="technology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s v="publishing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s v="film &amp; video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s v="publishing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7814"/>
    <n v="80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21535"/>
    <n v="66.67"/>
    <s v="theater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263"/>
    <n v="30.77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543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800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495"/>
    <n v="30.08"/>
    <s v="music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182"/>
    <n v="64.17"/>
    <s v="theater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027"/>
    <n v="27.5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257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91"/>
    <n v="25.4"/>
    <s v="theater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57"/>
    <n v="42.22"/>
    <s v="photography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820"/>
    <n v="47.5"/>
    <s v="publishing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317"/>
    <n v="54.29"/>
    <s v="film &amp; video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699"/>
    <n v="41.89"/>
    <s v="technology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348"/>
    <n v="53.71"/>
    <s v="theater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34"/>
    <n v="41.78"/>
    <s v="film &amp; video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126"/>
    <n v="93.75"/>
    <s v="theater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788"/>
    <n v="41.67"/>
    <s v="music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2791"/>
    <n v="53.57"/>
    <s v="publishing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387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460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951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975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260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15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382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07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5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015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402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945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485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526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2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355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353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294"/>
    <n v="26.92"/>
    <s v="publishing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14"/>
    <n v="29.17"/>
    <s v="theater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705"/>
    <n v="35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136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147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113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211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678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399"/>
    <n v="37.56"/>
    <s v="film &amp; video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161"/>
    <n v="55.83"/>
    <s v="theater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201"/>
    <n v="55.83"/>
    <s v="food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02"/>
    <n v="67"/>
    <s v="film &amp; video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153"/>
    <n v="83.75"/>
    <s v="photography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05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51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75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47"/>
    <n v="81.58"/>
    <s v="technology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285"/>
    <n v="32.5"/>
    <s v="film &amp; video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109"/>
    <n v="108.33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456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1360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1081"/>
    <n v="24.62"/>
    <s v="publishing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148"/>
    <n v="29.09"/>
    <s v="theater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25"/>
    <n v="40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248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182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20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234"/>
    <n v="23.92"/>
    <s v="theater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156"/>
    <n v="103.33"/>
    <s v="games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579"/>
    <n v="34.44"/>
    <s v="food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58"/>
    <n v="28.18"/>
    <s v="music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15"/>
    <n v="18.239999999999998"/>
    <s v="technology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113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113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1105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1379"/>
    <n v="150.5"/>
    <s v="technology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217"/>
    <n v="75.25"/>
    <s v="theater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7"/>
    <n v="37.630000000000003"/>
    <s v="music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82"/>
    <n v="23.15"/>
    <s v="music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304"/>
    <n v="300"/>
    <s v="technology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212"/>
    <n v="300"/>
    <s v="technology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141"/>
    <n v="300"/>
    <s v="theater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2647"/>
    <n v="25"/>
    <s v="theater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106"/>
    <n v="60"/>
    <s v="theater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521"/>
    <n v="60"/>
    <s v="theater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3"/>
    <n v="18.75"/>
    <s v="music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1"/>
    <n v="30"/>
    <s v="music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436"/>
    <n v="27.27"/>
    <s v="music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s v="music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32"/>
    <n v="30"/>
    <s v="theater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56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20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320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144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857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154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922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166"/>
    <n v="57.2"/>
    <s v="technology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101"/>
    <n v="57"/>
    <s v="theater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68"/>
    <n v="71.25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85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118"/>
    <n v="40.14"/>
    <s v="food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214"/>
    <n v="40"/>
    <s v="photography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32"/>
    <n v="93.33"/>
    <s v="technology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199"/>
    <n v="93.33"/>
    <s v="theater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429"/>
    <n v="35"/>
    <s v="music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111"/>
    <n v="35"/>
    <s v="music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04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10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53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102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381"/>
    <n v="30.78"/>
    <s v="theater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304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375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00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226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370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246"/>
    <n v="90.33"/>
    <s v="theater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294"/>
    <n v="54"/>
    <s v="technology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5"/>
    <n v="45"/>
    <s v="games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10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9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452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133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102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1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45"/>
    <n v="87"/>
    <s v="technology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30"/>
    <n v="26"/>
    <s v="technology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28"/>
    <n v="28.89"/>
    <s v="technology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53"/>
    <n v="28.89"/>
    <s v="music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109"/>
    <n v="65"/>
    <s v="theater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139"/>
    <n v="37.14"/>
    <s v="theater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72"/>
    <n v="17.329999999999998"/>
    <s v="publishing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20"/>
    <n v="21.67"/>
    <s v="film &amp; video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12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200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17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45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116"/>
    <n v="63"/>
    <s v="theater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91"/>
    <n v="50.2"/>
    <s v="theater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23"/>
    <n v="31.38"/>
    <s v="theater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283"/>
    <n v="250"/>
    <s v="film &amp; video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1132"/>
    <n v="62.5"/>
    <s v="food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281"/>
    <n v="250"/>
    <s v="technology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160"/>
    <n v="250"/>
    <s v="journalism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10"/>
    <n v="125"/>
    <s v="film &amp; video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100"/>
    <n v="35.71"/>
    <s v="theater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123"/>
    <n v="250"/>
    <s v="technology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114"/>
    <n v="83.33"/>
    <s v="film &amp; video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108"/>
    <n v="62.5"/>
    <s v="theater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537"/>
    <n v="50"/>
    <s v="film &amp; video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79"/>
    <n v="41.67"/>
    <s v="theater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33"/>
    <n v="27.78"/>
    <s v="theater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6"/>
    <n v="31.25"/>
    <s v="theater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31"/>
    <n v="11.36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04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104"/>
    <n v="16.2"/>
    <s v="games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103"/>
    <n v="48.2"/>
    <s v="publishing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103"/>
    <n v="30.13"/>
    <s v="music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03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128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102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254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02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01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168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125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9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99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165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93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96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01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108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119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473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135"/>
    <n v="18.75"/>
    <s v="theater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63"/>
    <n v="56.25"/>
    <s v="theater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33"/>
    <n v="75"/>
    <s v="theater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102"/>
    <n v="74.33"/>
    <s v="publishing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115"/>
    <n v="24.78"/>
    <s v="technology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17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101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113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802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179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112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12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25"/>
    <n v="26.75"/>
    <s v="theater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27"/>
    <n v="16.309999999999999"/>
    <s v="games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43"/>
    <n v="53"/>
    <s v="journalism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22"/>
    <n v="30.29"/>
    <s v="technology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10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106"/>
    <n v="26.38"/>
    <s v="theater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8"/>
    <n v="52.5"/>
    <s v="food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12"/>
    <n v="35"/>
    <s v="music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105"/>
    <n v="68.33"/>
    <s v="technology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04"/>
    <n v="68.33"/>
    <s v="film &amp; video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3"/>
    <n v="51.25"/>
    <s v="publishing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0"/>
    <n v="20.5"/>
    <s v="photography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116"/>
    <n v="29.29"/>
    <s v="music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50"/>
    <n v="15.77"/>
    <s v="film &amp; video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20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40"/>
    <n v="40.78"/>
    <s v="film &amp; video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183"/>
    <n v="202"/>
    <s v="theater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322"/>
    <n v="16.829999999999998"/>
    <s v="food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00"/>
    <n v="22.33"/>
    <s v="food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819"/>
    <n v="100.5"/>
    <s v="theater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42"/>
    <n v="18.27"/>
    <s v="theater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107"/>
    <n v="100"/>
    <s v="publishing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14"/>
    <n v="100"/>
    <s v="theater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114"/>
    <n v="200"/>
    <s v="technology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662"/>
    <n v="200"/>
    <s v="theater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404"/>
    <n v="40"/>
    <s v="music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132"/>
    <n v="100"/>
    <s v="film &amp; video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786"/>
    <n v="40"/>
    <s v="publishing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12"/>
    <n v="22.22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270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26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111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155"/>
    <n v="27.86"/>
    <s v="music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101"/>
    <n v="39"/>
    <s v="theater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09"/>
    <n v="16.25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253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107"/>
    <n v="47.5"/>
    <s v="film &amp; video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124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10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03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102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102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118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5"/>
    <n v="61.67"/>
    <s v="theater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177"/>
    <n v="30"/>
    <s v="technology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101"/>
    <n v="30"/>
    <s v="publishing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101"/>
    <n v="25.71"/>
    <s v="film &amp; video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59"/>
    <n v="22.5"/>
    <s v="music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0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185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39"/>
    <n v="59.33"/>
    <s v="music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39"/>
    <n v="35.4"/>
    <s v="theater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102"/>
    <n v="59"/>
    <s v="publishing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105"/>
    <n v="87.5"/>
    <s v="theater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226"/>
    <n v="35"/>
    <s v="technology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34"/>
    <n v="24.71"/>
    <s v="theater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421"/>
    <n v="42.5"/>
    <s v="music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39"/>
    <n v="34"/>
    <s v="publishing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209"/>
    <n v="42.5"/>
    <s v="theater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111"/>
    <n v="34"/>
    <s v="theater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133"/>
    <n v="28.33"/>
    <s v="photography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04"/>
    <n v="27.5"/>
    <s v="theater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132"/>
    <n v="23.57"/>
    <s v="games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110"/>
    <n v="23.14"/>
    <s v="theater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118"/>
    <n v="32"/>
    <s v="music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131"/>
    <n v="40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408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41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267"/>
    <n v="11.77"/>
    <s v="film &amp; video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229"/>
    <n v="38.25"/>
    <s v="theater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28"/>
    <n v="21.86"/>
    <s v="music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106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103"/>
    <n v="50.33"/>
    <s v="music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265"/>
    <n v="50.33"/>
    <s v="food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127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106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105"/>
    <n v="11.62"/>
    <s v="theater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105"/>
    <n v="50"/>
    <s v="publishing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418"/>
    <n v="30"/>
    <s v="film &amp; video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104"/>
    <n v="75"/>
    <s v="publishing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125"/>
    <n v="50"/>
    <s v="music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36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103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309"/>
    <n v="24.33"/>
    <s v="theater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05"/>
    <n v="72.5"/>
    <s v="food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0"/>
    <n v="48.33"/>
    <s v="publishing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102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102"/>
    <n v="142"/>
    <s v="technology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02"/>
    <n v="20.14"/>
    <s v="theater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22"/>
    <n v="28.2"/>
    <s v="film &amp; video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303833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202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101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1212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02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101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26"/>
    <n v="22.67"/>
    <s v="theater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104"/>
    <n v="33.75"/>
    <s v="theater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23"/>
    <n v="15"/>
    <s v="theater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300"/>
    <n v="27"/>
    <s v="theater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250"/>
    <n v="4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20"/>
    <n v="16.63"/>
    <s v="film &amp; video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120"/>
    <n v="44"/>
    <s v="technology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119"/>
    <n v="44"/>
    <s v="music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118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118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17"/>
    <n v="32.75"/>
    <s v="theater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116"/>
    <n v="32.5"/>
    <s v="theater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83"/>
    <n v="65"/>
    <s v="film &amp; video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88"/>
    <n v="13"/>
    <s v="games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103"/>
    <n v="26"/>
    <s v="theater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115"/>
    <n v="14.44"/>
    <s v="theater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15"/>
    <n v="43"/>
    <s v="theater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100"/>
    <n v="12.8"/>
    <s v="theater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285"/>
    <n v="10.67"/>
    <s v="games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189"/>
    <n v="42"/>
    <s v="theater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13"/>
    <n v="25.2"/>
    <s v="technology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704"/>
    <n v="42"/>
    <s v="theater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351"/>
    <n v="31.25"/>
    <s v="games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17"/>
    <n v="62.5"/>
    <s v="games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56"/>
    <n v="62.5"/>
    <s v="theater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20"/>
    <n v="62.5"/>
    <s v="theater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10"/>
    <n v="62.5"/>
    <s v="theater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120"/>
    <n v="31.25"/>
    <s v="music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136"/>
    <n v="62.5"/>
    <s v="film &amp; video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109"/>
    <n v="41.67"/>
    <s v="publishing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103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08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157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106"/>
    <n v="24.6"/>
    <s v="music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106"/>
    <n v="40"/>
    <s v="theater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106"/>
    <n v="60"/>
    <s v="food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106"/>
    <n v="60"/>
    <s v="music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106"/>
    <n v="60"/>
    <s v="technology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176"/>
    <n v="30"/>
    <s v="food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32"/>
    <n v="8.57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101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29"/>
    <n v="13.11"/>
    <s v="theater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105"/>
    <n v="29"/>
    <s v="theater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31"/>
    <n v="19.329999999999998"/>
    <s v="music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105"/>
    <n v="58"/>
    <s v="theater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05"/>
    <n v="38.33"/>
    <s v="film &amp; video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174"/>
    <n v="23"/>
    <s v="games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59"/>
    <n v="23"/>
    <s v="games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103"/>
    <n v="16.43"/>
    <s v="technology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129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46"/>
    <n v="14.13"/>
    <s v="music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103"/>
    <n v="36.67"/>
    <s v="theater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213"/>
    <n v="55"/>
    <s v="publishing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102"/>
    <n v="18.329999999999998"/>
    <s v="theater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54"/>
    <n v="27.5"/>
    <s v="theater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102"/>
    <n v="15.71"/>
    <s v="film &amp; video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02"/>
    <n v="55"/>
    <s v="music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105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101"/>
    <n v="36.33"/>
    <s v="games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5"/>
    <n v="15.43"/>
    <s v="technology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01"/>
    <n v="108"/>
    <s v="food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100"/>
    <n v="26.75"/>
    <s v="photography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496"/>
    <n v="26.5"/>
    <s v="technology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49"/>
    <n v="53"/>
    <s v="technology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25"/>
    <n v="17.670000000000002"/>
    <s v="technology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272"/>
    <n v="35.33"/>
    <s v="technology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11"/>
    <n v="26.5"/>
    <s v="technology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106"/>
    <n v="21.2"/>
    <s v="music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162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243"/>
    <n v="6.18"/>
    <s v="publishing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162"/>
    <n v="52.5"/>
    <s v="theater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484"/>
    <n v="52.5"/>
    <s v="theater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127"/>
    <n v="17.5"/>
    <s v="publishing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7"/>
    <n v="52.5"/>
    <s v="publishing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119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02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18"/>
    <n v="12.75"/>
    <s v="theater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585"/>
    <n v="50.5"/>
    <s v="music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106"/>
    <n v="50.5"/>
    <s v="theater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25"/>
    <n v="14.43"/>
    <s v="photography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05"/>
    <n v="50.5"/>
    <s v="technology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319"/>
    <n v="100"/>
    <s v="food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115"/>
    <n v="100"/>
    <s v="technology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412"/>
    <n v="50"/>
    <s v="technology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2260300"/>
    <n v="100"/>
    <s v="publishing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101"/>
    <n v="50"/>
    <s v="food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12"/>
    <n v="100"/>
    <s v="music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02"/>
    <n v="100"/>
    <s v="food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12"/>
    <n v="100"/>
    <s v="theater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101"/>
    <n v="100"/>
    <s v="film &amp; video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148"/>
    <n v="100"/>
    <s v="technology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112"/>
    <n v="25"/>
    <s v="publishing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63"/>
    <n v="25"/>
    <s v="theater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110"/>
    <n v="10"/>
    <s v="games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110"/>
    <n v="100"/>
    <s v="publishing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104"/>
    <n v="33.33"/>
    <s v="food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122"/>
    <n v="100"/>
    <s v="photography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146"/>
    <n v="100"/>
    <s v="publishing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104"/>
    <n v="100"/>
    <s v="theater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109"/>
    <n v="100"/>
    <s v="publishing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20"/>
    <n v="100"/>
    <s v="theater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8"/>
    <n v="16.670000000000002"/>
    <s v="theater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24"/>
    <n v="33.33"/>
    <s v="theater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180"/>
    <n v="100"/>
    <s v="theater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108"/>
    <n v="100"/>
    <s v="theater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7"/>
    <n v="20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19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43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107"/>
    <n v="15.83"/>
    <s v="theater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107"/>
    <n v="23.75"/>
    <s v="theater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107"/>
    <n v="9.5"/>
    <s v="theater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47"/>
    <n v="15.67"/>
    <s v="theater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65"/>
    <n v="23.5"/>
    <s v="photography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28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05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104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104"/>
    <n v="90"/>
    <s v="technology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104"/>
    <n v="30"/>
    <s v="publishing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138"/>
    <n v="30"/>
    <s v="music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06"/>
    <n v="22.5"/>
    <s v="technology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14"/>
    <n v="18"/>
    <s v="food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82"/>
    <n v="30"/>
    <s v="theater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111"/>
    <n v="18"/>
    <s v="music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157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109"/>
    <n v="14.33"/>
    <s v="theater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146"/>
    <n v="21.25"/>
    <s v="games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102"/>
    <n v="21.25"/>
    <s v="technology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13"/>
    <n v="5.31"/>
    <s v="games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01"/>
    <n v="42.5"/>
    <s v="publishing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109"/>
    <n v="21.25"/>
    <s v="food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101"/>
    <n v="21.25"/>
    <s v="music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101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101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100"/>
    <n v="20.5"/>
    <s v="film &amp; video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100"/>
    <n v="20.5"/>
    <s v="technology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00"/>
    <n v="16.399999999999999"/>
    <s v="film &amp; video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10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153"/>
    <n v="16.2"/>
    <s v="games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42"/>
    <n v="20"/>
    <s v="publishing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2"/>
    <n v="20"/>
    <s v="technology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7"/>
    <n v="11.43"/>
    <s v="food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40"/>
    <n v="40"/>
    <s v="theater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559"/>
    <n v="26.67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10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26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39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04"/>
    <n v="19"/>
    <s v="photography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193"/>
    <n v="25"/>
    <s v="publishing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38"/>
    <n v="37.5"/>
    <s v="food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101"/>
    <n v="37.5"/>
    <s v="food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103"/>
    <n v="37.5"/>
    <s v="theater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126"/>
    <n v="37.5"/>
    <s v="music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377"/>
    <n v="75"/>
    <s v="technology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867"/>
    <n v="25"/>
    <s v="food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101"/>
    <n v="25"/>
    <s v="photography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104"/>
    <n v="37.5"/>
    <s v="technology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103"/>
    <n v="25"/>
    <s v="theater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124"/>
    <n v="18.75"/>
    <s v="theater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09"/>
    <n v="25"/>
    <s v="theater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101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121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103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139"/>
    <n v="12"/>
    <s v="publishing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278"/>
    <n v="23.67"/>
    <s v="theater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224"/>
    <n v="23.67"/>
    <s v="food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179"/>
    <n v="23.33"/>
    <s v="theater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123"/>
    <n v="35"/>
    <s v="technology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05"/>
    <n v="35"/>
    <s v="games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355"/>
    <n v="17.5"/>
    <s v="food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118"/>
    <n v="35"/>
    <s v="music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70"/>
    <n v="11.67"/>
    <s v="film &amp; video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25"/>
    <n v="10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117"/>
    <n v="17.5"/>
    <s v="theater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00"/>
    <n v="23.33"/>
    <s v="theater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116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116"/>
    <n v="23"/>
    <s v="theater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104"/>
    <n v="34"/>
    <s v="technology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116"/>
    <n v="8.5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45"/>
    <n v="67"/>
    <s v="publishing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182"/>
    <n v="16.25"/>
    <s v="food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08"/>
    <n v="32.5"/>
    <s v="music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72"/>
    <n v="32.5"/>
    <s v="music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07"/>
    <n v="8.1300000000000008"/>
    <s v="technology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11"/>
    <n v="13"/>
    <s v="technology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114"/>
    <n v="16.25"/>
    <s v="theater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170"/>
    <n v="21.67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6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674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140"/>
    <n v="12.4"/>
    <s v="music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102"/>
    <n v="30.5"/>
    <s v="technology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111"/>
    <n v="30.5"/>
    <s v="technology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04"/>
    <n v="20.329999999999998"/>
    <s v="film &amp; video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110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110"/>
    <n v="30"/>
    <s v="film &amp; video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10"/>
    <n v="20"/>
    <s v="theater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109"/>
    <n v="15"/>
    <s v="theater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109"/>
    <n v="20"/>
    <s v="technology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108"/>
    <n v="15"/>
    <s v="theater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295"/>
    <n v="60"/>
    <s v="photography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108"/>
    <n v="30"/>
    <s v="technology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0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108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107"/>
    <n v="19"/>
    <s v="publishing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114"/>
    <n v="18.670000000000002"/>
    <s v="theater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59"/>
    <n v="14"/>
    <s v="technology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06"/>
    <n v="18.670000000000002"/>
    <s v="games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636"/>
    <n v="27.5"/>
    <s v="technology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40"/>
    <n v="18.329999999999998"/>
    <s v="technology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105"/>
    <n v="18.329999999999998"/>
    <s v="theater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05"/>
    <n v="27.5"/>
    <s v="publishing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524"/>
    <n v="27.5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05"/>
    <n v="27.5"/>
    <s v="food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01"/>
    <n v="27.5"/>
    <s v="publishing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105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157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105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57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112"/>
    <n v="53"/>
    <s v="publishing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112"/>
    <n v="26"/>
    <s v="technology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104"/>
    <n v="3.71"/>
    <s v="film &amp; video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104"/>
    <n v="52"/>
    <s v="food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104"/>
    <n v="8.5"/>
    <s v="technology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156"/>
    <n v="12.75"/>
    <s v="games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04"/>
    <n v="17"/>
    <s v="games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04"/>
    <n v="25.5"/>
    <s v="food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55"/>
    <n v="25.5"/>
    <s v="film &amp; video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72"/>
    <n v="25.5"/>
    <s v="music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103"/>
    <n v="12.75"/>
    <s v="photography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154"/>
    <n v="25.5"/>
    <s v="film &amp; video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119"/>
    <n v="8.5"/>
    <s v="theater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15"/>
    <n v="50"/>
    <s v="technology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102"/>
    <n v="50"/>
    <s v="film &amp; video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102"/>
    <n v="50"/>
    <s v="technology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102"/>
    <n v="50"/>
    <s v="technology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102"/>
    <n v="25"/>
    <s v="technology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102"/>
    <n v="50"/>
    <s v="music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61"/>
    <n v="12.5"/>
    <s v="games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305"/>
    <n v="50"/>
    <s v="food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102"/>
    <n v="50"/>
    <s v="food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102"/>
    <n v="16.670000000000002"/>
    <s v="theater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102"/>
    <n v="50"/>
    <s v="film &amp; video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101"/>
    <n v="50"/>
    <s v="photography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101"/>
    <n v="50"/>
    <s v="food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101"/>
    <n v="50"/>
    <s v="theater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302"/>
    <n v="50"/>
    <s v="film &amp; video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01"/>
    <n v="50"/>
    <s v="food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91"/>
    <n v="50"/>
    <s v="food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537"/>
    <n v="25"/>
    <s v="publishing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13"/>
    <n v="25"/>
    <s v="theater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43"/>
    <n v="50"/>
    <s v="journalism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73"/>
    <n v="50"/>
    <s v="photography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45"/>
    <n v="50"/>
    <s v="theater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11"/>
    <n v="50"/>
    <s v="theater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44"/>
    <n v="25"/>
    <s v="music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11"/>
    <n v="50"/>
    <s v="music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28"/>
    <n v="16.670000000000002"/>
    <s v="film &amp; video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118"/>
    <n v="50"/>
    <s v="publishing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283"/>
    <n v="50"/>
    <s v="theater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128"/>
    <n v="50"/>
    <s v="film &amp; video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281"/>
    <n v="50"/>
    <s v="games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47"/>
    <n v="50"/>
    <s v="theater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17"/>
    <n v="10"/>
    <s v="games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111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347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57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114"/>
    <n v="9.4"/>
    <s v="theater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171"/>
    <n v="22.5"/>
    <s v="food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27"/>
    <n v="22.5"/>
    <s v="film &amp; video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109"/>
    <n v="11.25"/>
    <s v="games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136"/>
    <n v="15"/>
    <s v="games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357"/>
    <n v="22.5"/>
    <s v="theater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271"/>
    <n v="22.5"/>
    <s v="theater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35"/>
    <n v="11.25"/>
    <s v="publishing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54"/>
    <n v="9"/>
    <s v="music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105"/>
    <n v="11.25"/>
    <s v="theater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103"/>
    <n v="15"/>
    <s v="theater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199"/>
    <n v="22.5"/>
    <s v="music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44"/>
    <n v="9"/>
    <s v="film &amp; video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102"/>
    <n v="15"/>
    <s v="theater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111"/>
    <n v="15"/>
    <s v="games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147"/>
    <n v="15"/>
    <s v="publishing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105"/>
    <n v="9"/>
    <s v="games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01"/>
    <n v="10.56"/>
    <s v="games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109"/>
    <n v="10.5"/>
    <s v="technology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262"/>
    <n v="10.5"/>
    <s v="food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101"/>
    <n v="6.83"/>
    <s v="games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104"/>
    <n v="10.25"/>
    <s v="theater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132"/>
    <n v="10.25"/>
    <s v="theater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104"/>
    <n v="1.54"/>
    <s v="photography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112"/>
    <n v="20"/>
    <s v="film &amp; video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107"/>
    <n v="13.33"/>
    <s v="theater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21"/>
    <n v="10"/>
    <s v="photography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28"/>
    <n v="40"/>
    <s v="music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28"/>
    <n v="13.33"/>
    <s v="food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28"/>
    <n v="20"/>
    <s v="music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26"/>
    <n v="20"/>
    <s v="photography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20"/>
    <n v="20"/>
    <s v="theater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27"/>
    <n v="20"/>
    <s v="music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106"/>
    <n v="13.33"/>
    <s v="theater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253"/>
    <n v="13.33"/>
    <s v="film &amp; video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103"/>
    <n v="13.33"/>
    <s v="theater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10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70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31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497"/>
    <n v="18.5"/>
    <s v="theater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123"/>
    <n v="12"/>
    <s v="food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124"/>
    <n v="18"/>
    <s v="games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24"/>
    <n v="9"/>
    <s v="publishing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03"/>
    <n v="12"/>
    <s v="technology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123"/>
    <n v="17.5"/>
    <s v="food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246"/>
    <n v="17.5"/>
    <s v="food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102"/>
    <n v="17.5"/>
    <s v="theater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102"/>
    <n v="8.75"/>
    <s v="publishing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102"/>
    <n v="11.67"/>
    <s v="food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22"/>
    <n v="8.75"/>
    <s v="music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01"/>
    <n v="8.75"/>
    <s v="technology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22"/>
    <n v="11.67"/>
    <s v="music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121"/>
    <n v="35"/>
    <s v="theater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110"/>
    <n v="17.5"/>
    <s v="theater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101"/>
    <n v="11.67"/>
    <s v="photography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00"/>
    <n v="34.950000000000003"/>
    <s v="theater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120"/>
    <n v="8.5"/>
    <s v="games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00"/>
    <n v="34"/>
    <s v="music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07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50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100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100"/>
    <n v="10.67"/>
    <s v="theater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124"/>
    <n v="15.5"/>
    <s v="technology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120"/>
    <n v="10.33"/>
    <s v="film &amp; video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141"/>
    <n v="15"/>
    <s v="film &amp; video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12"/>
    <n v="30"/>
    <s v="food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40"/>
    <n v="30"/>
    <s v="technology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119"/>
    <n v="15"/>
    <s v="food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39"/>
    <n v="30"/>
    <s v="music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18"/>
    <n v="15"/>
    <s v="food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47"/>
    <n v="10"/>
    <s v="film &amp; video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00"/>
    <n v="15"/>
    <s v="publishing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235"/>
    <n v="30"/>
    <s v="music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174"/>
    <n v="15"/>
    <s v="music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117"/>
    <n v="30"/>
    <s v="theater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8"/>
    <n v="15"/>
    <s v="theater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17"/>
    <n v="7.5"/>
    <s v="photography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155"/>
    <n v="5.8"/>
    <s v="games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137"/>
    <n v="29"/>
    <s v="theater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16"/>
    <n v="7.25"/>
    <s v="theater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41"/>
    <n v="7.25"/>
    <s v="music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16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44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15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154"/>
    <n v="13.01"/>
    <s v="food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100"/>
    <n v="6.5"/>
    <s v="theater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115"/>
    <n v="13"/>
    <s v="games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6"/>
    <n v="13"/>
    <s v="theater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115"/>
    <n v="13"/>
    <s v="film &amp; video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5"/>
    <n v="13"/>
    <s v="theater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134"/>
    <n v="13"/>
    <s v="technology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114"/>
    <n v="13"/>
    <s v="technology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146"/>
    <n v="13"/>
    <s v="publishing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114"/>
    <n v="13"/>
    <s v="food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26"/>
    <n v="13"/>
    <s v="games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315"/>
    <n v="13"/>
    <s v="theater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119"/>
    <n v="13"/>
    <s v="food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287"/>
    <n v="25"/>
    <s v="theater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113"/>
    <n v="25"/>
    <s v="theater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150"/>
    <n v="25"/>
    <s v="film &amp; video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112"/>
    <n v="25"/>
    <s v="technology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1"/>
    <n v="25"/>
    <s v="theater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280"/>
    <n v="25"/>
    <s v="food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112"/>
    <n v="25"/>
    <s v="technology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112"/>
    <n v="25"/>
    <s v="games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111"/>
    <n v="25"/>
    <s v="theater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111"/>
    <n v="12.5"/>
    <s v="film &amp; video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129"/>
    <n v="25"/>
    <s v="music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111"/>
    <n v="25"/>
    <s v="photography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11"/>
    <n v="25"/>
    <s v="games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05"/>
    <n v="12.5"/>
    <s v="theater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28"/>
    <n v="25"/>
    <s v="technology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462"/>
    <n v="25"/>
    <s v="theater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10"/>
    <n v="25"/>
    <s v="food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39"/>
    <n v="25"/>
    <s v="publishing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542"/>
    <n v="8.33"/>
    <s v="food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22"/>
    <n v="25"/>
    <s v="theater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08"/>
    <n v="25"/>
    <s v="music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80"/>
    <n v="25"/>
    <s v="theater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08"/>
    <n v="12.5"/>
    <s v="theater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22"/>
    <n v="12.5"/>
    <s v="theater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107"/>
    <n v="6.25"/>
    <s v="photography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102"/>
    <n v="12.5"/>
    <s v="theater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126"/>
    <n v="25"/>
    <s v="theater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107"/>
    <n v="8.33"/>
    <s v="games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427"/>
    <n v="25"/>
    <s v="theater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214"/>
    <n v="12.5"/>
    <s v="games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126"/>
    <n v="2.67"/>
    <s v="theater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106"/>
    <n v="4.8"/>
    <s v="film &amp; video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65"/>
    <n v="5.75"/>
    <s v="theater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106"/>
    <n v="5.75"/>
    <s v="theater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106"/>
    <n v="7.33"/>
    <s v="theater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06"/>
    <n v="22"/>
    <s v="music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106"/>
    <n v="10.5"/>
    <s v="games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352"/>
    <n v="7"/>
    <s v="theater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106"/>
    <n v="10.5"/>
    <s v="music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100"/>
    <n v="10.5"/>
    <s v="theater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105"/>
    <n v="10.5"/>
    <s v="theater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04"/>
    <n v="7"/>
    <s v="publishing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49"/>
    <n v="10.5"/>
    <s v="food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30"/>
    <n v="3"/>
    <s v="games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04"/>
    <n v="7"/>
    <s v="theater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104"/>
    <n v="20"/>
    <s v="theater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104"/>
    <n v="20"/>
    <s v="theater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172"/>
    <n v="20"/>
    <s v="film &amp; video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103"/>
    <n v="20"/>
    <s v="theater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103"/>
    <n v="10"/>
    <s v="theater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103"/>
    <n v="10"/>
    <s v="technology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103"/>
    <n v="20"/>
    <s v="music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03"/>
    <n v="20"/>
    <s v="games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03"/>
    <n v="20"/>
    <s v="technology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03"/>
    <n v="10"/>
    <s v="music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103"/>
    <n v="20"/>
    <s v="photography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02"/>
    <n v="1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102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146"/>
    <n v="4.75"/>
    <s v="theater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x v="26"/>
    <n v="204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128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136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102"/>
    <n v="5.67"/>
    <s v="food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102"/>
    <n v="16"/>
    <s v="theater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101"/>
    <n v="5.33"/>
    <s v="games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101"/>
    <n v="7.5"/>
    <s v="technology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101"/>
    <n v="15"/>
    <s v="photography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101"/>
    <n v="7.5"/>
    <s v="games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101"/>
    <n v="7.5"/>
    <s v="publishing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101"/>
    <n v="5"/>
    <s v="publishing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101"/>
    <n v="15"/>
    <s v="theater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01"/>
    <n v="7.5"/>
    <s v="publishing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202"/>
    <n v="15"/>
    <s v="publishing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202"/>
    <n v="15"/>
    <s v="journalism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55"/>
    <n v="15"/>
    <s v="technology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336"/>
    <n v="15"/>
    <s v="technology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101"/>
    <n v="7.5"/>
    <s v="theater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100"/>
    <n v="7.5"/>
    <s v="photography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67"/>
    <n v="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33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10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0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10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10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200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122"/>
    <n v="5.5"/>
    <s v="film &amp; video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100"/>
    <n v="2.75"/>
    <s v="technology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100"/>
    <n v="5.5"/>
    <s v="theater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40"/>
    <n v="5.5"/>
    <s v="film &amp; video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123"/>
    <n v="3.67"/>
    <s v="games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115"/>
    <n v="3.67"/>
    <s v="games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130"/>
    <n v="5.5"/>
    <s v="music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102"/>
    <n v="5.5"/>
    <s v="theater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108"/>
    <n v="5.5"/>
    <s v="theater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00"/>
    <n v="5.5"/>
    <s v="theater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100"/>
    <n v="10"/>
    <s v="film &amp; video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100"/>
    <n v="10"/>
    <s v="food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158"/>
    <n v="10"/>
    <s v="film &amp; video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126"/>
    <n v="10"/>
    <s v="food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24"/>
    <n v="10"/>
    <s v="technology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20"/>
    <n v="10"/>
    <s v="publishing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105"/>
    <n v="10"/>
    <s v="theater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189"/>
    <n v="5"/>
    <s v="theater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52"/>
    <n v="10"/>
    <s v="theater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111"/>
    <n v="10"/>
    <s v="technology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125"/>
    <n v="10"/>
    <s v="games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104"/>
    <n v="5"/>
    <s v="games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252"/>
    <n v="10"/>
    <s v="theater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103"/>
    <n v="10"/>
    <s v="technology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930250"/>
    <n v="5"/>
    <s v="film &amp; video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102"/>
    <n v="10"/>
    <s v="film &amp; video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185"/>
    <n v="10"/>
    <s v="publishing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115"/>
    <n v="10"/>
    <s v="theater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110"/>
    <n v="3.33"/>
    <s v="games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102"/>
    <n v="5"/>
    <s v="music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114"/>
    <n v="10"/>
    <s v="film &amp; video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101"/>
    <n v="10"/>
    <s v="technology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261"/>
    <n v="10"/>
    <s v="technology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104"/>
    <n v="10"/>
    <s v="technology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101"/>
    <n v="5"/>
    <s v="food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101"/>
    <n v="10"/>
    <s v="theater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361"/>
    <n v="10"/>
    <s v="film &amp; video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113"/>
    <n v="10"/>
    <s v="theater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112"/>
    <n v="10"/>
    <s v="theater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22"/>
    <n v="10"/>
    <s v="film &amp; video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110"/>
    <n v="10"/>
    <s v="publishing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15"/>
    <n v="10"/>
    <s v="theater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18"/>
    <n v="5"/>
    <s v="games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489"/>
    <n v="10"/>
    <s v="photography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76"/>
    <n v="5"/>
    <s v="games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03"/>
    <n v="5"/>
    <s v="publishing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04"/>
    <n v="10"/>
    <s v="theater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75"/>
    <n v="10"/>
    <s v="theater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17"/>
    <n v="10"/>
    <s v="theater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03"/>
    <n v="5"/>
    <s v="technology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09"/>
    <n v="10"/>
    <s v="theater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51"/>
    <n v="10"/>
    <s v="theater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03"/>
    <n v="10"/>
    <s v="games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174"/>
    <n v="10"/>
    <s v="journalism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103"/>
    <n v="5"/>
    <s v="theater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116"/>
    <n v="10"/>
    <s v="theater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173"/>
    <n v="10"/>
    <s v="theater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2"/>
    <n v="10"/>
    <s v="theater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35"/>
    <n v="10"/>
    <s v="music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108"/>
    <n v="10"/>
    <s v="music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11"/>
    <n v="9"/>
    <s v="technology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107"/>
    <n v="2"/>
    <s v="technology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101"/>
    <n v="8"/>
    <s v="food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107"/>
    <n v="4"/>
    <s v="film &amp; video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9"/>
    <n v="1"/>
    <s v="technology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107"/>
    <n v="2"/>
    <s v="technology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142"/>
    <n v="7"/>
    <s v="theater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106"/>
    <n v="2.33"/>
    <s v="theater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11"/>
    <n v="2.33"/>
    <s v="publishing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282"/>
    <n v="3"/>
    <s v="film &amp; video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105"/>
    <n v="3"/>
    <s v="technology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168"/>
    <n v="3"/>
    <s v="photography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168"/>
    <n v="3"/>
    <s v="journalism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104"/>
    <n v="3"/>
    <s v="games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104"/>
    <n v="6"/>
    <s v="publishing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04"/>
    <n v="3"/>
    <s v="theater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66"/>
    <n v="3"/>
    <s v="technology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22"/>
    <n v="5"/>
    <s v="food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138"/>
    <n v="5"/>
    <s v="film &amp; video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332"/>
    <n v="5"/>
    <s v="food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111"/>
    <n v="5"/>
    <s v="film &amp; video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165"/>
    <n v="1"/>
    <s v="food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24"/>
    <n v="5"/>
    <s v="food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103"/>
    <n v="5"/>
    <s v="games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103"/>
    <n v="5"/>
    <s v="music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103"/>
    <n v="5"/>
    <s v="theater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103"/>
    <n v="5"/>
    <s v="games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103"/>
    <n v="5"/>
    <s v="theater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103"/>
    <n v="5"/>
    <s v="film &amp; video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109"/>
    <n v="5"/>
    <s v="publishing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36"/>
    <n v="5"/>
    <s v="theater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10"/>
    <n v="5"/>
    <s v="publishing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327"/>
    <n v="5"/>
    <s v="food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102"/>
    <n v="5"/>
    <s v="theater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163"/>
    <n v="5"/>
    <s v="theater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125"/>
    <n v="5"/>
    <s v="games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113"/>
    <n v="5"/>
    <s v="publishing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102"/>
    <n v="5"/>
    <s v="theater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101"/>
    <n v="5"/>
    <s v="theater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101"/>
    <n v="5"/>
    <s v="theater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108"/>
    <n v="5"/>
    <s v="theater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203"/>
    <n v="5"/>
    <s v="games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03"/>
    <n v="5"/>
    <s v="photography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01"/>
    <n v="1"/>
    <s v="food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08"/>
    <n v="5"/>
    <s v="music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01"/>
    <n v="5"/>
    <s v="technology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01"/>
    <n v="5"/>
    <s v="theater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9"/>
    <n v="2"/>
    <s v="games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29"/>
    <n v="1.33"/>
    <s v="food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101"/>
    <n v="4"/>
    <s v="technology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806"/>
    <n v="2"/>
    <s v="theater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115"/>
    <n v="1.5"/>
    <s v="theater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101"/>
    <n v="1"/>
    <s v="film &amp; video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100"/>
    <n v="3"/>
    <s v="theater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100"/>
    <n v="1"/>
    <s v="photography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267"/>
    <n v="1"/>
    <s v="theater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100"/>
    <n v="1"/>
    <s v="technology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107"/>
    <n v="1.5"/>
    <s v="theater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100"/>
    <n v="1.5"/>
    <s v="technology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107"/>
    <n v="1"/>
    <s v="film &amp; video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114"/>
    <n v="1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113"/>
    <n v="1.5"/>
    <s v="theater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132"/>
    <n v="1"/>
    <s v="publishing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106"/>
    <n v="1"/>
    <s v="theater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20"/>
    <n v="1"/>
    <s v="food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113"/>
    <n v="1"/>
    <s v="film &amp; video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131"/>
    <n v="2"/>
    <s v="theater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232"/>
    <n v="2"/>
    <s v="technology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22"/>
    <n v="1"/>
    <s v="publishing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101"/>
    <n v="1"/>
    <s v="food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131"/>
    <n v="1"/>
    <s v="theater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39"/>
    <n v="1"/>
    <s v="theater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104"/>
    <n v="2"/>
    <s v="technology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156"/>
    <n v="1"/>
    <s v="theater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780"/>
    <n v="1"/>
    <s v="theater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26"/>
    <n v="1"/>
    <s v="photography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104"/>
    <n v="1"/>
    <s v="publishing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104"/>
    <n v="2"/>
    <s v="publishing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9"/>
    <n v="1"/>
    <s v="games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111"/>
    <n v="1"/>
    <s v="games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103"/>
    <n v="1"/>
    <s v="technology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110"/>
    <n v="1"/>
    <s v="technology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103"/>
    <n v="1"/>
    <s v="technology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102"/>
    <n v="1"/>
    <s v="theater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170"/>
    <n v="1"/>
    <s v="technology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128"/>
    <n v="1"/>
    <s v="publishing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10"/>
    <n v="1"/>
    <s v="food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102"/>
    <n v="1"/>
    <s v="technology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102"/>
    <n v="1"/>
    <s v="food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109"/>
    <n v="1"/>
    <s v="technology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109"/>
    <n v="1"/>
    <s v="film &amp; video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101"/>
    <n v="1"/>
    <s v="film &amp; video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126"/>
    <n v="1"/>
    <s v="food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302"/>
    <n v="1"/>
    <s v="theater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75"/>
    <n v="1"/>
    <s v="food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50"/>
    <n v="1"/>
    <s v="food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108"/>
    <n v="1"/>
    <s v="food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100"/>
    <n v="1"/>
    <s v="theater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100"/>
    <n v="1"/>
    <s v="games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107"/>
    <n v="1"/>
    <s v="theater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20"/>
    <n v="1"/>
    <s v="theater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107"/>
    <n v="1"/>
    <s v="theater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248"/>
    <n v="1"/>
    <s v="theater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59"/>
    <n v="1"/>
    <s v="theater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148"/>
    <n v="1"/>
    <s v="technology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124"/>
    <n v="1"/>
    <s v="music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148"/>
    <n v="1"/>
    <s v="technology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105"/>
    <n v="1"/>
    <s v="publishing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105"/>
    <n v="1"/>
    <s v="theater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29"/>
    <n v="1"/>
    <s v="publishing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105"/>
    <n v="1"/>
    <s v="film &amp; video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978"/>
    <n v="1"/>
    <s v="theater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297"/>
    <n v="1"/>
    <s v="technology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146"/>
    <n v="1"/>
    <s v="technology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131"/>
    <n v="1"/>
    <s v="photography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144"/>
    <n v="1"/>
    <s v="theater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147"/>
    <n v="1"/>
    <s v="theater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131"/>
    <n v="1"/>
    <s v="film &amp; video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103"/>
    <n v="1"/>
    <s v="publishing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60"/>
    <n v="1"/>
    <s v="food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102"/>
    <n v="1"/>
    <s v="technology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110"/>
    <n v="1"/>
    <s v="technology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119"/>
    <n v="1"/>
    <s v="games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143"/>
    <n v="1"/>
    <s v="theater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101"/>
    <n v="1"/>
    <s v="theater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109"/>
    <n v="1"/>
    <s v="music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141"/>
    <n v="1"/>
    <s v="food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101"/>
    <n v="1"/>
    <s v="film &amp; video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102"/>
    <n v="1"/>
    <s v="film &amp; video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117"/>
    <n v="1"/>
    <s v="technology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506"/>
    <n v="1"/>
    <s v="photography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100"/>
    <n v="1"/>
    <s v="music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100"/>
    <n v="1"/>
    <s v="theater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14"/>
    <n v="1"/>
    <s v="music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35"/>
    <n v="1"/>
    <s v="technology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115"/>
    <n v="1"/>
    <s v="games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114"/>
    <n v="1"/>
    <s v="theater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171"/>
    <n v="1"/>
    <s v="theater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342"/>
    <n v="1"/>
    <s v="journalism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12"/>
    <n v="1"/>
    <s v="photography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68"/>
    <n v="1"/>
    <s v="theater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135"/>
    <n v="1"/>
    <s v="film &amp; video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134"/>
    <n v="1"/>
    <s v="games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112"/>
    <n v="1"/>
    <s v="music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39"/>
    <n v="1"/>
    <s v="technology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67"/>
    <n v="1"/>
    <s v="theater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134"/>
    <n v="1"/>
    <s v="theater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13"/>
    <n v="1"/>
    <s v="photography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11"/>
    <n v="1"/>
    <s v="publishing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123"/>
    <n v="1"/>
    <s v="publishing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102"/>
    <n v="1"/>
    <s v="food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25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121"/>
    <n v="0"/>
    <s v="film &amp; video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114"/>
    <n v="0"/>
    <s v="theater"/>
    <s v="spaces"/>
    <x v="370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13"/>
    <n v="0"/>
    <s v="publishing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120"/>
    <n v="0"/>
    <s v="film &amp; video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13"/>
    <n v="0"/>
    <s v="film &amp; video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101"/>
    <n v="0"/>
    <s v="theater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12"/>
    <n v="0"/>
    <s v="film &amp; video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109"/>
    <n v="0"/>
    <s v="film &amp; video"/>
    <s v="drama"/>
    <x v="37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118"/>
    <n v="0"/>
    <s v="film &amp; video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43"/>
    <n v="0"/>
    <s v="film &amp; video"/>
    <s v="drama"/>
    <x v="3713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102"/>
    <n v="0"/>
    <s v="theater"/>
    <s v="spaces"/>
    <x v="371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100"/>
    <n v="0"/>
    <s v="theater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130"/>
    <n v="0"/>
    <s v="technology"/>
    <s v="web"/>
    <x v="37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100"/>
    <n v="0"/>
    <s v="film &amp; video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108"/>
    <n v="0"/>
    <s v="technology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107"/>
    <n v="0"/>
    <s v="music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107"/>
    <n v="0"/>
    <s v="technology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106"/>
    <n v="0"/>
    <s v="technology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128"/>
    <n v="0"/>
    <s v="theater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14"/>
    <n v="0"/>
    <s v="film &amp; video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21"/>
    <n v="0"/>
    <s v="music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106"/>
    <n v="0"/>
    <s v="games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106"/>
    <n v="0"/>
    <s v="film &amp; video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106"/>
    <n v="0"/>
    <s v="publishing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126"/>
    <n v="0"/>
    <s v="photography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42"/>
    <n v="0"/>
    <s v="food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126"/>
    <n v="0"/>
    <s v="technology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126"/>
    <n v="0"/>
    <s v="film &amp; video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126"/>
    <n v="0"/>
    <s v="theater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39"/>
    <n v="0"/>
    <s v="theater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104"/>
    <n v="0"/>
    <s v="photography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156"/>
    <n v="0"/>
    <s v="publishing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125"/>
    <n v="0"/>
    <s v="music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104"/>
    <n v="0"/>
    <s v="technology"/>
    <s v="web"/>
    <x v="373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183"/>
    <n v="0"/>
    <s v="technology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104"/>
    <n v="0"/>
    <s v="film &amp; video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207"/>
    <n v="0"/>
    <s v="technology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106"/>
    <n v="0"/>
    <s v="technology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155"/>
    <n v="0"/>
    <s v="technology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124"/>
    <n v="0"/>
    <s v="music"/>
    <s v="jazz"/>
    <x v="37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106"/>
    <n v="0"/>
    <s v="food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102"/>
    <n v="0"/>
    <s v="food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26"/>
    <n v="0"/>
    <s v="food"/>
    <s v="food trucks"/>
    <x v="374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15"/>
    <n v="0"/>
    <s v="publishing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122"/>
    <n v="0"/>
    <s v="theater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27"/>
    <n v="0"/>
    <s v="theater"/>
    <s v="musical"/>
    <x v="37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102"/>
    <n v="0"/>
    <s v="film &amp; video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102"/>
    <n v="0"/>
    <s v="food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102"/>
    <n v="0"/>
    <s v="technology"/>
    <s v="web"/>
    <x v="37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102"/>
    <n v="0"/>
    <s v="theater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101"/>
    <n v="0"/>
    <s v="technology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101"/>
    <n v="0"/>
    <s v="theater"/>
    <s v="spaces"/>
    <x v="37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122"/>
    <n v="0"/>
    <s v="theater"/>
    <s v="plays"/>
    <x v="375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101"/>
    <n v="0"/>
    <s v="film &amp; video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202"/>
    <n v="0"/>
    <s v="technology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26"/>
    <n v="0"/>
    <s v="film &amp; video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121"/>
    <n v="0"/>
    <s v="film &amp; video"/>
    <s v="drama"/>
    <x v="376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101"/>
    <n v="0"/>
    <s v="film &amp; video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121"/>
    <n v="0"/>
    <s v="film &amp; video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101"/>
    <n v="0"/>
    <s v="technology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101"/>
    <n v="0"/>
    <s v="music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109"/>
    <n v="0"/>
    <s v="publishing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503"/>
    <n v="0"/>
    <s v="technology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121"/>
    <n v="0"/>
    <s v="technology"/>
    <s v="web"/>
    <x v="376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126"/>
    <n v="0"/>
    <s v="theater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100"/>
    <n v="0"/>
    <s v="theater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100"/>
    <n v="0"/>
    <s v="theater"/>
    <s v="spaces"/>
    <x v="377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121"/>
    <n v="0"/>
    <s v="technology"/>
    <s v="web"/>
    <x v="377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100"/>
    <n v="0"/>
    <s v="food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120"/>
    <n v="0"/>
    <s v="journalism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1"/>
    <n v="0"/>
    <s v="games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100"/>
    <n v="0"/>
    <s v="publishing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120"/>
    <n v="0"/>
    <s v="food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100"/>
    <n v="0"/>
    <s v="publishing"/>
    <s v="translations"/>
    <x v="377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100"/>
    <n v="0"/>
    <s v="food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100"/>
    <n v="0"/>
    <s v="food"/>
    <s v="food trucks"/>
    <x v="377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100"/>
    <n v="0"/>
    <s v="technology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120"/>
    <n v="0"/>
    <s v="film &amp; video"/>
    <s v="animation"/>
    <x v="37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240"/>
    <n v="0"/>
    <s v="publishing"/>
    <s v="art books"/>
    <x v="378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102"/>
    <n v="0"/>
    <s v="technology"/>
    <s v="web"/>
    <x v="37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119"/>
    <n v="0"/>
    <s v="technology"/>
    <s v="web"/>
    <x v="378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148"/>
    <n v="0"/>
    <s v="food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118"/>
    <n v="0"/>
    <s v="food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169"/>
    <n v="0"/>
    <s v="theater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148"/>
    <n v="0"/>
    <s v="theater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49"/>
    <n v="0"/>
    <s v="theater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12"/>
    <n v="0"/>
    <s v="theater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12"/>
    <n v="0"/>
    <s v="film &amp; video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108"/>
    <n v="0"/>
    <s v="technology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23"/>
    <n v="0"/>
    <s v="film &amp; video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106"/>
    <n v="0"/>
    <s v="film &amp; video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117"/>
    <n v="0"/>
    <s v="technology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117"/>
    <n v="0"/>
    <s v="technology"/>
    <s v="web"/>
    <x v="379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194"/>
    <n v="0"/>
    <s v="games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116"/>
    <n v="0"/>
    <s v="food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116"/>
    <n v="0"/>
    <s v="food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105"/>
    <n v="0"/>
    <s v="music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12"/>
    <n v="0"/>
    <s v="publishing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191"/>
    <n v="0"/>
    <s v="technology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114"/>
    <n v="0"/>
    <s v="theater"/>
    <s v="spaces"/>
    <x v="380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114"/>
    <n v="0"/>
    <s v="theater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114"/>
    <n v="0"/>
    <s v="theater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21"/>
    <n v="0"/>
    <s v="theater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113"/>
    <n v="0"/>
    <s v="food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113"/>
    <n v="0"/>
    <s v="film &amp; video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378"/>
    <n v="0"/>
    <s v="film &amp; video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113"/>
    <n v="0"/>
    <s v="film &amp; video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142"/>
    <n v="0"/>
    <s v="technology"/>
    <s v="web"/>
    <x v="381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103"/>
    <n v="0"/>
    <s v="music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113"/>
    <n v="0"/>
    <s v="photography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103"/>
    <n v="0"/>
    <s v="food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113"/>
    <n v="0"/>
    <s v="food"/>
    <s v="restaurants"/>
    <x v="38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113"/>
    <n v="0"/>
    <s v="food"/>
    <s v="food trucks"/>
    <x v="38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102"/>
    <n v="0"/>
    <s v="theater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19"/>
    <n v="0"/>
    <s v="theater"/>
    <s v="plays"/>
    <x v="381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107"/>
    <n v="0"/>
    <s v="theater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112"/>
    <n v="0"/>
    <s v="theater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102"/>
    <n v="0"/>
    <s v="publishing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160"/>
    <n v="0"/>
    <s v="food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112"/>
    <n v="0"/>
    <s v="theater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101"/>
    <n v="0"/>
    <s v="publishing"/>
    <s v="fiction"/>
    <x v="38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279"/>
    <n v="0"/>
    <s v="film &amp; video"/>
    <s v="drama"/>
    <x v="382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111"/>
    <n v="0"/>
    <s v="music"/>
    <s v="jazz"/>
    <x v="38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25"/>
    <n v="0"/>
    <s v="photography"/>
    <s v="places"/>
    <x v="38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111"/>
    <n v="0"/>
    <s v="photography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111"/>
    <n v="0"/>
    <s v="games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111"/>
    <n v="0"/>
    <s v="food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120"/>
    <n v="0"/>
    <s v="food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111"/>
    <n v="0"/>
    <s v="food"/>
    <s v="food trucks"/>
    <x v="38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100"/>
    <n v="0"/>
    <s v="food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110"/>
    <n v="0"/>
    <s v="theater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110"/>
    <n v="0"/>
    <s v="theater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220"/>
    <n v="0"/>
    <s v="theater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100"/>
    <n v="0"/>
    <s v="theater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110"/>
    <n v="0"/>
    <s v="theater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100"/>
    <n v="0"/>
    <s v="film &amp; video"/>
    <s v="animation"/>
    <x v="383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137"/>
    <n v="0"/>
    <s v="publishing"/>
    <s v="translations"/>
    <x v="384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110"/>
    <n v="0"/>
    <s v="technology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110"/>
    <n v="0"/>
    <s v="publishing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109"/>
    <n v="0"/>
    <s v="publishing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137"/>
    <n v="0"/>
    <s v="technology"/>
    <s v="web"/>
    <x v="38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109"/>
    <n v="0"/>
    <s v="film &amp; video"/>
    <s v="drama"/>
    <x v="38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136"/>
    <n v="0"/>
    <s v="film &amp; video"/>
    <s v="animation"/>
    <x v="3846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35"/>
    <n v="0"/>
    <s v="journalism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156"/>
    <n v="0"/>
    <s v="theater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272"/>
    <n v="0"/>
    <s v="technology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109"/>
    <n v="0"/>
    <s v="film &amp; video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32"/>
    <n v="0"/>
    <s v="film &amp; video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109"/>
    <n v="0"/>
    <s v="film &amp; video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15"/>
    <n v="0"/>
    <s v="film &amp; video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271"/>
    <n v="0"/>
    <s v="film &amp; video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108"/>
    <n v="0"/>
    <s v="technology"/>
    <s v="web"/>
    <x v="385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155"/>
    <n v="0"/>
    <s v="technology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120"/>
    <n v="0"/>
    <s v="technology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108"/>
    <n v="0"/>
    <s v="journalism"/>
    <s v="audio"/>
    <x v="38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31"/>
    <n v="0"/>
    <s v="journalism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108"/>
    <n v="0"/>
    <s v="games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108"/>
    <n v="0"/>
    <s v="food"/>
    <s v="food trucks"/>
    <x v="386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90"/>
    <n v="0"/>
    <s v="publishing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108"/>
    <n v="0"/>
    <s v="publishing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139"/>
    <n v="0"/>
    <s v="music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102"/>
    <n v="0"/>
    <s v="music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107"/>
    <n v="0"/>
    <s v="games"/>
    <s v="mobile games"/>
    <x v="386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160"/>
    <n v="0"/>
    <s v="technology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107"/>
    <n v="0"/>
    <s v="technology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107"/>
    <n v="0"/>
    <s v="food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127"/>
    <n v="0"/>
    <s v="food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107"/>
    <n v="0"/>
    <s v="food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27"/>
    <n v="0"/>
    <s v="food"/>
    <s v="food trucks"/>
    <x v="38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177"/>
    <n v="0"/>
    <s v="food"/>
    <s v="food trucks"/>
    <x v="387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116"/>
    <n v="0"/>
    <s v="food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133"/>
    <n v="0"/>
    <s v="food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106"/>
    <n v="0"/>
    <s v="publishing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132"/>
    <n v="0"/>
    <s v="theater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106"/>
    <n v="0"/>
    <s v="theater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106"/>
    <n v="0"/>
    <s v="theater"/>
    <s v="musical"/>
    <x v="3879"/>
  </r>
  <r>
    <n v="3886"/>
    <s v="a (Canceled)"/>
    <n v="1"/>
    <n v="10000"/>
    <n v="0"/>
    <x v="1"/>
    <s v="AU"/>
    <s v="AUD"/>
    <n v="1418275702"/>
    <n v="1415683702"/>
    <b v="0"/>
    <n v="0"/>
    <b v="0"/>
    <x v="19"/>
    <n v="106"/>
    <n v="0"/>
    <s v="theater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105"/>
    <n v="0"/>
    <s v="theater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105"/>
    <n v="0"/>
    <s v="theater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105"/>
    <n v="0"/>
    <s v="theater"/>
    <s v="plays"/>
    <x v="38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105"/>
    <n v="0"/>
    <s v="theater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112"/>
    <n v="0"/>
    <s v="theater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117"/>
    <n v="0"/>
    <s v="food"/>
    <s v="food trucks"/>
    <x v="388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11"/>
    <n v="0"/>
    <s v="technology"/>
    <s v="web"/>
    <x v="38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105"/>
    <n v="0"/>
    <s v="food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105"/>
    <n v="0"/>
    <s v="theater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105"/>
    <n v="0"/>
    <s v="theater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105"/>
    <n v="0"/>
    <s v="publishing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2"/>
    <n v="0"/>
    <s v="theater"/>
    <s v="plays"/>
    <x v="389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105"/>
    <n v="0"/>
    <s v="photography"/>
    <s v="photobooks"/>
    <x v="389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105"/>
    <n v="0"/>
    <s v="film &amp; video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131"/>
    <n v="0"/>
    <s v="games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104"/>
    <n v="0"/>
    <s v="food"/>
    <s v="food trucks"/>
    <x v="389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116"/>
    <n v="0"/>
    <s v="food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116"/>
    <n v="0"/>
    <s v="food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26"/>
    <n v="0"/>
    <s v="publishing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104"/>
    <n v="0"/>
    <s v="theater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104"/>
    <n v="0"/>
    <s v="theater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104"/>
    <n v="0"/>
    <s v="theater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104"/>
    <n v="0"/>
    <s v="film &amp; video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104"/>
    <n v="0"/>
    <s v="technology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104"/>
    <n v="0"/>
    <s v="technology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104"/>
    <n v="0"/>
    <s v="film &amp; video"/>
    <s v="animation"/>
    <x v="390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103"/>
    <n v="0"/>
    <s v="film &amp; video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129"/>
    <n v="0"/>
    <s v="film &amp; video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103"/>
    <n v="0"/>
    <s v="film &amp; video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103"/>
    <n v="0"/>
    <s v="music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102"/>
    <n v="0"/>
    <s v="music"/>
    <s v="faith"/>
    <x v="39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102"/>
    <n v="0"/>
    <s v="food"/>
    <s v="restaurants"/>
    <x v="39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102"/>
    <n v="0"/>
    <s v="theater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102"/>
    <n v="0"/>
    <s v="food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102"/>
    <n v="0"/>
    <s v="film &amp; video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128"/>
    <n v="0"/>
    <s v="music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102"/>
    <n v="0"/>
    <s v="food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154"/>
    <n v="0"/>
    <s v="photography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127"/>
    <n v="0"/>
    <s v="film &amp; video"/>
    <s v="drama"/>
    <x v="39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254"/>
    <n v="0"/>
    <s v="film &amp; video"/>
    <s v="drama"/>
    <x v="39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508"/>
    <n v="0"/>
    <s v="film &amp; video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101"/>
    <n v="0"/>
    <s v="food"/>
    <s v="food trucks"/>
    <x v="39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101"/>
    <n v="0"/>
    <s v="publishing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101"/>
    <n v="0"/>
    <s v="photography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112"/>
    <n v="0"/>
    <s v="music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101"/>
    <n v="0"/>
    <s v="food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112"/>
    <n v="0"/>
    <s v="theater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3"/>
    <n v="0"/>
    <s v="publishing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101"/>
    <n v="0"/>
    <s v="film &amp; video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101"/>
    <n v="0"/>
    <s v="music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126"/>
    <n v="0"/>
    <s v="music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101"/>
    <n v="0"/>
    <s v="technology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126"/>
    <n v="0"/>
    <s v="theater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101"/>
    <n v="0"/>
    <s v="theater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101"/>
    <n v="0"/>
    <s v="theater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101"/>
    <n v="0"/>
    <s v="food"/>
    <s v="food trucks"/>
    <x v="393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101"/>
    <n v="0"/>
    <s v="film &amp; video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100"/>
    <n v="0"/>
    <s v="film &amp; video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100"/>
    <n v="0"/>
    <s v="film &amp; video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100"/>
    <n v="0"/>
    <s v="film &amp; video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10"/>
    <n v="0"/>
    <s v="film &amp; video"/>
    <s v="animation"/>
    <x v="39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100"/>
    <n v="0"/>
    <s v="film &amp; video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100"/>
    <n v="0"/>
    <s v="technology"/>
    <s v="web"/>
    <x v="39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100"/>
    <n v="0"/>
    <s v="technology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100"/>
    <n v="0"/>
    <s v="technology"/>
    <s v="web"/>
    <x v="394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100"/>
    <n v="0"/>
    <s v="publishing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100"/>
    <n v="0"/>
    <s v="music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100"/>
    <n v="0"/>
    <s v="technology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100"/>
    <n v="0"/>
    <s v="games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108"/>
    <n v="0"/>
    <s v="music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20"/>
    <n v="0"/>
    <s v="publishing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14"/>
    <n v="0"/>
    <s v="publishing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110"/>
    <n v="0"/>
    <s v="music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10"/>
    <n v="0"/>
    <s v="music"/>
    <s v="faith"/>
    <x v="395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2"/>
    <n v="0"/>
    <s v="technology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100"/>
    <n v="0"/>
    <s v="food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196"/>
    <n v="0"/>
    <s v="publishing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33"/>
    <n v="0"/>
    <s v="theater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106"/>
    <n v="0"/>
    <s v="theater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20"/>
    <n v="0"/>
    <s v="theater"/>
    <s v="plays"/>
    <x v="39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110"/>
    <n v="0"/>
    <s v="publishing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138"/>
    <n v="0"/>
    <s v="theater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320"/>
    <n v="0"/>
    <s v="journalism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107"/>
    <n v="0"/>
    <s v="technology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120"/>
    <n v="0"/>
    <s v="film &amp; video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114"/>
    <n v="0"/>
    <s v="publishing"/>
    <s v="fiction"/>
    <x v="396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120"/>
    <n v="0"/>
    <s v="journalism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237"/>
    <n v="0"/>
    <s v="games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3"/>
    <n v="0"/>
    <s v="publishing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117"/>
    <n v="0"/>
    <s v="publishing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134"/>
    <n v="0"/>
    <s v="music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212"/>
    <n v="0"/>
    <s v="technology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2"/>
    <n v="0"/>
    <s v="publishing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72"/>
    <n v="0"/>
    <s v="theater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104"/>
    <n v="0"/>
    <s v="theater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155"/>
    <n v="0"/>
    <s v="publishing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103"/>
    <n v="0"/>
    <s v="journalism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155"/>
    <n v="0"/>
    <s v="photography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155"/>
    <n v="0"/>
    <s v="music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4"/>
    <n v="0"/>
    <s v="publishing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31"/>
    <n v="0"/>
    <s v="games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31"/>
    <n v="0"/>
    <s v="photography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107"/>
    <n v="0"/>
    <s v="film &amp; video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102"/>
    <n v="0"/>
    <s v="film &amp; video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153"/>
    <n v="0"/>
    <s v="film &amp; video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102"/>
    <n v="0"/>
    <s v="music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30"/>
    <n v="0"/>
    <s v="journalism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101"/>
    <n v="0"/>
    <s v="games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130"/>
    <n v="0"/>
    <s v="music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103"/>
    <n v="0"/>
    <s v="music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101"/>
    <n v="0"/>
    <s v="photography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114"/>
    <n v="0"/>
    <s v="technology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114"/>
    <n v="0"/>
    <s v="food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101"/>
    <n v="0"/>
    <s v="food"/>
    <s v="food trucks"/>
    <x v="399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174"/>
    <n v="0"/>
    <s v="theater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100"/>
    <n v="0"/>
    <s v="theater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100"/>
    <n v="0"/>
    <s v="theater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113"/>
    <n v="0"/>
    <s v="theater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113"/>
    <n v="0"/>
    <s v="theater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100"/>
    <n v="0"/>
    <s v="theater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113"/>
    <n v="0"/>
    <s v="theater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100"/>
    <n v="0"/>
    <s v="theater"/>
    <s v="plays"/>
    <x v="400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100"/>
    <n v="0"/>
    <s v="music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36"/>
    <n v="0"/>
    <s v="theater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111"/>
    <n v="0"/>
    <s v="technology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127"/>
    <n v="0"/>
    <s v="publishing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111"/>
    <n v="0"/>
    <s v="music"/>
    <s v="jazz"/>
    <x v="40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164"/>
    <n v="0"/>
    <s v="journalism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110"/>
    <n v="0"/>
    <s v="journalism"/>
    <s v="audio"/>
    <x v="400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103"/>
    <n v="0"/>
    <s v="music"/>
    <s v="world music"/>
    <x v="40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110"/>
    <n v="0"/>
    <s v="music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147"/>
    <n v="0"/>
    <s v="technology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126"/>
    <n v="0"/>
    <s v="technology"/>
    <s v="web"/>
    <x v="4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110"/>
    <n v="0"/>
    <s v="publishing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878"/>
    <n v="0"/>
    <s v="publishing"/>
    <s v="fiction"/>
    <x v="4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219"/>
    <n v="0"/>
    <s v="theater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146"/>
    <n v="0"/>
    <s v="film &amp; video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17"/>
    <n v="0"/>
    <s v="music"/>
    <s v="world music"/>
    <x v="401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124"/>
    <n v="0"/>
    <s v="publishing"/>
    <s v="fiction"/>
    <x v="401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109"/>
    <n v="0"/>
    <s v="publishing"/>
    <s v="fiction"/>
    <x v="40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124"/>
    <n v="0"/>
    <s v="music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173"/>
    <n v="0"/>
    <s v="photography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22"/>
    <n v="0"/>
    <s v="games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127"/>
    <n v="0"/>
    <s v="technology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123"/>
    <n v="0"/>
    <s v="technology"/>
    <s v="web"/>
    <x v="40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168"/>
    <n v="0"/>
    <s v="theater"/>
    <s v="plays"/>
    <x v="40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108"/>
    <n v="0"/>
    <s v="theater"/>
    <s v="plays"/>
    <x v="40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43"/>
    <n v="0"/>
    <s v="publishing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107"/>
    <n v="0"/>
    <s v="publishing"/>
    <s v="art books"/>
    <x v="40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107"/>
    <n v="0"/>
    <s v="technology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107"/>
    <n v="0"/>
    <s v="film &amp; video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122"/>
    <n v="0"/>
    <s v="film &amp; video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122"/>
    <n v="0"/>
    <s v="film &amp; video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107"/>
    <n v="0"/>
    <s v="technology"/>
    <s v="web"/>
    <x v="40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106"/>
    <n v="0"/>
    <s v="music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142"/>
    <n v="0"/>
    <s v="publishing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106"/>
    <n v="0"/>
    <s v="publishing"/>
    <s v="fiction"/>
    <x v="40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101"/>
    <n v="0"/>
    <s v="photography"/>
    <s v="places"/>
    <x v="403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384"/>
    <n v="0"/>
    <s v="photography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121"/>
    <n v="0"/>
    <s v="technology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105"/>
    <n v="0"/>
    <s v="theater"/>
    <s v="plays"/>
    <x v="40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105"/>
    <n v="0"/>
    <s v="theater"/>
    <s v="plays"/>
    <x v="404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22"/>
    <n v="0"/>
    <s v="theater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105"/>
    <n v="0"/>
    <s v="theater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119"/>
    <n v="0"/>
    <s v="music"/>
    <s v="jazz"/>
    <x v="4045"/>
  </r>
  <r>
    <n v="131"/>
    <s v="I (Canceled)"/>
    <s v="I"/>
    <n v="1200"/>
    <n v="0"/>
    <x v="1"/>
    <s v="US"/>
    <s v="USD"/>
    <n v="1467763200"/>
    <n v="1466453161"/>
    <b v="0"/>
    <n v="0"/>
    <b v="0"/>
    <x v="21"/>
    <n v="119"/>
    <n v="0"/>
    <s v="film &amp; video"/>
    <s v="science fiction"/>
    <x v="404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60"/>
    <n v="0"/>
    <s v="technology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139"/>
    <n v="0"/>
    <s v="photography"/>
    <s v="places"/>
    <x v="404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119"/>
    <n v="0"/>
    <s v="photography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166"/>
    <n v="0"/>
    <s v="theater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104"/>
    <n v="0"/>
    <s v="theater"/>
    <s v="plays"/>
    <x v="40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138"/>
    <n v="0"/>
    <s v="theater"/>
    <s v="plays"/>
    <x v="40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138"/>
    <n v="0"/>
    <s v="food"/>
    <s v="restaurants"/>
    <x v="405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104"/>
    <n v="0"/>
    <s v="film &amp; video"/>
    <s v="drama"/>
    <x v="405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103"/>
    <n v="0"/>
    <s v="journalism"/>
    <s v="audio"/>
    <x v="40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176"/>
    <n v="0"/>
    <s v="games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39"/>
    <n v="0"/>
    <s v="film &amp; video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137"/>
    <n v="0"/>
    <s v="film &amp; video"/>
    <s v="drama"/>
    <x v="40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103"/>
    <n v="0"/>
    <s v="film &amp; video"/>
    <s v="animation"/>
    <x v="4059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103"/>
    <n v="0"/>
    <s v="film &amp; video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29"/>
    <n v="0"/>
    <s v="music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102"/>
    <n v="0"/>
    <s v="journalism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102"/>
    <n v="0"/>
    <s v="publishing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136"/>
    <n v="0"/>
    <s v="photography"/>
    <s v="nature"/>
    <x v="406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102"/>
    <n v="0"/>
    <s v="music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102"/>
    <n v="0"/>
    <s v="technology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102"/>
    <n v="0"/>
    <s v="technology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203"/>
    <n v="0"/>
    <s v="food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41"/>
    <n v="0"/>
    <s v="theater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102"/>
    <n v="0"/>
    <s v="theater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101"/>
    <n v="0"/>
    <s v="publishing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108"/>
    <n v="0"/>
    <s v="technology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101"/>
    <n v="0"/>
    <s v="technology"/>
    <s v="web"/>
    <x v="407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119"/>
    <n v="0"/>
    <s v="photography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135"/>
    <n v="0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108"/>
    <n v="0"/>
    <s v="theater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101"/>
    <n v="0"/>
    <s v="theater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115"/>
    <n v="0"/>
    <s v="theater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101"/>
    <n v="0"/>
    <s v="film &amp; video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101"/>
    <n v="0"/>
    <s v="theater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101"/>
    <n v="0"/>
    <s v="theater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101"/>
    <n v="0"/>
    <s v="film &amp; video"/>
    <s v="animation"/>
    <x v="4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161"/>
    <n v="0"/>
    <s v="games"/>
    <s v="video games"/>
    <x v="40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115"/>
    <n v="0"/>
    <s v="theater"/>
    <s v="plays"/>
    <x v="408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100"/>
    <n v="0"/>
    <s v="photography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100"/>
    <n v="0"/>
    <s v="technology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115"/>
    <n v="0"/>
    <s v="music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100"/>
    <n v="0"/>
    <s v="journalism"/>
    <s v="audio"/>
    <x v="408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133"/>
    <n v="0"/>
    <s v="games"/>
    <s v="mobile games"/>
    <x v="40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100"/>
    <n v="0"/>
    <s v="photography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100"/>
    <n v="0"/>
    <s v="theater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105"/>
    <n v="0"/>
    <s v="theater"/>
    <s v="plays"/>
    <x v="409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100"/>
    <n v="0"/>
    <s v="theater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100"/>
    <n v="0"/>
    <s v="film &amp; video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107"/>
    <n v="0"/>
    <s v="film &amp; video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36"/>
    <n v="0"/>
    <s v="technology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114"/>
    <n v="0"/>
    <s v="technology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114"/>
    <n v="0"/>
    <s v="theater"/>
    <s v="spaces"/>
    <x v="409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179"/>
    <n v="0"/>
    <s v="theater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132"/>
    <n v="0"/>
    <s v="games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132"/>
    <n v="0"/>
    <s v="theater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101"/>
    <n v="0"/>
    <s v="technology"/>
    <s v="web"/>
    <x v="41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171"/>
    <n v="0"/>
    <s v="theater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112"/>
    <n v="0"/>
    <s v="film &amp; video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112"/>
    <n v="0"/>
    <s v="technology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130"/>
    <n v="0"/>
    <s v="theater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195"/>
    <n v="0"/>
    <s v="technology"/>
    <s v="web"/>
    <x v="410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78"/>
    <n v="0"/>
    <s v="games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118"/>
    <n v="0"/>
    <s v="games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111"/>
    <n v="0"/>
    <s v="journalism"/>
    <s v="audio"/>
    <x v="41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111"/>
    <n v="0"/>
    <s v="photography"/>
    <s v="places"/>
    <x v="41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35"/>
    <n v="0"/>
    <s v="photography"/>
    <s v="nature"/>
    <x v="41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110"/>
    <n v="0"/>
    <s v="food"/>
    <s v="food truck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7814"/>
    <n v="80"/>
    <x v="6"/>
    <s v="plays"/>
    <x v="2764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21535"/>
    <n v="66.67"/>
    <x v="6"/>
    <s v="plays"/>
    <x v="276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263"/>
    <n v="30.77"/>
    <x v="6"/>
    <s v="plays"/>
    <x v="276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543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00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495"/>
    <n v="30.08"/>
    <x v="7"/>
    <s v="classical music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182"/>
    <n v="64.17"/>
    <x v="6"/>
    <s v="plays"/>
    <x v="2770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7"/>
    <n v="27.5"/>
    <x v="6"/>
    <s v="plays"/>
    <x v="277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257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91"/>
    <n v="25.4"/>
    <x v="6"/>
    <s v="plays"/>
    <x v="277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57"/>
    <n v="42.22"/>
    <x v="2"/>
    <s v="photobooks"/>
    <x v="277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820"/>
    <n v="47.5"/>
    <x v="1"/>
    <s v="children's books"/>
    <x v="277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317"/>
    <n v="54.29"/>
    <x v="5"/>
    <s v="drama"/>
    <x v="2776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699"/>
    <n v="41.89"/>
    <x v="0"/>
    <s v="wearables"/>
    <x v="2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348"/>
    <n v="53.71"/>
    <x v="6"/>
    <s v="spaces"/>
    <x v="2778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34"/>
    <n v="41.78"/>
    <x v="5"/>
    <s v="documentary"/>
    <x v="277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26"/>
    <n v="93.75"/>
    <x v="6"/>
    <s v="plays"/>
    <x v="278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788"/>
    <n v="41.67"/>
    <x v="7"/>
    <s v="jazz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791"/>
    <n v="53.57"/>
    <x v="1"/>
    <s v="nonfiction"/>
    <x v="2782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387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60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951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975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260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5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382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07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5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5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402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945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485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526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2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5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353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94"/>
    <n v="26.92"/>
    <x v="1"/>
    <s v="art books"/>
    <x v="28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14"/>
    <n v="29.17"/>
    <x v="6"/>
    <s v="plays"/>
    <x v="280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705"/>
    <n v="35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36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7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113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211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678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99"/>
    <n v="37.56"/>
    <x v="5"/>
    <s v="science fiction"/>
    <x v="2808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61"/>
    <n v="55.83"/>
    <x v="6"/>
    <s v="spaces"/>
    <x v="2809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201"/>
    <n v="55.83"/>
    <x v="4"/>
    <s v="food trucks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2"/>
    <n v="67"/>
    <x v="5"/>
    <s v="animation"/>
    <x v="28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53"/>
    <n v="83.75"/>
    <x v="2"/>
    <s v="photobooks"/>
    <x v="281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05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1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75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7"/>
    <n v="81.58"/>
    <x v="0"/>
    <s v="web"/>
    <x v="281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285"/>
    <n v="32.5"/>
    <x v="5"/>
    <s v="drama"/>
    <x v="281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9"/>
    <n v="108.33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456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360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081"/>
    <n v="24.62"/>
    <x v="1"/>
    <s v="translations"/>
    <x v="282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48"/>
    <n v="29.09"/>
    <x v="6"/>
    <s v="plays"/>
    <x v="282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5"/>
    <n v="40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48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82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0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4"/>
    <n v="23.92"/>
    <x v="6"/>
    <s v="plays"/>
    <x v="282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56"/>
    <n v="103.33"/>
    <x v="3"/>
    <s v="video games"/>
    <x v="282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579"/>
    <n v="34.44"/>
    <x v="4"/>
    <s v="food trucks"/>
    <x v="2829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58"/>
    <n v="28.18"/>
    <x v="7"/>
    <s v="rock"/>
    <x v="283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15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13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13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105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379"/>
    <n v="150.5"/>
    <x v="0"/>
    <s v="web"/>
    <x v="283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217"/>
    <n v="75.25"/>
    <x v="6"/>
    <s v="plays"/>
    <x v="2836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7"/>
    <n v="37.630000000000003"/>
    <x v="7"/>
    <s v="rock"/>
    <x v="283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82"/>
    <n v="23.15"/>
    <x v="7"/>
    <s v="indie rock"/>
    <x v="2838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4"/>
    <n v="300"/>
    <x v="0"/>
    <s v="web"/>
    <x v="2839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212"/>
    <n v="300"/>
    <x v="0"/>
    <s v="web"/>
    <x v="284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41"/>
    <n v="300"/>
    <x v="6"/>
    <s v="spaces"/>
    <x v="284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647"/>
    <n v="25"/>
    <x v="6"/>
    <s v="spaces"/>
    <x v="2842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6"/>
    <n v="60"/>
    <x v="6"/>
    <s v="plays"/>
    <x v="284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521"/>
    <n v="60"/>
    <x v="6"/>
    <s v="plays"/>
    <x v="2844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3"/>
    <n v="18.75"/>
    <x v="7"/>
    <s v="metal"/>
    <x v="2845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1"/>
    <n v="30"/>
    <x v="7"/>
    <s v="metal"/>
    <x v="2846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436"/>
    <n v="27.27"/>
    <x v="7"/>
    <s v="rock"/>
    <x v="28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32"/>
    <n v="30"/>
    <x v="6"/>
    <s v="musical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56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0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320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4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857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154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922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66"/>
    <n v="57.2"/>
    <x v="0"/>
    <s v="wearables"/>
    <x v="285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01"/>
    <n v="57"/>
    <x v="6"/>
    <s v="plays"/>
    <x v="285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68"/>
    <n v="71.25"/>
    <x v="6"/>
    <s v="plays"/>
    <x v="2859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85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118"/>
    <n v="40.14"/>
    <x v="4"/>
    <s v="restaurants"/>
    <x v="286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14"/>
    <n v="40"/>
    <x v="2"/>
    <s v="places"/>
    <x v="2862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32"/>
    <n v="93.33"/>
    <x v="0"/>
    <s v="wearables"/>
    <x v="2863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99"/>
    <n v="93.33"/>
    <x v="6"/>
    <s v="spaces"/>
    <x v="286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429"/>
    <n v="35"/>
    <x v="7"/>
    <s v="faith"/>
    <x v="286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11"/>
    <n v="35"/>
    <x v="7"/>
    <s v="indie rock"/>
    <x v="2866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4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10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53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2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81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304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75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00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6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370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246"/>
    <n v="90.33"/>
    <x v="6"/>
    <s v="plays"/>
    <x v="287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94"/>
    <n v="54"/>
    <x v="0"/>
    <s v="web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5"/>
    <n v="45"/>
    <x v="3"/>
    <s v="mobile games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10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9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452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33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1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45"/>
    <n v="87"/>
    <x v="0"/>
    <s v="web"/>
    <x v="2886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30"/>
    <n v="26"/>
    <x v="0"/>
    <s v="wearables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28"/>
    <n v="28.89"/>
    <x v="0"/>
    <s v="gadgets"/>
    <x v="2888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53"/>
    <n v="28.89"/>
    <x v="7"/>
    <s v="indie rock"/>
    <x v="288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9"/>
    <n v="65"/>
    <x v="6"/>
    <s v="plays"/>
    <x v="289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39"/>
    <n v="37.14"/>
    <x v="6"/>
    <s v="plays"/>
    <x v="289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2"/>
    <n v="17.329999999999998"/>
    <x v="1"/>
    <s v="children's books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20"/>
    <n v="21.67"/>
    <x v="5"/>
    <s v="shorts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2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00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17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45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6"/>
    <n v="63"/>
    <x v="6"/>
    <s v="plays"/>
    <x v="289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91"/>
    <n v="50.2"/>
    <x v="6"/>
    <s v="plays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23"/>
    <n v="31.38"/>
    <x v="6"/>
    <s v="plays"/>
    <x v="29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83"/>
    <n v="250"/>
    <x v="5"/>
    <s v="animation"/>
    <x v="290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132"/>
    <n v="62.5"/>
    <x v="4"/>
    <s v="food trucks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81"/>
    <n v="250"/>
    <x v="0"/>
    <s v="wearables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60"/>
    <n v="250"/>
    <x v="8"/>
    <s v="audio"/>
    <x v="290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0"/>
    <n v="125"/>
    <x v="5"/>
    <s v="drama"/>
    <x v="290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00"/>
    <n v="35.71"/>
    <x v="6"/>
    <s v="plays"/>
    <x v="2906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123"/>
    <n v="250"/>
    <x v="0"/>
    <s v="web"/>
    <x v="2907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14"/>
    <n v="83.33"/>
    <x v="5"/>
    <s v="drama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108"/>
    <n v="62.5"/>
    <x v="6"/>
    <s v="plays"/>
    <x v="2909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37"/>
    <n v="50"/>
    <x v="5"/>
    <s v="drama"/>
    <x v="291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79"/>
    <n v="41.67"/>
    <x v="6"/>
    <s v="musical"/>
    <x v="2911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33"/>
    <n v="27.78"/>
    <x v="6"/>
    <s v="plays"/>
    <x v="2912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6"/>
    <n v="31.25"/>
    <x v="6"/>
    <s v="plays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31"/>
    <n v="11.36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4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04"/>
    <n v="16.2"/>
    <x v="3"/>
    <s v="video games"/>
    <x v="2916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03"/>
    <n v="48.2"/>
    <x v="1"/>
    <s v="translations"/>
    <x v="291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103"/>
    <n v="30.13"/>
    <x v="7"/>
    <s v="world music"/>
    <x v="2918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3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128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02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54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2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01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168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25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9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99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65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93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96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08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19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73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35"/>
    <n v="18.75"/>
    <x v="6"/>
    <s v="plays"/>
    <x v="2936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63"/>
    <n v="56.25"/>
    <x v="6"/>
    <s v="plays"/>
    <x v="2937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33"/>
    <n v="75"/>
    <x v="6"/>
    <s v="plays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02"/>
    <n v="74.33"/>
    <x v="1"/>
    <s v="art books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115"/>
    <n v="24.78"/>
    <x v="0"/>
    <s v="web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7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101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13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802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79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12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2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25"/>
    <n v="26.75"/>
    <x v="6"/>
    <s v="plays"/>
    <x v="2948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27"/>
    <n v="16.309999999999999"/>
    <x v="3"/>
    <s v="mobile games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43"/>
    <n v="53"/>
    <x v="8"/>
    <s v="audio"/>
    <x v="295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2"/>
    <n v="30.29"/>
    <x v="0"/>
    <s v="wearables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0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106"/>
    <n v="26.38"/>
    <x v="6"/>
    <s v="plays"/>
    <x v="295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8"/>
    <n v="52.5"/>
    <x v="4"/>
    <s v="restaurants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12"/>
    <n v="35"/>
    <x v="7"/>
    <s v="world music"/>
    <x v="2955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05"/>
    <n v="68.33"/>
    <x v="0"/>
    <s v="wearables"/>
    <x v="2956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4"/>
    <n v="68.33"/>
    <x v="5"/>
    <s v="animation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3"/>
    <n v="51.25"/>
    <x v="1"/>
    <s v="art books"/>
    <x v="2958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"/>
    <n v="20.5"/>
    <x v="2"/>
    <s v="places"/>
    <x v="2959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6"/>
    <n v="29.29"/>
    <x v="7"/>
    <s v="indie rock"/>
    <x v="296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0"/>
    <n v="15.77"/>
    <x v="5"/>
    <s v="shorts"/>
    <x v="296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0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"/>
    <n v="40.78"/>
    <x v="5"/>
    <s v="animation"/>
    <x v="296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83"/>
    <n v="202"/>
    <x v="6"/>
    <s v="plays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322"/>
    <n v="16.829999999999998"/>
    <x v="4"/>
    <s v="food truck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0"/>
    <n v="22.33"/>
    <x v="4"/>
    <s v="food trucks"/>
    <x v="296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819"/>
    <n v="100.5"/>
    <x v="6"/>
    <s v="plays"/>
    <x v="296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42"/>
    <n v="18.27"/>
    <x v="6"/>
    <s v="plays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7"/>
    <n v="100"/>
    <x v="1"/>
    <s v="translations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14"/>
    <n v="100"/>
    <x v="6"/>
    <s v="plays"/>
    <x v="297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14"/>
    <n v="200"/>
    <x v="0"/>
    <s v="web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662"/>
    <n v="200"/>
    <x v="6"/>
    <s v="spaces"/>
    <x v="297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4"/>
    <n v="40"/>
    <x v="7"/>
    <s v="indie rock"/>
    <x v="297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32"/>
    <n v="100"/>
    <x v="5"/>
    <s v="drama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786"/>
    <n v="40"/>
    <x v="1"/>
    <s v="nonfiction"/>
    <x v="2975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12"/>
    <n v="22.22"/>
    <x v="6"/>
    <s v="plays"/>
    <x v="297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270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6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11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55"/>
    <n v="27.86"/>
    <x v="7"/>
    <s v="indie rock"/>
    <x v="2980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01"/>
    <n v="39"/>
    <x v="6"/>
    <s v="plays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9"/>
    <n v="16.25"/>
    <x v="6"/>
    <s v="plays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53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7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24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0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03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02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02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18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5"/>
    <n v="61.67"/>
    <x v="6"/>
    <s v="plays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77"/>
    <n v="30"/>
    <x v="0"/>
    <s v="web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01"/>
    <n v="30"/>
    <x v="1"/>
    <s v="translations"/>
    <x v="2993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101"/>
    <n v="25.71"/>
    <x v="5"/>
    <s v="drama"/>
    <x v="299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59"/>
    <n v="22.5"/>
    <x v="7"/>
    <s v="rock"/>
    <x v="2995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0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85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39"/>
    <n v="59.33"/>
    <x v="7"/>
    <s v="world music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39"/>
    <n v="35.4"/>
    <x v="6"/>
    <s v="plays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02"/>
    <n v="59"/>
    <x v="1"/>
    <s v="fiction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05"/>
    <n v="87.5"/>
    <x v="6"/>
    <s v="spaces"/>
    <x v="300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26"/>
    <n v="35"/>
    <x v="0"/>
    <s v="web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34"/>
    <n v="24.71"/>
    <x v="6"/>
    <s v="plays"/>
    <x v="300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1"/>
    <n v="42.5"/>
    <x v="7"/>
    <s v="jazz"/>
    <x v="300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9"/>
    <n v="34"/>
    <x v="1"/>
    <s v="fiction"/>
    <x v="300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9"/>
    <n v="42.5"/>
    <x v="6"/>
    <s v="plays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11"/>
    <n v="34"/>
    <x v="6"/>
    <s v="plays"/>
    <x v="3007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33"/>
    <n v="28.33"/>
    <x v="2"/>
    <s v="nature"/>
    <x v="3008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04"/>
    <n v="27.5"/>
    <x v="6"/>
    <s v="plays"/>
    <x v="3009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32"/>
    <n v="23.57"/>
    <x v="3"/>
    <s v="video games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10"/>
    <n v="23.14"/>
    <x v="6"/>
    <s v="plays"/>
    <x v="301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18"/>
    <n v="32"/>
    <x v="7"/>
    <s v="jazz"/>
    <x v="301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31"/>
    <n v="40"/>
    <x v="7"/>
    <s v="jazz"/>
    <x v="3013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08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41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267"/>
    <n v="11.77"/>
    <x v="5"/>
    <s v="animation"/>
    <x v="301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229"/>
    <n v="38.25"/>
    <x v="6"/>
    <s v="plays"/>
    <x v="3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28"/>
    <n v="21.86"/>
    <x v="7"/>
    <s v="rock"/>
    <x v="3018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6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3"/>
    <n v="50.33"/>
    <x v="7"/>
    <s v="jazz"/>
    <x v="302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265"/>
    <n v="50.33"/>
    <x v="4"/>
    <s v="food trucks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27"/>
    <n v="50.33"/>
    <x v="4"/>
    <s v="food trucks"/>
    <x v="302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06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05"/>
    <n v="11.62"/>
    <x v="6"/>
    <s v="plays"/>
    <x v="302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05"/>
    <n v="50"/>
    <x v="1"/>
    <s v="fiction"/>
    <x v="3025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18"/>
    <n v="30"/>
    <x v="5"/>
    <s v="animation"/>
    <x v="30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04"/>
    <n v="75"/>
    <x v="1"/>
    <s v="children's books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25"/>
    <n v="50"/>
    <x v="7"/>
    <s v="faith"/>
    <x v="3028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6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3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09"/>
    <n v="24.33"/>
    <x v="6"/>
    <s v="plays"/>
    <x v="303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05"/>
    <n v="72.5"/>
    <x v="4"/>
    <s v="food trucks"/>
    <x v="303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0"/>
    <n v="48.33"/>
    <x v="1"/>
    <s v="translations"/>
    <x v="303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02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02"/>
    <n v="142"/>
    <x v="0"/>
    <s v="web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2"/>
    <n v="20.14"/>
    <x v="6"/>
    <s v="spaces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22"/>
    <n v="28.2"/>
    <x v="5"/>
    <s v="animation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303833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02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01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212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02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1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26"/>
    <n v="22.67"/>
    <x v="6"/>
    <s v="plays"/>
    <x v="3044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04"/>
    <n v="33.75"/>
    <x v="6"/>
    <s v="plays"/>
    <x v="3045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3"/>
    <n v="15"/>
    <x v="6"/>
    <s v="plays"/>
    <x v="304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300"/>
    <n v="27"/>
    <x v="6"/>
    <s v="plays"/>
    <x v="3047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250"/>
    <n v="45"/>
    <x v="6"/>
    <s v="plays"/>
    <x v="3048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20"/>
    <n v="16.63"/>
    <x v="5"/>
    <s v="animation"/>
    <x v="3049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20"/>
    <n v="44"/>
    <x v="0"/>
    <s v="makerspaces"/>
    <x v="305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19"/>
    <n v="44"/>
    <x v="7"/>
    <s v="world music"/>
    <x v="3051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18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18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17"/>
    <n v="32.75"/>
    <x v="6"/>
    <s v="plays"/>
    <x v="30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6"/>
    <n v="32.5"/>
    <x v="6"/>
    <s v="plays"/>
    <x v="305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83"/>
    <n v="65"/>
    <x v="5"/>
    <s v="drama"/>
    <x v="305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88"/>
    <n v="13"/>
    <x v="3"/>
    <s v="video games"/>
    <x v="3057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03"/>
    <n v="26"/>
    <x v="6"/>
    <s v="plays"/>
    <x v="3058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15"/>
    <n v="14.44"/>
    <x v="6"/>
    <s v="musical"/>
    <x v="3059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15"/>
    <n v="43"/>
    <x v="6"/>
    <s v="musical"/>
    <x v="306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0"/>
    <n v="12.8"/>
    <x v="6"/>
    <s v="spaces"/>
    <x v="3061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285"/>
    <n v="10.67"/>
    <x v="3"/>
    <s v="video games"/>
    <x v="306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89"/>
    <n v="42"/>
    <x v="6"/>
    <s v="spaces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3"/>
    <n v="25.2"/>
    <x v="0"/>
    <s v="wearabl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04"/>
    <n v="42"/>
    <x v="6"/>
    <s v="plays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51"/>
    <n v="31.25"/>
    <x v="3"/>
    <s v="mobile games"/>
    <x v="3066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17"/>
    <n v="62.5"/>
    <x v="3"/>
    <s v="mobile games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56"/>
    <n v="62.5"/>
    <x v="6"/>
    <s v="spaces"/>
    <x v="3068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6"/>
    <s v="plays"/>
    <x v="3069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10"/>
    <n v="62.5"/>
    <x v="6"/>
    <s v="plays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20"/>
    <n v="31.25"/>
    <x v="7"/>
    <s v="indie rock"/>
    <x v="307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36"/>
    <n v="62.5"/>
    <x v="5"/>
    <s v="animation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09"/>
    <n v="41.67"/>
    <x v="1"/>
    <s v="art books"/>
    <x v="3073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3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08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57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6"/>
    <n v="24.6"/>
    <x v="7"/>
    <s v="jazz"/>
    <x v="3077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6"/>
    <s v="plays"/>
    <x v="307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6"/>
    <n v="60"/>
    <x v="4"/>
    <s v="food trucks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06"/>
    <n v="60"/>
    <x v="7"/>
    <s v="jazz"/>
    <x v="308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06"/>
    <n v="60"/>
    <x v="0"/>
    <s v="web"/>
    <x v="3081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76"/>
    <n v="30"/>
    <x v="4"/>
    <s v="small batch"/>
    <x v="3082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32"/>
    <n v="8.57"/>
    <x v="6"/>
    <s v="plays"/>
    <x v="3083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01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9"/>
    <n v="13.11"/>
    <x v="6"/>
    <s v="plays"/>
    <x v="3085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05"/>
    <n v="29"/>
    <x v="6"/>
    <s v="musical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31"/>
    <n v="19.329999999999998"/>
    <x v="7"/>
    <s v="world music"/>
    <x v="308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5"/>
    <n v="58"/>
    <x v="6"/>
    <s v="spaces"/>
    <x v="308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5"/>
    <n v="38.33"/>
    <x v="5"/>
    <s v="science fiction"/>
    <x v="3089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74"/>
    <n v="23"/>
    <x v="3"/>
    <s v="video games"/>
    <x v="309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59"/>
    <n v="23"/>
    <x v="3"/>
    <s v="video games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03"/>
    <n v="16.43"/>
    <x v="0"/>
    <s v="web"/>
    <x v="309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9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46"/>
    <n v="14.13"/>
    <x v="7"/>
    <s v="indie rock"/>
    <x v="3094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03"/>
    <n v="36.67"/>
    <x v="6"/>
    <s v="musical"/>
    <x v="309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13"/>
    <n v="55"/>
    <x v="1"/>
    <s v="children's books"/>
    <x v="309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02"/>
    <n v="18.329999999999998"/>
    <x v="6"/>
    <s v="plays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54"/>
    <n v="27.5"/>
    <x v="6"/>
    <s v="plays"/>
    <x v="309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02"/>
    <n v="15.71"/>
    <x v="5"/>
    <s v="drama"/>
    <x v="3099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2"/>
    <n v="55"/>
    <x v="7"/>
    <s v="faith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05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01"/>
    <n v="36.33"/>
    <x v="3"/>
    <s v="video games"/>
    <x v="310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"/>
    <n v="15.43"/>
    <x v="0"/>
    <s v="web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1"/>
    <n v="108"/>
    <x v="4"/>
    <s v="small batch"/>
    <x v="3104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00"/>
    <n v="26.75"/>
    <x v="2"/>
    <s v="photobooks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96"/>
    <n v="26.5"/>
    <x v="0"/>
    <s v="wearables"/>
    <x v="3106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9"/>
    <n v="53"/>
    <x v="0"/>
    <s v="web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25"/>
    <n v="17.670000000000002"/>
    <x v="0"/>
    <s v="space exploration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72"/>
    <n v="35.33"/>
    <x v="0"/>
    <s v="wearables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11"/>
    <n v="26.5"/>
    <x v="0"/>
    <s v="wearables"/>
    <x v="311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06"/>
    <n v="21.2"/>
    <x v="7"/>
    <s v="rock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62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43"/>
    <n v="6.18"/>
    <x v="1"/>
    <s v="translations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62"/>
    <n v="52.5"/>
    <x v="6"/>
    <s v="spaces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484"/>
    <n v="52.5"/>
    <x v="6"/>
    <s v="plays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27"/>
    <n v="17.5"/>
    <x v="1"/>
    <s v="fiction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7"/>
    <n v="52.5"/>
    <x v="1"/>
    <s v="children's books"/>
    <x v="3117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19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2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18"/>
    <n v="12.75"/>
    <x v="6"/>
    <s v="musical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85"/>
    <n v="50.5"/>
    <x v="7"/>
    <s v="jazz"/>
    <x v="312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06"/>
    <n v="50.5"/>
    <x v="6"/>
    <s v="plays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25"/>
    <n v="14.43"/>
    <x v="2"/>
    <s v="nature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05"/>
    <n v="50.5"/>
    <x v="0"/>
    <s v="wearables"/>
    <x v="312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319"/>
    <n v="100"/>
    <x v="4"/>
    <s v="food trucks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15"/>
    <n v="100"/>
    <x v="0"/>
    <s v="wearables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12"/>
    <n v="50"/>
    <x v="0"/>
    <s v="web"/>
    <x v="3127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2260300"/>
    <n v="100"/>
    <x v="1"/>
    <s v="translations"/>
    <x v="3128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01"/>
    <n v="50"/>
    <x v="4"/>
    <s v="food trucks"/>
    <x v="312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12"/>
    <n v="100"/>
    <x v="7"/>
    <s v="jazz"/>
    <x v="31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2"/>
    <n v="100"/>
    <x v="4"/>
    <s v="food trucks"/>
    <x v="3131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12"/>
    <n v="100"/>
    <x v="6"/>
    <s v="spaces"/>
    <x v="313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1"/>
    <n v="100"/>
    <x v="5"/>
    <s v="drama"/>
    <x v="3133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48"/>
    <n v="100"/>
    <x v="0"/>
    <s v="web"/>
    <x v="3134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2"/>
    <n v="25"/>
    <x v="1"/>
    <s v="children's books"/>
    <x v="3135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63"/>
    <n v="25"/>
    <x v="6"/>
    <s v="plays"/>
    <x v="3136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10"/>
    <n v="10"/>
    <x v="3"/>
    <s v="video games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10"/>
    <n v="100"/>
    <x v="1"/>
    <s v="art books"/>
    <x v="31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04"/>
    <n v="33.33"/>
    <x v="4"/>
    <s v="food trucks"/>
    <x v="313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22"/>
    <n v="100"/>
    <x v="2"/>
    <s v="nature"/>
    <x v="314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46"/>
    <n v="100"/>
    <x v="1"/>
    <s v="translations"/>
    <x v="3141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4"/>
    <n v="100"/>
    <x v="6"/>
    <s v="plays"/>
    <x v="3142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9"/>
    <n v="100"/>
    <x v="1"/>
    <s v="fiction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20"/>
    <n v="100"/>
    <x v="6"/>
    <s v="plays"/>
    <x v="3144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8"/>
    <n v="16.670000000000002"/>
    <x v="6"/>
    <s v="plays"/>
    <x v="314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24"/>
    <n v="33.33"/>
    <x v="6"/>
    <s v="plays"/>
    <x v="3146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80"/>
    <n v="100"/>
    <x v="6"/>
    <s v="musical"/>
    <x v="3147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8"/>
    <n v="100"/>
    <x v="6"/>
    <s v="plays"/>
    <x v="314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7"/>
    <n v="20"/>
    <x v="6"/>
    <s v="plays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9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43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07"/>
    <n v="15.83"/>
    <x v="6"/>
    <s v="plays"/>
    <x v="315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107"/>
    <n v="23.75"/>
    <x v="6"/>
    <s v="plays"/>
    <x v="315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07"/>
    <n v="9.5"/>
    <x v="6"/>
    <s v="plays"/>
    <x v="315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7"/>
    <n v="15.67"/>
    <x v="6"/>
    <s v="plays"/>
    <x v="3155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65"/>
    <n v="23.5"/>
    <x v="2"/>
    <s v="nature"/>
    <x v="3156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28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5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4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04"/>
    <n v="90"/>
    <x v="0"/>
    <s v="web"/>
    <x v="316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4"/>
    <n v="30"/>
    <x v="1"/>
    <s v="children's books"/>
    <x v="316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38"/>
    <n v="30"/>
    <x v="7"/>
    <s v="jazz"/>
    <x v="316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06"/>
    <n v="22.5"/>
    <x v="0"/>
    <s v="wearables"/>
    <x v="3163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4"/>
    <n v="18"/>
    <x v="4"/>
    <s v="food trucks"/>
    <x v="316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82"/>
    <n v="30"/>
    <x v="6"/>
    <s v="plays"/>
    <x v="316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11"/>
    <n v="18"/>
    <x v="7"/>
    <s v="jazz"/>
    <x v="316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57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09"/>
    <n v="14.33"/>
    <x v="6"/>
    <s v="plays"/>
    <x v="3168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46"/>
    <n v="21.25"/>
    <x v="3"/>
    <s v="video games"/>
    <x v="3169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02"/>
    <n v="21.25"/>
    <x v="0"/>
    <s v="gadgets"/>
    <x v="317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3"/>
    <n v="5.31"/>
    <x v="3"/>
    <s v="video games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01"/>
    <n v="42.5"/>
    <x v="1"/>
    <s v="art books"/>
    <x v="317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9"/>
    <n v="21.25"/>
    <x v="4"/>
    <s v="small batch"/>
    <x v="3173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101"/>
    <n v="21.25"/>
    <x v="7"/>
    <s v="faith"/>
    <x v="317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1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1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0"/>
    <n v="20.5"/>
    <x v="5"/>
    <s v="animation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00"/>
    <n v="20.5"/>
    <x v="0"/>
    <s v="web"/>
    <x v="3178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00"/>
    <n v="16.399999999999999"/>
    <x v="5"/>
    <s v="animation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3"/>
    <n v="16.2"/>
    <x v="3"/>
    <s v="video games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42"/>
    <n v="20"/>
    <x v="1"/>
    <s v="art books"/>
    <x v="318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"/>
    <n v="20"/>
    <x v="0"/>
    <s v="web"/>
    <x v="31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"/>
    <n v="11.43"/>
    <x v="4"/>
    <s v="small batch"/>
    <x v="3184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6"/>
    <s v="plays"/>
    <x v="3185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559"/>
    <n v="26.67"/>
    <x v="6"/>
    <s v="plays"/>
    <x v="318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0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26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39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4"/>
    <n v="19"/>
    <x v="2"/>
    <s v="photobooks"/>
    <x v="319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93"/>
    <n v="25"/>
    <x v="1"/>
    <s v="translations"/>
    <x v="319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8"/>
    <n v="37.5"/>
    <x v="4"/>
    <s v="food trucks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01"/>
    <n v="37.5"/>
    <x v="4"/>
    <s v="restaurants"/>
    <x v="319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03"/>
    <n v="37.5"/>
    <x v="6"/>
    <s v="spaces"/>
    <x v="3194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26"/>
    <n v="37.5"/>
    <x v="7"/>
    <s v="faith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77"/>
    <n v="75"/>
    <x v="0"/>
    <s v="wearables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867"/>
    <n v="25"/>
    <x v="4"/>
    <s v="food trucks"/>
    <x v="3197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101"/>
    <n v="25"/>
    <x v="2"/>
    <s v="places"/>
    <x v="319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4"/>
    <n v="37.5"/>
    <x v="0"/>
    <s v="web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103"/>
    <n v="25"/>
    <x v="6"/>
    <s v="plays"/>
    <x v="320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24"/>
    <n v="18.75"/>
    <x v="6"/>
    <s v="plays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09"/>
    <n v="25"/>
    <x v="6"/>
    <s v="plays"/>
    <x v="3202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01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21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3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9"/>
    <n v="12"/>
    <x v="1"/>
    <s v="translations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78"/>
    <n v="23.67"/>
    <x v="6"/>
    <s v="spaces"/>
    <x v="3207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24"/>
    <n v="23.67"/>
    <x v="4"/>
    <s v="food trucks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79"/>
    <n v="23.33"/>
    <x v="6"/>
    <s v="plays"/>
    <x v="320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23"/>
    <n v="35"/>
    <x v="0"/>
    <s v="web"/>
    <x v="321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05"/>
    <n v="35"/>
    <x v="3"/>
    <s v="video games"/>
    <x v="321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355"/>
    <n v="17.5"/>
    <x v="4"/>
    <s v="food trucks"/>
    <x v="321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18"/>
    <n v="35"/>
    <x v="7"/>
    <s v="indie rock"/>
    <x v="3213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0"/>
    <n v="11.67"/>
    <x v="5"/>
    <s v="science fiction"/>
    <x v="3214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5"/>
    <n v="10"/>
    <x v="6"/>
    <s v="plays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7"/>
    <n v="17.5"/>
    <x v="6"/>
    <s v="plays"/>
    <x v="3216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6"/>
    <s v="plays"/>
    <x v="3217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6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116"/>
    <n v="23"/>
    <x v="6"/>
    <s v="plays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04"/>
    <n v="34"/>
    <x v="0"/>
    <s v="web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16"/>
    <n v="8.5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5"/>
    <n v="67"/>
    <x v="1"/>
    <s v="art books"/>
    <x v="3222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82"/>
    <n v="16.25"/>
    <x v="4"/>
    <s v="restaurants"/>
    <x v="322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08"/>
    <n v="32.5"/>
    <x v="7"/>
    <s v="jazz"/>
    <x v="3224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72"/>
    <n v="32.5"/>
    <x v="7"/>
    <s v="jazz"/>
    <x v="3225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07"/>
    <n v="8.1300000000000008"/>
    <x v="0"/>
    <s v="wearables"/>
    <x v="3226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1"/>
    <n v="13"/>
    <x v="0"/>
    <s v="wearables"/>
    <x v="3227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4"/>
    <n v="16.25"/>
    <x v="6"/>
    <s v="plays"/>
    <x v="3228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70"/>
    <n v="21.67"/>
    <x v="6"/>
    <s v="plays"/>
    <x v="32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674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40"/>
    <n v="12.4"/>
    <x v="7"/>
    <s v="jazz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02"/>
    <n v="30.5"/>
    <x v="0"/>
    <s v="web"/>
    <x v="3233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11"/>
    <n v="30.5"/>
    <x v="0"/>
    <s v="wearables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04"/>
    <n v="20.329999999999998"/>
    <x v="5"/>
    <s v="animation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10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10"/>
    <n v="30"/>
    <x v="5"/>
    <s v="drama"/>
    <x v="3237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0"/>
    <n v="20"/>
    <x v="6"/>
    <s v="plays"/>
    <x v="3238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09"/>
    <n v="15"/>
    <x v="6"/>
    <s v="plays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109"/>
    <n v="20"/>
    <x v="0"/>
    <s v="web"/>
    <x v="324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08"/>
    <n v="15"/>
    <x v="6"/>
    <s v="plays"/>
    <x v="324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295"/>
    <n v="60"/>
    <x v="2"/>
    <s v="nature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8"/>
    <n v="30"/>
    <x v="0"/>
    <s v="gadgets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0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08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07"/>
    <n v="19"/>
    <x v="1"/>
    <s v="fiction"/>
    <x v="3246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14"/>
    <n v="18.670000000000002"/>
    <x v="6"/>
    <s v="spaces"/>
    <x v="3247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59"/>
    <n v="14"/>
    <x v="0"/>
    <s v="web"/>
    <x v="3248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06"/>
    <n v="18.670000000000002"/>
    <x v="3"/>
    <s v="video games"/>
    <x v="3249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636"/>
    <n v="27.5"/>
    <x v="0"/>
    <s v="web"/>
    <x v="325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0"/>
    <n v="18.329999999999998"/>
    <x v="0"/>
    <s v="web"/>
    <x v="325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05"/>
    <n v="18.329999999999998"/>
    <x v="6"/>
    <s v="plays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05"/>
    <n v="27.5"/>
    <x v="1"/>
    <s v="art books"/>
    <x v="3253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524"/>
    <n v="27.5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05"/>
    <n v="27.5"/>
    <x v="4"/>
    <s v="food trucks"/>
    <x v="325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01"/>
    <n v="27.5"/>
    <x v="1"/>
    <s v="translations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57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05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57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12"/>
    <n v="53"/>
    <x v="1"/>
    <s v="children's books"/>
    <x v="326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2"/>
    <n v="26"/>
    <x v="0"/>
    <s v="web"/>
    <x v="3262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4"/>
    <n v="3.71"/>
    <x v="5"/>
    <s v="animation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4"/>
    <n v="52"/>
    <x v="4"/>
    <s v="food trucks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4"/>
    <n v="8.5"/>
    <x v="0"/>
    <s v="space exploration"/>
    <x v="3265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56"/>
    <n v="12.75"/>
    <x v="3"/>
    <s v="video games"/>
    <x v="326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04"/>
    <n v="17"/>
    <x v="3"/>
    <s v="mobile games"/>
    <x v="326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04"/>
    <n v="25.5"/>
    <x v="4"/>
    <s v="food trucks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55"/>
    <n v="25.5"/>
    <x v="5"/>
    <s v="animation"/>
    <x v="326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72"/>
    <n v="25.5"/>
    <x v="7"/>
    <s v="faith"/>
    <x v="327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3"/>
    <n v="12.75"/>
    <x v="2"/>
    <s v="people"/>
    <x v="327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54"/>
    <n v="25.5"/>
    <x v="5"/>
    <s v="drama"/>
    <x v="3272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9"/>
    <n v="8.5"/>
    <x v="6"/>
    <s v="plays"/>
    <x v="3273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5"/>
    <n v="50"/>
    <x v="0"/>
    <s v="web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02"/>
    <n v="50"/>
    <x v="5"/>
    <s v="animation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02"/>
    <n v="50"/>
    <x v="0"/>
    <s v="web"/>
    <x v="3276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02"/>
    <n v="50"/>
    <x v="0"/>
    <s v="web"/>
    <x v="327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2"/>
    <n v="25"/>
    <x v="0"/>
    <s v="gadgets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02"/>
    <n v="50"/>
    <x v="7"/>
    <s v="jazz"/>
    <x v="3279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1"/>
    <n v="12.5"/>
    <x v="3"/>
    <s v="video games"/>
    <x v="328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305"/>
    <n v="50"/>
    <x v="4"/>
    <s v="food trucks"/>
    <x v="328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02"/>
    <n v="50"/>
    <x v="4"/>
    <s v="food trucks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02"/>
    <n v="16.670000000000002"/>
    <x v="6"/>
    <s v="spaces"/>
    <x v="3283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02"/>
    <n v="50"/>
    <x v="5"/>
    <s v="drama"/>
    <x v="328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01"/>
    <n v="50"/>
    <x v="2"/>
    <s v="nature"/>
    <x v="3285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01"/>
    <n v="50"/>
    <x v="4"/>
    <s v="food trucks"/>
    <x v="328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01"/>
    <n v="50"/>
    <x v="6"/>
    <s v="spaces"/>
    <x v="328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302"/>
    <n v="50"/>
    <x v="5"/>
    <s v="drama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01"/>
    <n v="50"/>
    <x v="4"/>
    <s v="food trucks"/>
    <x v="3289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91"/>
    <n v="50"/>
    <x v="4"/>
    <s v="food trucks"/>
    <x v="329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537"/>
    <n v="25"/>
    <x v="1"/>
    <s v="fiction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3"/>
    <n v="25"/>
    <x v="6"/>
    <s v="plays"/>
    <x v="329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43"/>
    <n v="50"/>
    <x v="8"/>
    <s v="audio"/>
    <x v="329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73"/>
    <n v="50"/>
    <x v="2"/>
    <s v="people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45"/>
    <n v="50"/>
    <x v="6"/>
    <s v="musical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11"/>
    <n v="50"/>
    <x v="6"/>
    <s v="plays"/>
    <x v="3296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44"/>
    <n v="25"/>
    <x v="7"/>
    <s v="jazz"/>
    <x v="329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1"/>
    <n v="50"/>
    <x v="7"/>
    <s v="faith"/>
    <x v="329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28"/>
    <n v="16.670000000000002"/>
    <x v="5"/>
    <s v="animation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118"/>
    <n v="50"/>
    <x v="1"/>
    <s v="fiction"/>
    <x v="33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283"/>
    <n v="50"/>
    <x v="6"/>
    <s v="plays"/>
    <x v="3301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8"/>
    <n v="50"/>
    <x v="5"/>
    <s v="animation"/>
    <x v="3302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81"/>
    <n v="50"/>
    <x v="3"/>
    <s v="mobile games"/>
    <x v="3303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47"/>
    <n v="50"/>
    <x v="6"/>
    <s v="plays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17"/>
    <n v="10"/>
    <x v="3"/>
    <s v="video games"/>
    <x v="330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11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47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7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14"/>
    <n v="9.4"/>
    <x v="6"/>
    <s v="plays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71"/>
    <n v="22.5"/>
    <x v="4"/>
    <s v="food trucks"/>
    <x v="33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7"/>
    <n v="22.5"/>
    <x v="5"/>
    <s v="animation"/>
    <x v="33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09"/>
    <n v="11.25"/>
    <x v="3"/>
    <s v="video games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36"/>
    <n v="15"/>
    <x v="3"/>
    <s v="video games"/>
    <x v="33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57"/>
    <n v="22.5"/>
    <x v="6"/>
    <s v="plays"/>
    <x v="331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71"/>
    <n v="22.5"/>
    <x v="6"/>
    <s v="plays"/>
    <x v="3315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35"/>
    <n v="11.25"/>
    <x v="1"/>
    <s v="children's books"/>
    <x v="3316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54"/>
    <n v="9"/>
    <x v="7"/>
    <s v="jazz"/>
    <x v="33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05"/>
    <n v="11.25"/>
    <x v="6"/>
    <s v="plays"/>
    <x v="331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03"/>
    <n v="15"/>
    <x v="6"/>
    <s v="plays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99"/>
    <n v="22.5"/>
    <x v="7"/>
    <s v="jazz"/>
    <x v="33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"/>
    <n v="9"/>
    <x v="5"/>
    <s v="animation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02"/>
    <n v="15"/>
    <x v="6"/>
    <s v="plays"/>
    <x v="332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11"/>
    <n v="15"/>
    <x v="3"/>
    <s v="video games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47"/>
    <n v="15"/>
    <x v="1"/>
    <s v="translations"/>
    <x v="33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05"/>
    <n v="9"/>
    <x v="3"/>
    <s v="video games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1"/>
    <n v="10.56"/>
    <x v="3"/>
    <s v="video games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9"/>
    <n v="10.5"/>
    <x v="0"/>
    <s v="gadgets"/>
    <x v="332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62"/>
    <n v="10.5"/>
    <x v="4"/>
    <s v="food trucks"/>
    <x v="3328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01"/>
    <n v="6.83"/>
    <x v="3"/>
    <s v="video games"/>
    <x v="3329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4"/>
    <n v="10.25"/>
    <x v="6"/>
    <s v="plays"/>
    <x v="333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32"/>
    <n v="10.25"/>
    <x v="6"/>
    <s v="spaces"/>
    <x v="3331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04"/>
    <n v="1.54"/>
    <x v="2"/>
    <s v="photobooks"/>
    <x v="333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12"/>
    <n v="20"/>
    <x v="5"/>
    <s v="science fiction"/>
    <x v="3333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07"/>
    <n v="13.33"/>
    <x v="6"/>
    <s v="spaces"/>
    <x v="3334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1"/>
    <n v="10"/>
    <x v="2"/>
    <s v="photobooks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8"/>
    <n v="40"/>
    <x v="7"/>
    <s v="world music"/>
    <x v="3336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8"/>
    <n v="13.33"/>
    <x v="4"/>
    <s v="food trucks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28"/>
    <n v="20"/>
    <x v="7"/>
    <s v="jazz"/>
    <x v="33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6"/>
    <n v="20"/>
    <x v="2"/>
    <s v="photobooks"/>
    <x v="333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20"/>
    <n v="20"/>
    <x v="6"/>
    <s v="plays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7"/>
    <n v="20"/>
    <x v="7"/>
    <s v="jazz"/>
    <x v="3341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06"/>
    <n v="13.33"/>
    <x v="6"/>
    <s v="plays"/>
    <x v="334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53"/>
    <n v="13.33"/>
    <x v="5"/>
    <s v="science fiction"/>
    <x v="33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03"/>
    <n v="13.33"/>
    <x v="6"/>
    <s v="musical"/>
    <x v="3344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0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1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497"/>
    <n v="18.5"/>
    <x v="6"/>
    <s v="plays"/>
    <x v="334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3"/>
    <n v="12"/>
    <x v="4"/>
    <s v="food trucks"/>
    <x v="3349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24"/>
    <n v="18"/>
    <x v="3"/>
    <s v="mobile games"/>
    <x v="335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24"/>
    <n v="9"/>
    <x v="1"/>
    <s v="children's books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3"/>
    <n v="12"/>
    <x v="0"/>
    <s v="space exploration"/>
    <x v="335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23"/>
    <n v="17.5"/>
    <x v="4"/>
    <s v="food trucks"/>
    <x v="335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246"/>
    <n v="17.5"/>
    <x v="4"/>
    <s v="food trucks"/>
    <x v="335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02"/>
    <n v="17.5"/>
    <x v="6"/>
    <s v="musical"/>
    <x v="3355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02"/>
    <n v="8.75"/>
    <x v="1"/>
    <s v="children's books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02"/>
    <n v="11.67"/>
    <x v="4"/>
    <s v="food trucks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22"/>
    <n v="8.75"/>
    <x v="7"/>
    <s v="faith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01"/>
    <n v="8.75"/>
    <x v="0"/>
    <s v="web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22"/>
    <n v="11.67"/>
    <x v="7"/>
    <s v="faith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21"/>
    <n v="35"/>
    <x v="6"/>
    <s v="plays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10"/>
    <n v="17.5"/>
    <x v="6"/>
    <s v="musical"/>
    <x v="336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01"/>
    <n v="11.67"/>
    <x v="2"/>
    <s v="nature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0"/>
    <n v="34.950000000000003"/>
    <x v="6"/>
    <s v="plays"/>
    <x v="336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20"/>
    <n v="8.5"/>
    <x v="3"/>
    <s v="video games"/>
    <x v="3365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00"/>
    <n v="34"/>
    <x v="7"/>
    <s v="faith"/>
    <x v="3366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07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50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00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0"/>
    <n v="10.67"/>
    <x v="6"/>
    <s v="plays"/>
    <x v="337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24"/>
    <n v="15.5"/>
    <x v="0"/>
    <s v="web"/>
    <x v="3371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20"/>
    <n v="10.33"/>
    <x v="5"/>
    <s v="animation"/>
    <x v="3372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41"/>
    <n v="15"/>
    <x v="5"/>
    <s v="science fiction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2"/>
    <n v="30"/>
    <x v="4"/>
    <s v="food trucks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40"/>
    <n v="30"/>
    <x v="0"/>
    <s v="web"/>
    <x v="3375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19"/>
    <n v="15"/>
    <x v="4"/>
    <s v="food trucks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9"/>
    <n v="30"/>
    <x v="7"/>
    <s v="jazz"/>
    <x v="337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18"/>
    <n v="15"/>
    <x v="4"/>
    <s v="restaurants"/>
    <x v="3378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7"/>
    <n v="10"/>
    <x v="5"/>
    <s v="animation"/>
    <x v="3379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0"/>
    <n v="15"/>
    <x v="1"/>
    <s v="fiction"/>
    <x v="3380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235"/>
    <n v="30"/>
    <x v="7"/>
    <s v="indie rock"/>
    <x v="3381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74"/>
    <n v="15"/>
    <x v="7"/>
    <s v="jazz"/>
    <x v="338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17"/>
    <n v="30"/>
    <x v="6"/>
    <s v="plays"/>
    <x v="338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8"/>
    <n v="15"/>
    <x v="6"/>
    <s v="musical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17"/>
    <n v="7.5"/>
    <x v="2"/>
    <s v="photobooks"/>
    <x v="3385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55"/>
    <n v="5.8"/>
    <x v="3"/>
    <s v="video games"/>
    <x v="338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37"/>
    <n v="29"/>
    <x v="6"/>
    <s v="plays"/>
    <x v="338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16"/>
    <n v="7.25"/>
    <x v="6"/>
    <s v="plays"/>
    <x v="3388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1"/>
    <n v="7.25"/>
    <x v="7"/>
    <s v="classical music"/>
    <x v="338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16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4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15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54"/>
    <n v="13.01"/>
    <x v="4"/>
    <s v="food trucks"/>
    <x v="339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00"/>
    <n v="6.5"/>
    <x v="6"/>
    <s v="spaces"/>
    <x v="339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15"/>
    <n v="13"/>
    <x v="3"/>
    <s v="mobile games"/>
    <x v="339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6"/>
    <n v="13"/>
    <x v="6"/>
    <s v="plays"/>
    <x v="33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15"/>
    <n v="13"/>
    <x v="5"/>
    <s v="animation"/>
    <x v="3397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"/>
    <n v="13"/>
    <x v="6"/>
    <s v="spaces"/>
    <x v="3398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4"/>
    <n v="13"/>
    <x v="0"/>
    <s v="web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14"/>
    <n v="13"/>
    <x v="0"/>
    <s v="wearables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46"/>
    <n v="13"/>
    <x v="1"/>
    <s v="translations"/>
    <x v="340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14"/>
    <n v="13"/>
    <x v="4"/>
    <s v="food trucks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26"/>
    <n v="13"/>
    <x v="3"/>
    <s v="video games"/>
    <x v="340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15"/>
    <n v="13"/>
    <x v="6"/>
    <s v="plays"/>
    <x v="340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19"/>
    <n v="13"/>
    <x v="4"/>
    <s v="food trucks"/>
    <x v="340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87"/>
    <n v="25"/>
    <x v="6"/>
    <s v="plays"/>
    <x v="340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13"/>
    <n v="25"/>
    <x v="6"/>
    <s v="spaces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0"/>
    <n v="25"/>
    <x v="5"/>
    <s v="animation"/>
    <x v="3408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12"/>
    <n v="25"/>
    <x v="0"/>
    <s v="web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6"/>
    <s v="plays"/>
    <x v="34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80"/>
    <n v="25"/>
    <x v="4"/>
    <s v="food trucks"/>
    <x v="3411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12"/>
    <n v="25"/>
    <x v="0"/>
    <s v="web"/>
    <x v="341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12"/>
    <n v="25"/>
    <x v="3"/>
    <s v="video games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11"/>
    <n v="25"/>
    <x v="6"/>
    <s v="plays"/>
    <x v="3414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5"/>
    <s v="animation"/>
    <x v="3415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29"/>
    <n v="25"/>
    <x v="7"/>
    <s v="jazz"/>
    <x v="34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11"/>
    <n v="25"/>
    <x v="2"/>
    <s v="people"/>
    <x v="3417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11"/>
    <n v="25"/>
    <x v="3"/>
    <s v="video games"/>
    <x v="341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05"/>
    <n v="12.5"/>
    <x v="6"/>
    <s v="plays"/>
    <x v="3419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8"/>
    <n v="25"/>
    <x v="0"/>
    <s v="web"/>
    <x v="342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462"/>
    <n v="25"/>
    <x v="6"/>
    <s v="plays"/>
    <x v="342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10"/>
    <n v="25"/>
    <x v="4"/>
    <s v="food trucks"/>
    <x v="3422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39"/>
    <n v="25"/>
    <x v="1"/>
    <s v="children's books"/>
    <x v="3423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542"/>
    <n v="8.33"/>
    <x v="4"/>
    <s v="food trucks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2"/>
    <n v="25"/>
    <x v="6"/>
    <s v="plays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08"/>
    <n v="25"/>
    <x v="7"/>
    <s v="world music"/>
    <x v="3426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80"/>
    <n v="25"/>
    <x v="6"/>
    <s v="plays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8"/>
    <n v="12.5"/>
    <x v="6"/>
    <s v="plays"/>
    <x v="342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2"/>
    <n v="12.5"/>
    <x v="6"/>
    <s v="musical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107"/>
    <n v="6.25"/>
    <x v="2"/>
    <s v="photobooks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02"/>
    <n v="12.5"/>
    <x v="6"/>
    <s v="spaces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26"/>
    <n v="25"/>
    <x v="6"/>
    <s v="plays"/>
    <x v="3432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107"/>
    <n v="8.33"/>
    <x v="3"/>
    <s v="video games"/>
    <x v="3433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27"/>
    <n v="25"/>
    <x v="6"/>
    <s v="musical"/>
    <x v="3434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214"/>
    <n v="12.5"/>
    <x v="3"/>
    <s v="video games"/>
    <x v="3435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26"/>
    <n v="2.67"/>
    <x v="6"/>
    <s v="spaces"/>
    <x v="34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6"/>
    <n v="4.8"/>
    <x v="5"/>
    <s v="animation"/>
    <x v="343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65"/>
    <n v="5.75"/>
    <x v="6"/>
    <s v="plays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06"/>
    <n v="5.75"/>
    <x v="6"/>
    <s v="plays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6"/>
    <n v="7.33"/>
    <x v="6"/>
    <s v="spaces"/>
    <x v="344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6"/>
    <n v="22"/>
    <x v="7"/>
    <s v="faith"/>
    <x v="3441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6"/>
    <n v="10.5"/>
    <x v="3"/>
    <s v="mobile games"/>
    <x v="344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52"/>
    <n v="7"/>
    <x v="6"/>
    <s v="plays"/>
    <x v="3443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6"/>
    <n v="10.5"/>
    <x v="7"/>
    <s v="jazz"/>
    <x v="344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0"/>
    <n v="10.5"/>
    <x v="6"/>
    <s v="plays"/>
    <x v="3445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5"/>
    <n v="10.5"/>
    <x v="6"/>
    <s v="plays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04"/>
    <n v="7"/>
    <x v="1"/>
    <s v="fiction"/>
    <x v="344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9"/>
    <n v="10.5"/>
    <x v="4"/>
    <s v="food trucks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30"/>
    <n v="3"/>
    <x v="3"/>
    <s v="video games"/>
    <x v="344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4"/>
    <n v="7"/>
    <x v="6"/>
    <s v="plays"/>
    <x v="34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4"/>
    <n v="20"/>
    <x v="6"/>
    <s v="plays"/>
    <x v="345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4"/>
    <n v="20"/>
    <x v="6"/>
    <s v="plays"/>
    <x v="3452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72"/>
    <n v="20"/>
    <x v="5"/>
    <s v="drama"/>
    <x v="3453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03"/>
    <n v="20"/>
    <x v="6"/>
    <s v="plays"/>
    <x v="3454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6"/>
    <s v="plays"/>
    <x v="3455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3"/>
    <n v="10"/>
    <x v="0"/>
    <s v="web"/>
    <x v="3456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3"/>
    <n v="20"/>
    <x v="7"/>
    <s v="faith"/>
    <x v="345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03"/>
    <n v="20"/>
    <x v="3"/>
    <s v="mobile games"/>
    <x v="345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03"/>
    <n v="20"/>
    <x v="0"/>
    <s v="web"/>
    <x v="345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3"/>
    <n v="10"/>
    <x v="7"/>
    <s v="indie rock"/>
    <x v="346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103"/>
    <n v="20"/>
    <x v="2"/>
    <s v="nature"/>
    <x v="3461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2"/>
    <n v="1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2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46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204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28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36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02"/>
    <n v="5.67"/>
    <x v="4"/>
    <s v="food trucks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02"/>
    <n v="16"/>
    <x v="6"/>
    <s v="plays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01"/>
    <n v="5.33"/>
    <x v="3"/>
    <s v="video games"/>
    <x v="347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01"/>
    <n v="7.5"/>
    <x v="0"/>
    <s v="wearables"/>
    <x v="3471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01"/>
    <n v="15"/>
    <x v="2"/>
    <s v="places"/>
    <x v="347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01"/>
    <n v="7.5"/>
    <x v="3"/>
    <s v="video games"/>
    <x v="347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1"/>
    <n v="7.5"/>
    <x v="1"/>
    <s v="translations"/>
    <x v="3474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01"/>
    <n v="5"/>
    <x v="1"/>
    <s v="translations"/>
    <x v="3475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01"/>
    <n v="15"/>
    <x v="6"/>
    <s v="plays"/>
    <x v="347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01"/>
    <n v="7.5"/>
    <x v="1"/>
    <s v="translations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202"/>
    <n v="15"/>
    <x v="1"/>
    <s v="translations"/>
    <x v="3478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202"/>
    <n v="15"/>
    <x v="8"/>
    <s v="audio"/>
    <x v="3479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5"/>
    <n v="15"/>
    <x v="0"/>
    <s v="space exploration"/>
    <x v="348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336"/>
    <n v="15"/>
    <x v="0"/>
    <s v="web"/>
    <x v="348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1"/>
    <n v="7.5"/>
    <x v="6"/>
    <s v="musical"/>
    <x v="3482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00"/>
    <n v="7.5"/>
    <x v="2"/>
    <s v="photobooks"/>
    <x v="3483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67"/>
    <n v="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33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0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0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00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2"/>
    <n v="5.5"/>
    <x v="5"/>
    <s v="drama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00"/>
    <n v="2.75"/>
    <x v="0"/>
    <s v="wearables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00"/>
    <n v="5.5"/>
    <x v="6"/>
    <s v="plays"/>
    <x v="349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40"/>
    <n v="5.5"/>
    <x v="5"/>
    <s v="animation"/>
    <x v="3495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23"/>
    <n v="3.67"/>
    <x v="3"/>
    <s v="video games"/>
    <x v="349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15"/>
    <n v="3.67"/>
    <x v="3"/>
    <s v="mobile games"/>
    <x v="3497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30"/>
    <n v="5.5"/>
    <x v="7"/>
    <s v="faith"/>
    <x v="3498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02"/>
    <n v="5.5"/>
    <x v="6"/>
    <s v="plays"/>
    <x v="3499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08"/>
    <n v="5.5"/>
    <x v="6"/>
    <s v="spaces"/>
    <x v="35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00"/>
    <n v="5.5"/>
    <x v="6"/>
    <s v="plays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0"/>
    <n v="10"/>
    <x v="5"/>
    <s v="science fiction"/>
    <x v="3502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0"/>
    <n v="10"/>
    <x v="4"/>
    <s v="food trucks"/>
    <x v="3503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58"/>
    <n v="10"/>
    <x v="5"/>
    <s v="science fiction"/>
    <x v="350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26"/>
    <n v="10"/>
    <x v="4"/>
    <s v="food trucks"/>
    <x v="3505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4"/>
    <n v="10"/>
    <x v="0"/>
    <s v="gadgets"/>
    <x v="3506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0"/>
    <n v="10"/>
    <x v="1"/>
    <s v="fiction"/>
    <x v="350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5"/>
    <n v="10"/>
    <x v="6"/>
    <s v="plays"/>
    <x v="3508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89"/>
    <n v="5"/>
    <x v="6"/>
    <s v="spaces"/>
    <x v="3509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52"/>
    <n v="10"/>
    <x v="6"/>
    <s v="spaces"/>
    <x v="3510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11"/>
    <n v="10"/>
    <x v="0"/>
    <s v="web"/>
    <x v="3511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25"/>
    <n v="10"/>
    <x v="3"/>
    <s v="mobile games"/>
    <x v="351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04"/>
    <n v="5"/>
    <x v="3"/>
    <s v="video games"/>
    <x v="351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252"/>
    <n v="10"/>
    <x v="6"/>
    <s v="musical"/>
    <x v="351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3"/>
    <n v="10"/>
    <x v="0"/>
    <s v="web"/>
    <x v="3515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30250"/>
    <n v="5"/>
    <x v="5"/>
    <s v="animation"/>
    <x v="351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2"/>
    <n v="10"/>
    <x v="5"/>
    <s v="animation"/>
    <x v="3517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85"/>
    <n v="10"/>
    <x v="1"/>
    <s v="art books"/>
    <x v="3518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15"/>
    <n v="10"/>
    <x v="6"/>
    <s v="plays"/>
    <x v="3519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10"/>
    <n v="3.33"/>
    <x v="3"/>
    <s v="video games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2"/>
    <n v="5"/>
    <x v="7"/>
    <s v="faith"/>
    <x v="3521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14"/>
    <n v="10"/>
    <x v="5"/>
    <s v="animation"/>
    <x v="352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1"/>
    <n v="10"/>
    <x v="0"/>
    <s v="web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61"/>
    <n v="10"/>
    <x v="0"/>
    <s v="web"/>
    <x v="3524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4"/>
    <n v="10"/>
    <x v="0"/>
    <s v="web"/>
    <x v="3525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01"/>
    <n v="5"/>
    <x v="4"/>
    <s v="food trucks"/>
    <x v="352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1"/>
    <n v="10"/>
    <x v="6"/>
    <s v="musical"/>
    <x v="3527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361"/>
    <n v="10"/>
    <x v="5"/>
    <s v="drama"/>
    <x v="3528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13"/>
    <n v="10"/>
    <x v="6"/>
    <s v="plays"/>
    <x v="352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12"/>
    <n v="10"/>
    <x v="6"/>
    <s v="plays"/>
    <x v="353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22"/>
    <n v="10"/>
    <x v="5"/>
    <s v="science fiction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10"/>
    <n v="10"/>
    <x v="1"/>
    <s v="children's books"/>
    <x v="3532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5"/>
    <n v="10"/>
    <x v="6"/>
    <s v="plays"/>
    <x v="3533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8"/>
    <n v="5"/>
    <x v="3"/>
    <s v="mobile games"/>
    <x v="3534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89"/>
    <n v="10"/>
    <x v="2"/>
    <s v="nature"/>
    <x v="3535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76"/>
    <n v="5"/>
    <x v="3"/>
    <s v="mobile games"/>
    <x v="353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03"/>
    <n v="5"/>
    <x v="1"/>
    <s v="children's books"/>
    <x v="3537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4"/>
    <n v="10"/>
    <x v="6"/>
    <s v="spaces"/>
    <x v="353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75"/>
    <n v="10"/>
    <x v="6"/>
    <s v="plays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17"/>
    <n v="10"/>
    <x v="6"/>
    <s v="plays"/>
    <x v="3540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3"/>
    <n v="5"/>
    <x v="0"/>
    <s v="web"/>
    <x v="354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9"/>
    <n v="10"/>
    <x v="6"/>
    <s v="plays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51"/>
    <n v="10"/>
    <x v="6"/>
    <s v="plays"/>
    <x v="3543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3"/>
    <n v="10"/>
    <x v="3"/>
    <s v="video games"/>
    <x v="3544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74"/>
    <n v="10"/>
    <x v="8"/>
    <s v="audio"/>
    <x v="354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03"/>
    <n v="5"/>
    <x v="6"/>
    <s v="musical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6"/>
    <n v="10"/>
    <x v="6"/>
    <s v="plays"/>
    <x v="354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73"/>
    <n v="10"/>
    <x v="6"/>
    <s v="plays"/>
    <x v="3548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2"/>
    <n v="10"/>
    <x v="6"/>
    <s v="plays"/>
    <x v="3549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35"/>
    <n v="10"/>
    <x v="7"/>
    <s v="metal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8"/>
    <n v="10"/>
    <x v="7"/>
    <s v="electronic music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"/>
    <n v="9"/>
    <x v="0"/>
    <s v="web"/>
    <x v="35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07"/>
    <n v="2"/>
    <x v="0"/>
    <s v="wearables"/>
    <x v="355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01"/>
    <n v="8"/>
    <x v="4"/>
    <s v="food trucks"/>
    <x v="3554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7"/>
    <n v="4"/>
    <x v="5"/>
    <s v="science fiction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9"/>
    <n v="1"/>
    <x v="0"/>
    <s v="web"/>
    <x v="355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07"/>
    <n v="2"/>
    <x v="0"/>
    <s v="gadgets"/>
    <x v="355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42"/>
    <n v="7"/>
    <x v="6"/>
    <s v="plays"/>
    <x v="3558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6"/>
    <n v="2.33"/>
    <x v="6"/>
    <s v="plays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1"/>
    <n v="2.33"/>
    <x v="1"/>
    <s v="translations"/>
    <x v="356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282"/>
    <n v="3"/>
    <x v="5"/>
    <s v="animation"/>
    <x v="3561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05"/>
    <n v="3"/>
    <x v="0"/>
    <s v="web"/>
    <x v="356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68"/>
    <n v="3"/>
    <x v="2"/>
    <s v="nature"/>
    <x v="356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68"/>
    <n v="3"/>
    <x v="8"/>
    <s v="audio"/>
    <x v="3564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04"/>
    <n v="3"/>
    <x v="3"/>
    <s v="mobile games"/>
    <x v="3565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04"/>
    <n v="6"/>
    <x v="1"/>
    <s v="translations"/>
    <x v="356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4"/>
    <n v="3"/>
    <x v="6"/>
    <s v="plays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66"/>
    <n v="3"/>
    <x v="0"/>
    <s v="web"/>
    <x v="3568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22"/>
    <n v="5"/>
    <x v="4"/>
    <s v="food trucks"/>
    <x v="356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38"/>
    <n v="5"/>
    <x v="5"/>
    <s v="drama"/>
    <x v="357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332"/>
    <n v="5"/>
    <x v="4"/>
    <s v="food trucks"/>
    <x v="3571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11"/>
    <n v="5"/>
    <x v="5"/>
    <s v="animation"/>
    <x v="3572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65"/>
    <n v="1"/>
    <x v="4"/>
    <s v="food trucks"/>
    <x v="357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4"/>
    <n v="5"/>
    <x v="4"/>
    <s v="food trucks"/>
    <x v="3574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03"/>
    <n v="5"/>
    <x v="3"/>
    <s v="video games"/>
    <x v="357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03"/>
    <n v="5"/>
    <x v="7"/>
    <s v="faith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3"/>
    <n v="5"/>
    <x v="6"/>
    <s v="spaces"/>
    <x v="3577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03"/>
    <n v="5"/>
    <x v="3"/>
    <s v="mobile games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03"/>
    <n v="5"/>
    <x v="6"/>
    <s v="musical"/>
    <x v="357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3"/>
    <n v="5"/>
    <x v="5"/>
    <s v="animation"/>
    <x v="358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9"/>
    <n v="5"/>
    <x v="1"/>
    <s v="fiction"/>
    <x v="358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36"/>
    <n v="5"/>
    <x v="6"/>
    <s v="plays"/>
    <x v="358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0"/>
    <n v="5"/>
    <x v="1"/>
    <s v="fiction"/>
    <x v="358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327"/>
    <n v="5"/>
    <x v="4"/>
    <s v="food trucks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2"/>
    <n v="5"/>
    <x v="6"/>
    <s v="plays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63"/>
    <n v="5"/>
    <x v="6"/>
    <s v="plays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25"/>
    <n v="5"/>
    <x v="3"/>
    <s v="video games"/>
    <x v="3587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13"/>
    <n v="5"/>
    <x v="1"/>
    <s v="fiction"/>
    <x v="3588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02"/>
    <n v="5"/>
    <x v="6"/>
    <s v="plays"/>
    <x v="3589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01"/>
    <n v="5"/>
    <x v="6"/>
    <s v="plays"/>
    <x v="359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01"/>
    <n v="5"/>
    <x v="6"/>
    <s v="plays"/>
    <x v="359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08"/>
    <n v="5"/>
    <x v="6"/>
    <s v="plays"/>
    <x v="359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3"/>
    <n v="5"/>
    <x v="3"/>
    <s v="video games"/>
    <x v="359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03"/>
    <n v="5"/>
    <x v="2"/>
    <s v="places"/>
    <x v="359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01"/>
    <n v="1"/>
    <x v="4"/>
    <s v="food trucks"/>
    <x v="359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08"/>
    <n v="5"/>
    <x v="7"/>
    <s v="world music"/>
    <x v="3596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01"/>
    <n v="5"/>
    <x v="0"/>
    <s v="web"/>
    <x v="359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1"/>
    <n v="5"/>
    <x v="6"/>
    <s v="plays"/>
    <x v="3598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9"/>
    <n v="2"/>
    <x v="3"/>
    <s v="mobile games"/>
    <x v="3599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29"/>
    <n v="1.33"/>
    <x v="4"/>
    <s v="food trucks"/>
    <x v="3600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01"/>
    <n v="4"/>
    <x v="0"/>
    <s v="web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806"/>
    <n v="2"/>
    <x v="6"/>
    <s v="plays"/>
    <x v="360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15"/>
    <n v="1.5"/>
    <x v="6"/>
    <s v="musical"/>
    <x v="3603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01"/>
    <n v="1"/>
    <x v="5"/>
    <s v="animation"/>
    <x v="360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00"/>
    <n v="3"/>
    <x v="6"/>
    <s v="plays"/>
    <x v="360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00"/>
    <n v="1"/>
    <x v="2"/>
    <s v="places"/>
    <x v="360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267"/>
    <n v="1"/>
    <x v="6"/>
    <s v="spaces"/>
    <x v="3607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00"/>
    <n v="1"/>
    <x v="0"/>
    <s v="wearables"/>
    <x v="3608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07"/>
    <n v="1.5"/>
    <x v="6"/>
    <s v="plays"/>
    <x v="3609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00"/>
    <n v="1.5"/>
    <x v="0"/>
    <s v="web"/>
    <x v="3610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07"/>
    <n v="1"/>
    <x v="5"/>
    <s v="drama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14"/>
    <n v="1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13"/>
    <n v="1.5"/>
    <x v="6"/>
    <s v="plays"/>
    <x v="3613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32"/>
    <n v="1"/>
    <x v="1"/>
    <s v="translations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6"/>
    <n v="1"/>
    <x v="6"/>
    <s v="musical"/>
    <x v="3615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0"/>
    <n v="1"/>
    <x v="4"/>
    <s v="food trucks"/>
    <x v="3616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13"/>
    <n v="1"/>
    <x v="5"/>
    <s v="animation"/>
    <x v="361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31"/>
    <n v="2"/>
    <x v="6"/>
    <s v="plays"/>
    <x v="3618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32"/>
    <n v="2"/>
    <x v="0"/>
    <s v="web"/>
    <x v="3619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22"/>
    <n v="1"/>
    <x v="1"/>
    <s v="translations"/>
    <x v="362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01"/>
    <n v="1"/>
    <x v="4"/>
    <s v="food trucks"/>
    <x v="3621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31"/>
    <n v="1"/>
    <x v="6"/>
    <s v="spaces"/>
    <x v="362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39"/>
    <n v="1"/>
    <x v="6"/>
    <s v="plays"/>
    <x v="3623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04"/>
    <n v="2"/>
    <x v="0"/>
    <s v="web"/>
    <x v="362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56"/>
    <n v="1"/>
    <x v="6"/>
    <s v="plays"/>
    <x v="362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780"/>
    <n v="1"/>
    <x v="6"/>
    <s v="spaces"/>
    <x v="36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6"/>
    <n v="1"/>
    <x v="2"/>
    <s v="people"/>
    <x v="362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04"/>
    <n v="1"/>
    <x v="1"/>
    <s v="children's books"/>
    <x v="3628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04"/>
    <n v="2"/>
    <x v="1"/>
    <s v="fiction"/>
    <x v="3629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9"/>
    <n v="1"/>
    <x v="3"/>
    <s v="video games"/>
    <x v="3630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11"/>
    <n v="1"/>
    <x v="3"/>
    <s v="video games"/>
    <x v="363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3"/>
    <n v="1"/>
    <x v="0"/>
    <s v="web"/>
    <x v="363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10"/>
    <n v="1"/>
    <x v="0"/>
    <s v="web"/>
    <x v="3633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03"/>
    <n v="1"/>
    <x v="0"/>
    <s v="web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02"/>
    <n v="1"/>
    <x v="6"/>
    <s v="plays"/>
    <x v="363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0"/>
    <n v="1"/>
    <x v="0"/>
    <s v="wearables"/>
    <x v="3636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28"/>
    <n v="1"/>
    <x v="1"/>
    <s v="translations"/>
    <x v="36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0"/>
    <n v="1"/>
    <x v="4"/>
    <s v="food trucks"/>
    <x v="3638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02"/>
    <n v="1"/>
    <x v="0"/>
    <s v="web"/>
    <x v="3639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02"/>
    <n v="1"/>
    <x v="4"/>
    <s v="food trucks"/>
    <x v="364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9"/>
    <n v="1"/>
    <x v="0"/>
    <s v="wearables"/>
    <x v="3641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9"/>
    <n v="1"/>
    <x v="5"/>
    <s v="animation"/>
    <x v="3642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1"/>
    <n v="1"/>
    <x v="5"/>
    <s v="drama"/>
    <x v="364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26"/>
    <n v="1"/>
    <x v="4"/>
    <s v="food trucks"/>
    <x v="3644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302"/>
    <n v="1"/>
    <x v="6"/>
    <s v="musical"/>
    <x v="3645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75"/>
    <n v="1"/>
    <x v="4"/>
    <s v="food trucks"/>
    <x v="3646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50"/>
    <n v="1"/>
    <x v="4"/>
    <s v="food trucks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08"/>
    <n v="1"/>
    <x v="4"/>
    <s v="food trucks"/>
    <x v="364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6"/>
    <s v="plays"/>
    <x v="3649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0"/>
    <n v="1"/>
    <x v="3"/>
    <s v="mobile games"/>
    <x v="365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07"/>
    <n v="1"/>
    <x v="6"/>
    <s v="plays"/>
    <x v="3651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0"/>
    <n v="1"/>
    <x v="6"/>
    <s v="spaces"/>
    <x v="36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07"/>
    <n v="1"/>
    <x v="6"/>
    <s v="musical"/>
    <x v="365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48"/>
    <n v="1"/>
    <x v="6"/>
    <s v="musical"/>
    <x v="36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9"/>
    <n v="1"/>
    <x v="6"/>
    <s v="spaces"/>
    <x v="365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48"/>
    <n v="1"/>
    <x v="0"/>
    <s v="web"/>
    <x v="3656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24"/>
    <n v="1"/>
    <x v="7"/>
    <s v="faith"/>
    <x v="3657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48"/>
    <n v="1"/>
    <x v="0"/>
    <s v="web"/>
    <x v="3658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05"/>
    <n v="1"/>
    <x v="1"/>
    <s v="fiction"/>
    <x v="3659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5"/>
    <n v="1"/>
    <x v="6"/>
    <s v="plays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29"/>
    <n v="1"/>
    <x v="1"/>
    <s v="translations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05"/>
    <n v="1"/>
    <x v="5"/>
    <s v="drama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978"/>
    <n v="1"/>
    <x v="6"/>
    <s v="plays"/>
    <x v="3663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297"/>
    <n v="1"/>
    <x v="0"/>
    <s v="web"/>
    <x v="366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46"/>
    <n v="1"/>
    <x v="0"/>
    <s v="web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31"/>
    <n v="1"/>
    <x v="2"/>
    <s v="places"/>
    <x v="3666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44"/>
    <n v="1"/>
    <x v="6"/>
    <s v="plays"/>
    <x v="366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47"/>
    <n v="1"/>
    <x v="6"/>
    <s v="plays"/>
    <x v="3668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31"/>
    <n v="1"/>
    <x v="5"/>
    <s v="drama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03"/>
    <n v="1"/>
    <x v="1"/>
    <s v="translations"/>
    <x v="367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"/>
    <n v="1"/>
    <x v="4"/>
    <s v="food trucks"/>
    <x v="3671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02"/>
    <n v="1"/>
    <x v="0"/>
    <s v="web"/>
    <x v="3672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10"/>
    <n v="1"/>
    <x v="0"/>
    <s v="web"/>
    <x v="367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19"/>
    <n v="1"/>
    <x v="3"/>
    <s v="video games"/>
    <x v="367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43"/>
    <n v="1"/>
    <x v="6"/>
    <s v="plays"/>
    <x v="3675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01"/>
    <n v="1"/>
    <x v="6"/>
    <s v="plays"/>
    <x v="367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09"/>
    <n v="1"/>
    <x v="7"/>
    <s v="faith"/>
    <x v="3677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41"/>
    <n v="1"/>
    <x v="4"/>
    <s v="food trucks"/>
    <x v="3678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01"/>
    <n v="1"/>
    <x v="5"/>
    <s v="animation"/>
    <x v="367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02"/>
    <n v="1"/>
    <x v="5"/>
    <s v="science fiction"/>
    <x v="368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17"/>
    <n v="1"/>
    <x v="0"/>
    <s v="web"/>
    <x v="3681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506"/>
    <n v="1"/>
    <x v="2"/>
    <s v="nature"/>
    <x v="3682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0"/>
    <n v="1"/>
    <x v="7"/>
    <s v="faith"/>
    <x v="3683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00"/>
    <n v="1"/>
    <x v="6"/>
    <s v="musical"/>
    <x v="3684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4"/>
    <n v="1"/>
    <x v="7"/>
    <s v="faith"/>
    <x v="368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5"/>
    <n v="1"/>
    <x v="0"/>
    <s v="wearables"/>
    <x v="368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15"/>
    <n v="1"/>
    <x v="3"/>
    <s v="video games"/>
    <x v="3687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14"/>
    <n v="1"/>
    <x v="6"/>
    <s v="plays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71"/>
    <n v="1"/>
    <x v="6"/>
    <s v="plays"/>
    <x v="368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342"/>
    <n v="1"/>
    <x v="8"/>
    <s v="audio"/>
    <x v="369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2"/>
    <n v="1"/>
    <x v="2"/>
    <s v="people"/>
    <x v="369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8"/>
    <n v="1"/>
    <x v="6"/>
    <s v="plays"/>
    <x v="3692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35"/>
    <n v="1"/>
    <x v="5"/>
    <s v="animation"/>
    <x v="3693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34"/>
    <n v="1"/>
    <x v="3"/>
    <s v="mobile games"/>
    <x v="3694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12"/>
    <n v="1"/>
    <x v="7"/>
    <s v="faith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39"/>
    <n v="1"/>
    <x v="0"/>
    <s v="web"/>
    <x v="369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67"/>
    <n v="1"/>
    <x v="6"/>
    <s v="spaces"/>
    <x v="369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34"/>
    <n v="1"/>
    <x v="6"/>
    <s v="musical"/>
    <x v="369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3"/>
    <n v="1"/>
    <x v="2"/>
    <s v="places"/>
    <x v="369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11"/>
    <n v="1"/>
    <x v="1"/>
    <s v="children's books"/>
    <x v="37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23"/>
    <n v="1"/>
    <x v="1"/>
    <s v="translations"/>
    <x v="370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02"/>
    <n v="1"/>
    <x v="4"/>
    <s v="food trucks"/>
    <x v="37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5"/>
    <n v="1"/>
    <x v="6"/>
    <s v="plays"/>
    <x v="3703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21"/>
    <n v="0"/>
    <x v="5"/>
    <s v="science fiction"/>
    <x v="3704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114"/>
    <n v="0"/>
    <x v="6"/>
    <s v="spaces"/>
    <x v="3705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3"/>
    <n v="0"/>
    <x v="1"/>
    <s v="translations"/>
    <x v="3706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20"/>
    <n v="0"/>
    <x v="5"/>
    <s v="animation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3"/>
    <n v="0"/>
    <x v="5"/>
    <s v="drama"/>
    <x v="3708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101"/>
    <n v="0"/>
    <x v="6"/>
    <s v="spaces"/>
    <x v="3709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2"/>
    <n v="0"/>
    <x v="5"/>
    <s v="drama"/>
    <x v="371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09"/>
    <n v="0"/>
    <x v="5"/>
    <s v="drama"/>
    <x v="371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118"/>
    <n v="0"/>
    <x v="5"/>
    <s v="drama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43"/>
    <n v="0"/>
    <x v="5"/>
    <s v="drama"/>
    <x v="3713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02"/>
    <n v="0"/>
    <x v="6"/>
    <s v="spaces"/>
    <x v="3714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00"/>
    <n v="0"/>
    <x v="6"/>
    <s v="spaces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30"/>
    <n v="0"/>
    <x v="0"/>
    <s v="web"/>
    <x v="3716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00"/>
    <n v="0"/>
    <x v="5"/>
    <s v="drama"/>
    <x v="3717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108"/>
    <n v="0"/>
    <x v="0"/>
    <s v="wearables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107"/>
    <n v="0"/>
    <x v="7"/>
    <s v="world music"/>
    <x v="3719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07"/>
    <n v="0"/>
    <x v="0"/>
    <s v="space exploration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106"/>
    <n v="0"/>
    <x v="0"/>
    <s v="web"/>
    <x v="372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28"/>
    <n v="0"/>
    <x v="6"/>
    <s v="musical"/>
    <x v="372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14"/>
    <n v="0"/>
    <x v="5"/>
    <s v="drama"/>
    <x v="372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21"/>
    <n v="0"/>
    <x v="7"/>
    <s v="faith"/>
    <x v="37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106"/>
    <n v="0"/>
    <x v="3"/>
    <s v="mobile games"/>
    <x v="3725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6"/>
    <n v="0"/>
    <x v="5"/>
    <s v="science fiction"/>
    <x v="3726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106"/>
    <n v="0"/>
    <x v="1"/>
    <s v="translations"/>
    <x v="3727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26"/>
    <n v="0"/>
    <x v="2"/>
    <s v="people"/>
    <x v="3728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42"/>
    <n v="0"/>
    <x v="4"/>
    <s v="restaurants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26"/>
    <n v="0"/>
    <x v="0"/>
    <s v="web"/>
    <x v="37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126"/>
    <n v="0"/>
    <x v="5"/>
    <s v="drama"/>
    <x v="373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26"/>
    <n v="0"/>
    <x v="6"/>
    <s v="plays"/>
    <x v="37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39"/>
    <n v="0"/>
    <x v="6"/>
    <s v="musical"/>
    <x v="3733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4"/>
    <n v="0"/>
    <x v="2"/>
    <s v="people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56"/>
    <n v="0"/>
    <x v="1"/>
    <s v="translations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125"/>
    <n v="0"/>
    <x v="7"/>
    <s v="faith"/>
    <x v="3736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4"/>
    <n v="0"/>
    <x v="0"/>
    <s v="web"/>
    <x v="373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83"/>
    <n v="0"/>
    <x v="0"/>
    <s v="web"/>
    <x v="373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4"/>
    <n v="0"/>
    <x v="5"/>
    <s v="animation"/>
    <x v="3739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207"/>
    <n v="0"/>
    <x v="0"/>
    <s v="web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106"/>
    <n v="0"/>
    <x v="0"/>
    <s v="web"/>
    <x v="3741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155"/>
    <n v="0"/>
    <x v="0"/>
    <s v="wearables"/>
    <x v="374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24"/>
    <n v="0"/>
    <x v="7"/>
    <s v="jazz"/>
    <x v="3743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106"/>
    <n v="0"/>
    <x v="4"/>
    <s v="restaurants"/>
    <x v="374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102"/>
    <n v="0"/>
    <x v="4"/>
    <s v="restaurants"/>
    <x v="374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26"/>
    <n v="0"/>
    <x v="4"/>
    <s v="food trucks"/>
    <x v="3746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5"/>
    <n v="0"/>
    <x v="1"/>
    <s v="children's books"/>
    <x v="3747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22"/>
    <n v="0"/>
    <x v="6"/>
    <s v="spaces"/>
    <x v="3748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27"/>
    <n v="0"/>
    <x v="6"/>
    <s v="musical"/>
    <x v="374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2"/>
    <n v="0"/>
    <x v="5"/>
    <s v="drama"/>
    <x v="375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2"/>
    <n v="0"/>
    <x v="4"/>
    <s v="food trucks"/>
    <x v="375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102"/>
    <n v="0"/>
    <x v="0"/>
    <s v="web"/>
    <x v="375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102"/>
    <n v="0"/>
    <x v="6"/>
    <s v="spaces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1"/>
    <n v="0"/>
    <x v="0"/>
    <s v="web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1"/>
    <n v="0"/>
    <x v="6"/>
    <s v="spaces"/>
    <x v="375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22"/>
    <n v="0"/>
    <x v="6"/>
    <s v="plays"/>
    <x v="375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01"/>
    <n v="0"/>
    <x v="5"/>
    <s v="science fiction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02"/>
    <n v="0"/>
    <x v="0"/>
    <s v="web"/>
    <x v="3758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26"/>
    <n v="0"/>
    <x v="5"/>
    <s v="science fiction"/>
    <x v="3759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121"/>
    <n v="0"/>
    <x v="5"/>
    <s v="drama"/>
    <x v="3760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101"/>
    <n v="0"/>
    <x v="5"/>
    <s v="drama"/>
    <x v="376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1"/>
    <n v="0"/>
    <x v="5"/>
    <s v="animation"/>
    <x v="376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101"/>
    <n v="0"/>
    <x v="0"/>
    <s v="web"/>
    <x v="376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101"/>
    <n v="0"/>
    <x v="7"/>
    <s v="world music"/>
    <x v="3764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109"/>
    <n v="0"/>
    <x v="1"/>
    <s v="translations"/>
    <x v="3765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503"/>
    <n v="0"/>
    <x v="0"/>
    <s v="web"/>
    <x v="376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21"/>
    <n v="0"/>
    <x v="0"/>
    <s v="web"/>
    <x v="3767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26"/>
    <n v="0"/>
    <x v="6"/>
    <s v="plays"/>
    <x v="376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100"/>
    <n v="0"/>
    <x v="6"/>
    <s v="spaces"/>
    <x v="3769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100"/>
    <n v="0"/>
    <x v="6"/>
    <s v="spaces"/>
    <x v="377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121"/>
    <n v="0"/>
    <x v="0"/>
    <s v="web"/>
    <x v="377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100"/>
    <n v="0"/>
    <x v="4"/>
    <s v="restaurants"/>
    <x v="377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120"/>
    <n v="0"/>
    <x v="8"/>
    <s v="audio"/>
    <x v="3773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"/>
    <n v="0"/>
    <x v="3"/>
    <s v="mobile games"/>
    <x v="377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100"/>
    <n v="0"/>
    <x v="1"/>
    <s v="translations"/>
    <x v="3775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20"/>
    <n v="0"/>
    <x v="4"/>
    <s v="food trucks"/>
    <x v="377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00"/>
    <n v="0"/>
    <x v="1"/>
    <s v="translations"/>
    <x v="3777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100"/>
    <n v="0"/>
    <x v="4"/>
    <s v="restaurants"/>
    <x v="377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00"/>
    <n v="0"/>
    <x v="4"/>
    <s v="food trucks"/>
    <x v="3779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00"/>
    <n v="0"/>
    <x v="0"/>
    <s v="web"/>
    <x v="378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20"/>
    <n v="0"/>
    <x v="5"/>
    <s v="animation"/>
    <x v="378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240"/>
    <n v="0"/>
    <x v="1"/>
    <s v="art books"/>
    <x v="3782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102"/>
    <n v="0"/>
    <x v="0"/>
    <s v="web"/>
    <x v="3783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19"/>
    <n v="0"/>
    <x v="0"/>
    <s v="web"/>
    <x v="378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48"/>
    <n v="0"/>
    <x v="4"/>
    <s v="food trucks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118"/>
    <n v="0"/>
    <x v="4"/>
    <s v="food trucks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69"/>
    <n v="0"/>
    <x v="6"/>
    <s v="plays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48"/>
    <n v="0"/>
    <x v="6"/>
    <s v="musical"/>
    <x v="3788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49"/>
    <n v="0"/>
    <x v="6"/>
    <s v="musical"/>
    <x v="3789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12"/>
    <n v="0"/>
    <x v="6"/>
    <s v="plays"/>
    <x v="379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12"/>
    <n v="0"/>
    <x v="5"/>
    <s v="drama"/>
    <x v="379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08"/>
    <n v="0"/>
    <x v="0"/>
    <s v="web"/>
    <x v="3792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23"/>
    <n v="0"/>
    <x v="5"/>
    <s v="drama"/>
    <x v="379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06"/>
    <n v="0"/>
    <x v="5"/>
    <s v="drama"/>
    <x v="3794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17"/>
    <n v="0"/>
    <x v="0"/>
    <s v="web"/>
    <x v="3795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7"/>
    <n v="0"/>
    <x v="0"/>
    <s v="web"/>
    <x v="3796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194"/>
    <n v="0"/>
    <x v="3"/>
    <s v="video games"/>
    <x v="3797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16"/>
    <n v="0"/>
    <x v="4"/>
    <s v="food trucks"/>
    <x v="3798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116"/>
    <n v="0"/>
    <x v="4"/>
    <s v="food trucks"/>
    <x v="3799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105"/>
    <n v="0"/>
    <x v="7"/>
    <s v="world music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2"/>
    <n v="0"/>
    <x v="1"/>
    <s v="translations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191"/>
    <n v="0"/>
    <x v="0"/>
    <s v="web"/>
    <x v="3802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114"/>
    <n v="0"/>
    <x v="6"/>
    <s v="spaces"/>
    <x v="3803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14"/>
    <n v="0"/>
    <x v="6"/>
    <s v="plays"/>
    <x v="380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14"/>
    <n v="0"/>
    <x v="6"/>
    <s v="musical"/>
    <x v="3805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21"/>
    <n v="0"/>
    <x v="6"/>
    <s v="plays"/>
    <x v="3806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113"/>
    <n v="0"/>
    <x v="4"/>
    <s v="restaurants"/>
    <x v="380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13"/>
    <n v="0"/>
    <x v="5"/>
    <s v="science fiction"/>
    <x v="380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378"/>
    <n v="0"/>
    <x v="5"/>
    <s v="animation"/>
    <x v="3809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13"/>
    <n v="0"/>
    <x v="5"/>
    <s v="animation"/>
    <x v="38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42"/>
    <n v="0"/>
    <x v="0"/>
    <s v="web"/>
    <x v="3811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3"/>
    <n v="0"/>
    <x v="7"/>
    <s v="jazz"/>
    <x v="3812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3"/>
    <n v="0"/>
    <x v="2"/>
    <s v="nature"/>
    <x v="3813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103"/>
    <n v="0"/>
    <x v="4"/>
    <s v="food trucks"/>
    <x v="381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113"/>
    <n v="0"/>
    <x v="4"/>
    <s v="restaurants"/>
    <x v="381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3"/>
    <n v="0"/>
    <x v="4"/>
    <s v="food trucks"/>
    <x v="381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102"/>
    <n v="0"/>
    <x v="6"/>
    <s v="plays"/>
    <x v="381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9"/>
    <n v="0"/>
    <x v="6"/>
    <s v="plays"/>
    <x v="381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07"/>
    <n v="0"/>
    <x v="6"/>
    <s v="plays"/>
    <x v="3819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112"/>
    <n v="0"/>
    <x v="6"/>
    <s v="plays"/>
    <x v="382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102"/>
    <n v="0"/>
    <x v="1"/>
    <s v="children's books"/>
    <x v="3821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160"/>
    <n v="0"/>
    <x v="4"/>
    <s v="food trucks"/>
    <x v="3822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12"/>
    <n v="0"/>
    <x v="6"/>
    <s v="plays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101"/>
    <n v="0"/>
    <x v="1"/>
    <s v="fiction"/>
    <x v="382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279"/>
    <n v="0"/>
    <x v="5"/>
    <s v="drama"/>
    <x v="382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11"/>
    <n v="0"/>
    <x v="7"/>
    <s v="jazz"/>
    <x v="3826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5"/>
    <n v="0"/>
    <x v="2"/>
    <s v="places"/>
    <x v="382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11"/>
    <n v="0"/>
    <x v="2"/>
    <s v="photobooks"/>
    <x v="3828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11"/>
    <n v="0"/>
    <x v="3"/>
    <s v="video games"/>
    <x v="382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11"/>
    <n v="0"/>
    <x v="4"/>
    <s v="food trucks"/>
    <x v="38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20"/>
    <n v="0"/>
    <x v="4"/>
    <s v="food trucks"/>
    <x v="383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11"/>
    <n v="0"/>
    <x v="4"/>
    <s v="food trucks"/>
    <x v="3832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100"/>
    <n v="0"/>
    <x v="4"/>
    <s v="food trucks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110"/>
    <n v="0"/>
    <x v="6"/>
    <s v="spaces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10"/>
    <n v="0"/>
    <x v="6"/>
    <s v="musical"/>
    <x v="38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220"/>
    <n v="0"/>
    <x v="6"/>
    <s v="musical"/>
    <x v="383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00"/>
    <n v="0"/>
    <x v="6"/>
    <s v="musical"/>
    <x v="383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0"/>
    <n v="0"/>
    <x v="6"/>
    <s v="musical"/>
    <x v="3838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0"/>
    <n v="0"/>
    <x v="5"/>
    <s v="animation"/>
    <x v="383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7"/>
    <n v="0"/>
    <x v="1"/>
    <s v="translations"/>
    <x v="3840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110"/>
    <n v="0"/>
    <x v="0"/>
    <s v="web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10"/>
    <n v="0"/>
    <x v="1"/>
    <s v="translations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109"/>
    <n v="0"/>
    <x v="1"/>
    <s v="translations"/>
    <x v="384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37"/>
    <n v="0"/>
    <x v="0"/>
    <s v="web"/>
    <x v="3844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9"/>
    <n v="0"/>
    <x v="5"/>
    <s v="drama"/>
    <x v="3845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36"/>
    <n v="0"/>
    <x v="5"/>
    <s v="animation"/>
    <x v="3846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35"/>
    <n v="0"/>
    <x v="8"/>
    <s v="audio"/>
    <x v="384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156"/>
    <n v="0"/>
    <x v="6"/>
    <s v="musical"/>
    <x v="384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272"/>
    <n v="0"/>
    <x v="0"/>
    <s v="wearables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9"/>
    <n v="0"/>
    <x v="5"/>
    <s v="drama"/>
    <x v="385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32"/>
    <n v="0"/>
    <x v="5"/>
    <s v="drama"/>
    <x v="385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09"/>
    <n v="0"/>
    <x v="5"/>
    <s v="animation"/>
    <x v="3852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5"/>
    <n v="0"/>
    <x v="5"/>
    <s v="animation"/>
    <x v="3853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271"/>
    <n v="0"/>
    <x v="5"/>
    <s v="animation"/>
    <x v="3854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108"/>
    <n v="0"/>
    <x v="0"/>
    <s v="web"/>
    <x v="3855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55"/>
    <n v="0"/>
    <x v="0"/>
    <s v="web"/>
    <x v="385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120"/>
    <n v="0"/>
    <x v="0"/>
    <s v="web"/>
    <x v="3857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108"/>
    <n v="0"/>
    <x v="8"/>
    <s v="audio"/>
    <x v="3858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31"/>
    <n v="0"/>
    <x v="8"/>
    <s v="audio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108"/>
    <n v="0"/>
    <x v="3"/>
    <s v="video games"/>
    <x v="386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108"/>
    <n v="0"/>
    <x v="4"/>
    <s v="food trucks"/>
    <x v="3861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90"/>
    <n v="0"/>
    <x v="1"/>
    <s v="translations"/>
    <x v="386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08"/>
    <n v="0"/>
    <x v="1"/>
    <s v="fiction"/>
    <x v="386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139"/>
    <n v="0"/>
    <x v="7"/>
    <s v="faith"/>
    <x v="3864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2"/>
    <n v="0"/>
    <x v="7"/>
    <s v="faith"/>
    <x v="386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107"/>
    <n v="0"/>
    <x v="3"/>
    <s v="mobile games"/>
    <x v="386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160"/>
    <n v="0"/>
    <x v="0"/>
    <s v="web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7"/>
    <n v="0"/>
    <x v="0"/>
    <s v="web"/>
    <x v="3868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7"/>
    <n v="0"/>
    <x v="4"/>
    <s v="food trucks"/>
    <x v="3869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27"/>
    <n v="0"/>
    <x v="4"/>
    <s v="food trucks"/>
    <x v="387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107"/>
    <n v="0"/>
    <x v="4"/>
    <s v="restaurants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27"/>
    <n v="0"/>
    <x v="4"/>
    <s v="food trucks"/>
    <x v="387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7"/>
    <n v="0"/>
    <x v="4"/>
    <s v="food trucks"/>
    <x v="3873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16"/>
    <n v="0"/>
    <x v="4"/>
    <s v="food trucks"/>
    <x v="3874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33"/>
    <n v="0"/>
    <x v="4"/>
    <s v="food trucks"/>
    <x v="3875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106"/>
    <n v="0"/>
    <x v="1"/>
    <s v="children's books"/>
    <x v="3876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2"/>
    <n v="0"/>
    <x v="6"/>
    <s v="plays"/>
    <x v="387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106"/>
    <n v="0"/>
    <x v="6"/>
    <s v="spaces"/>
    <x v="387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06"/>
    <n v="0"/>
    <x v="6"/>
    <s v="musical"/>
    <x v="3879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6"/>
    <n v="0"/>
    <x v="6"/>
    <s v="musical"/>
    <x v="38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5"/>
    <n v="0"/>
    <x v="6"/>
    <s v="plays"/>
    <x v="388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05"/>
    <n v="0"/>
    <x v="6"/>
    <s v="plays"/>
    <x v="3882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105"/>
    <n v="0"/>
    <x v="6"/>
    <s v="plays"/>
    <x v="3883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05"/>
    <n v="0"/>
    <x v="6"/>
    <s v="plays"/>
    <x v="388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112"/>
    <n v="0"/>
    <x v="6"/>
    <s v="plays"/>
    <x v="3885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117"/>
    <n v="0"/>
    <x v="4"/>
    <s v="food trucks"/>
    <x v="3886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11"/>
    <n v="0"/>
    <x v="0"/>
    <s v="web"/>
    <x v="3887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05"/>
    <n v="0"/>
    <x v="4"/>
    <s v="food trucks"/>
    <x v="388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05"/>
    <n v="0"/>
    <x v="6"/>
    <s v="spaces"/>
    <x v="388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105"/>
    <n v="0"/>
    <x v="6"/>
    <s v="plays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5"/>
    <n v="0"/>
    <x v="1"/>
    <s v="translations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"/>
    <n v="0"/>
    <x v="6"/>
    <s v="plays"/>
    <x v="389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105"/>
    <n v="0"/>
    <x v="2"/>
    <s v="photobooks"/>
    <x v="3893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105"/>
    <n v="0"/>
    <x v="5"/>
    <s v="drama"/>
    <x v="389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131"/>
    <n v="0"/>
    <x v="3"/>
    <s v="mobile games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04"/>
    <n v="0"/>
    <x v="4"/>
    <s v="food trucks"/>
    <x v="389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16"/>
    <n v="0"/>
    <x v="4"/>
    <s v="food trucks"/>
    <x v="389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16"/>
    <n v="0"/>
    <x v="4"/>
    <s v="food trucks"/>
    <x v="3898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6"/>
    <n v="0"/>
    <x v="1"/>
    <s v="children's books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4"/>
    <n v="0"/>
    <x v="6"/>
    <s v="plays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4"/>
    <n v="0"/>
    <x v="6"/>
    <s v="musical"/>
    <x v="390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4"/>
    <n v="0"/>
    <x v="6"/>
    <s v="plays"/>
    <x v="3902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04"/>
    <n v="0"/>
    <x v="5"/>
    <s v="animation"/>
    <x v="3903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104"/>
    <n v="0"/>
    <x v="0"/>
    <s v="web"/>
    <x v="390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04"/>
    <n v="0"/>
    <x v="0"/>
    <s v="web"/>
    <x v="390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4"/>
    <n v="0"/>
    <x v="5"/>
    <s v="animation"/>
    <x v="390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3"/>
    <n v="0"/>
    <x v="5"/>
    <s v="science fiction"/>
    <x v="390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29"/>
    <n v="0"/>
    <x v="5"/>
    <s v="animation"/>
    <x v="390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3"/>
    <n v="0"/>
    <x v="5"/>
    <s v="animation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7"/>
    <s v="jazz"/>
    <x v="391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02"/>
    <n v="0"/>
    <x v="7"/>
    <s v="faith"/>
    <x v="3911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102"/>
    <n v="0"/>
    <x v="4"/>
    <s v="restaurants"/>
    <x v="3912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02"/>
    <n v="0"/>
    <x v="6"/>
    <s v="plays"/>
    <x v="391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02"/>
    <n v="0"/>
    <x v="4"/>
    <s v="food trucks"/>
    <x v="39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2"/>
    <n v="0"/>
    <x v="5"/>
    <s v="animation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28"/>
    <n v="0"/>
    <x v="7"/>
    <s v="jazz"/>
    <x v="3916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102"/>
    <n v="0"/>
    <x v="4"/>
    <s v="food trucks"/>
    <x v="3917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54"/>
    <n v="0"/>
    <x v="2"/>
    <s v="people"/>
    <x v="391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27"/>
    <n v="0"/>
    <x v="5"/>
    <s v="drama"/>
    <x v="3919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254"/>
    <n v="0"/>
    <x v="5"/>
    <s v="drama"/>
    <x v="392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508"/>
    <n v="0"/>
    <x v="5"/>
    <s v="animation"/>
    <x v="392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101"/>
    <n v="0"/>
    <x v="4"/>
    <s v="food trucks"/>
    <x v="392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01"/>
    <n v="0"/>
    <x v="1"/>
    <s v="translations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01"/>
    <n v="0"/>
    <x v="2"/>
    <s v="nature"/>
    <x v="3924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112"/>
    <n v="0"/>
    <x v="7"/>
    <s v="faith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01"/>
    <n v="0"/>
    <x v="4"/>
    <s v="food trucks"/>
    <x v="3926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12"/>
    <n v="0"/>
    <x v="6"/>
    <s v="plays"/>
    <x v="39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3"/>
    <n v="0"/>
    <x v="1"/>
    <s v="children's books"/>
    <x v="392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1"/>
    <n v="0"/>
    <x v="5"/>
    <s v="science fiction"/>
    <x v="392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1"/>
    <n v="0"/>
    <x v="7"/>
    <s v="jazz"/>
    <x v="393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26"/>
    <n v="0"/>
    <x v="7"/>
    <s v="faith"/>
    <x v="393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101"/>
    <n v="0"/>
    <x v="0"/>
    <s v="web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6"/>
    <n v="0"/>
    <x v="6"/>
    <s v="plays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1"/>
    <n v="0"/>
    <x v="6"/>
    <s v="musical"/>
    <x v="393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01"/>
    <n v="0"/>
    <x v="6"/>
    <s v="plays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101"/>
    <n v="0"/>
    <x v="4"/>
    <s v="food trucks"/>
    <x v="3936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01"/>
    <n v="0"/>
    <x v="5"/>
    <s v="science fiction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5"/>
    <s v="science fiction"/>
    <x v="393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00"/>
    <n v="0"/>
    <x v="5"/>
    <s v="drama"/>
    <x v="3939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0"/>
    <n v="0"/>
    <x v="5"/>
    <s v="drama"/>
    <x v="394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"/>
    <n v="0"/>
    <x v="5"/>
    <s v="animation"/>
    <x v="3941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5"/>
    <s v="animation"/>
    <x v="394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00"/>
    <n v="0"/>
    <x v="0"/>
    <s v="web"/>
    <x v="3943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0"/>
    <s v="web"/>
    <x v="3944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00"/>
    <n v="0"/>
    <x v="0"/>
    <s v="web"/>
    <x v="3945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00"/>
    <n v="0"/>
    <x v="1"/>
    <s v="fiction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100"/>
    <n v="0"/>
    <x v="7"/>
    <s v="jazz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100"/>
    <n v="0"/>
    <x v="0"/>
    <s v="wearables"/>
    <x v="39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100"/>
    <n v="0"/>
    <x v="3"/>
    <s v="mobile games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08"/>
    <n v="0"/>
    <x v="7"/>
    <s v="world music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20"/>
    <n v="0"/>
    <x v="1"/>
    <s v="translations"/>
    <x v="395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4"/>
    <n v="0"/>
    <x v="1"/>
    <s v="fiction"/>
    <x v="39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10"/>
    <n v="0"/>
    <x v="7"/>
    <s v="faith"/>
    <x v="39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"/>
    <n v="0"/>
    <x v="7"/>
    <s v="faith"/>
    <x v="3954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2"/>
    <n v="0"/>
    <x v="0"/>
    <s v="web"/>
    <x v="3955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100"/>
    <n v="0"/>
    <x v="4"/>
    <s v="restaurants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96"/>
    <n v="0"/>
    <x v="1"/>
    <s v="children's books"/>
    <x v="395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33"/>
    <n v="0"/>
    <x v="6"/>
    <s v="musical"/>
    <x v="3958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106"/>
    <n v="0"/>
    <x v="6"/>
    <s v="plays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20"/>
    <n v="0"/>
    <x v="6"/>
    <s v="plays"/>
    <x v="396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10"/>
    <n v="0"/>
    <x v="1"/>
    <s v="translations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38"/>
    <n v="0"/>
    <x v="6"/>
    <s v="plays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320"/>
    <n v="0"/>
    <x v="8"/>
    <s v="audio"/>
    <x v="3963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7"/>
    <n v="0"/>
    <x v="0"/>
    <s v="web"/>
    <x v="3964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20"/>
    <n v="0"/>
    <x v="5"/>
    <s v="science fiction"/>
    <x v="3965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14"/>
    <n v="0"/>
    <x v="1"/>
    <s v="fiction"/>
    <x v="396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120"/>
    <n v="0"/>
    <x v="8"/>
    <s v="audio"/>
    <x v="3967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237"/>
    <n v="0"/>
    <x v="3"/>
    <s v="mobile games"/>
    <x v="3968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3"/>
    <n v="0"/>
    <x v="1"/>
    <s v="translations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17"/>
    <n v="0"/>
    <x v="1"/>
    <s v="art books"/>
    <x v="397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34"/>
    <n v="0"/>
    <x v="7"/>
    <s v="faith"/>
    <x v="3971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212"/>
    <n v="0"/>
    <x v="0"/>
    <s v="web"/>
    <x v="3972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2"/>
    <n v="0"/>
    <x v="1"/>
    <s v="children's books"/>
    <x v="3973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72"/>
    <n v="0"/>
    <x v="6"/>
    <s v="musical"/>
    <x v="39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04"/>
    <n v="0"/>
    <x v="6"/>
    <s v="plays"/>
    <x v="3975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155"/>
    <n v="0"/>
    <x v="1"/>
    <s v="fiction"/>
    <x v="3976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103"/>
    <n v="0"/>
    <x v="8"/>
    <s v="audio"/>
    <x v="397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155"/>
    <n v="0"/>
    <x v="2"/>
    <s v="nature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55"/>
    <n v="0"/>
    <x v="7"/>
    <s v="jazz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4"/>
    <n v="0"/>
    <x v="1"/>
    <s v="children's books"/>
    <x v="398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31"/>
    <n v="0"/>
    <x v="3"/>
    <s v="video games"/>
    <x v="398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31"/>
    <n v="0"/>
    <x v="2"/>
    <s v="people"/>
    <x v="398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07"/>
    <n v="0"/>
    <x v="5"/>
    <s v="science fiction"/>
    <x v="3983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102"/>
    <n v="0"/>
    <x v="5"/>
    <s v="drama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53"/>
    <n v="0"/>
    <x v="5"/>
    <s v="animation"/>
    <x v="398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02"/>
    <n v="0"/>
    <x v="7"/>
    <s v="indie rock"/>
    <x v="3986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30"/>
    <n v="0"/>
    <x v="8"/>
    <s v="audio"/>
    <x v="3987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1"/>
    <n v="0"/>
    <x v="3"/>
    <s v="mobile games"/>
    <x v="398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30"/>
    <n v="0"/>
    <x v="7"/>
    <s v="faith"/>
    <x v="398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3"/>
    <n v="0"/>
    <x v="7"/>
    <s v="faith"/>
    <x v="3990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101"/>
    <n v="0"/>
    <x v="2"/>
    <s v="photobooks"/>
    <x v="3991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14"/>
    <n v="0"/>
    <x v="0"/>
    <s v="web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14"/>
    <n v="0"/>
    <x v="4"/>
    <s v="food trucks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1"/>
    <n v="0"/>
    <x v="4"/>
    <s v="food trucks"/>
    <x v="3994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74"/>
    <n v="0"/>
    <x v="6"/>
    <s v="plays"/>
    <x v="399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100"/>
    <n v="0"/>
    <x v="6"/>
    <s v="spaces"/>
    <x v="3996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0"/>
    <n v="0"/>
    <x v="6"/>
    <s v="musical"/>
    <x v="3997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13"/>
    <n v="0"/>
    <x v="6"/>
    <s v="musical"/>
    <x v="3998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3"/>
    <n v="0"/>
    <x v="6"/>
    <s v="plays"/>
    <x v="3999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00"/>
    <n v="0"/>
    <x v="6"/>
    <s v="plays"/>
    <x v="40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113"/>
    <n v="0"/>
    <x v="6"/>
    <s v="plays"/>
    <x v="40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100"/>
    <n v="0"/>
    <x v="6"/>
    <s v="plays"/>
    <x v="4002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7"/>
    <s v="jazz"/>
    <x v="40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36"/>
    <n v="0"/>
    <x v="6"/>
    <s v="plays"/>
    <x v="400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111"/>
    <n v="0"/>
    <x v="0"/>
    <s v="web"/>
    <x v="400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127"/>
    <n v="0"/>
    <x v="1"/>
    <s v="fiction"/>
    <x v="4006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11"/>
    <n v="0"/>
    <x v="7"/>
    <s v="jazz"/>
    <x v="4007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164"/>
    <n v="0"/>
    <x v="8"/>
    <s v="audio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110"/>
    <n v="0"/>
    <x v="8"/>
    <s v="audio"/>
    <x v="4009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103"/>
    <n v="0"/>
    <x v="7"/>
    <s v="world music"/>
    <x v="401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110"/>
    <n v="0"/>
    <x v="7"/>
    <s v="world music"/>
    <x v="4011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147"/>
    <n v="0"/>
    <x v="0"/>
    <s v="wearables"/>
    <x v="401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126"/>
    <n v="0"/>
    <x v="0"/>
    <s v="web"/>
    <x v="401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10"/>
    <n v="0"/>
    <x v="1"/>
    <s v="fiction"/>
    <x v="4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878"/>
    <n v="0"/>
    <x v="1"/>
    <s v="fiction"/>
    <x v="4015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219"/>
    <n v="0"/>
    <x v="6"/>
    <s v="plays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46"/>
    <n v="0"/>
    <x v="5"/>
    <s v="animation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17"/>
    <n v="0"/>
    <x v="7"/>
    <s v="world music"/>
    <x v="401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24"/>
    <n v="0"/>
    <x v="1"/>
    <s v="fiction"/>
    <x v="4019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9"/>
    <n v="0"/>
    <x v="1"/>
    <s v="fiction"/>
    <x v="402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24"/>
    <n v="0"/>
    <x v="7"/>
    <s v="faith"/>
    <x v="402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73"/>
    <n v="0"/>
    <x v="2"/>
    <s v="people"/>
    <x v="40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22"/>
    <n v="0"/>
    <x v="3"/>
    <s v="video games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27"/>
    <n v="0"/>
    <x v="0"/>
    <s v="web"/>
    <x v="402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23"/>
    <n v="0"/>
    <x v="0"/>
    <s v="web"/>
    <x v="4025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68"/>
    <n v="0"/>
    <x v="6"/>
    <s v="plays"/>
    <x v="4026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8"/>
    <n v="0"/>
    <x v="6"/>
    <s v="plays"/>
    <x v="40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43"/>
    <n v="0"/>
    <x v="1"/>
    <s v="children's books"/>
    <x v="402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107"/>
    <n v="0"/>
    <x v="1"/>
    <s v="art books"/>
    <x v="402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107"/>
    <n v="0"/>
    <x v="0"/>
    <s v="wearables"/>
    <x v="4030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07"/>
    <n v="0"/>
    <x v="5"/>
    <s v="drama"/>
    <x v="4031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22"/>
    <n v="0"/>
    <x v="5"/>
    <s v="drama"/>
    <x v="4032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22"/>
    <n v="0"/>
    <x v="5"/>
    <s v="animation"/>
    <x v="403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7"/>
    <n v="0"/>
    <x v="0"/>
    <s v="web"/>
    <x v="4034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6"/>
    <n v="0"/>
    <x v="7"/>
    <s v="jazz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42"/>
    <n v="0"/>
    <x v="1"/>
    <s v="translations"/>
    <x v="403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06"/>
    <n v="0"/>
    <x v="1"/>
    <s v="fiction"/>
    <x v="40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101"/>
    <n v="0"/>
    <x v="2"/>
    <s v="places"/>
    <x v="4038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384"/>
    <n v="0"/>
    <x v="2"/>
    <s v="photobooks"/>
    <x v="4039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21"/>
    <n v="0"/>
    <x v="0"/>
    <s v="web"/>
    <x v="404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105"/>
    <n v="0"/>
    <x v="6"/>
    <s v="plays"/>
    <x v="4041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105"/>
    <n v="0"/>
    <x v="6"/>
    <s v="plays"/>
    <x v="4042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22"/>
    <n v="0"/>
    <x v="6"/>
    <s v="musical"/>
    <x v="404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05"/>
    <n v="0"/>
    <x v="6"/>
    <s v="plays"/>
    <x v="4044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19"/>
    <n v="0"/>
    <x v="7"/>
    <s v="jazz"/>
    <x v="4045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19"/>
    <n v="0"/>
    <x v="5"/>
    <s v="science fiction"/>
    <x v="4046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60"/>
    <n v="0"/>
    <x v="0"/>
    <s v="wearables"/>
    <x v="4047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139"/>
    <n v="0"/>
    <x v="2"/>
    <s v="places"/>
    <x v="4048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119"/>
    <n v="0"/>
    <x v="2"/>
    <s v="places"/>
    <x v="4049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66"/>
    <n v="0"/>
    <x v="6"/>
    <s v="plays"/>
    <x v="405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104"/>
    <n v="0"/>
    <x v="6"/>
    <s v="plays"/>
    <x v="4051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38"/>
    <n v="0"/>
    <x v="6"/>
    <s v="plays"/>
    <x v="4052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38"/>
    <n v="0"/>
    <x v="4"/>
    <s v="restaurants"/>
    <x v="405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04"/>
    <n v="0"/>
    <x v="5"/>
    <s v="drama"/>
    <x v="405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103"/>
    <n v="0"/>
    <x v="8"/>
    <s v="audio"/>
    <x v="4055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176"/>
    <n v="0"/>
    <x v="3"/>
    <s v="video games"/>
    <x v="4056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39"/>
    <n v="0"/>
    <x v="5"/>
    <s v="drama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37"/>
    <n v="0"/>
    <x v="5"/>
    <s v="drama"/>
    <x v="4058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3"/>
    <n v="0"/>
    <x v="5"/>
    <s v="animation"/>
    <x v="405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3"/>
    <n v="0"/>
    <x v="5"/>
    <s v="animation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9"/>
    <n v="0"/>
    <x v="7"/>
    <s v="indie rock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02"/>
    <n v="0"/>
    <x v="8"/>
    <s v="audio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102"/>
    <n v="0"/>
    <x v="1"/>
    <s v="translations"/>
    <x v="4063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136"/>
    <n v="0"/>
    <x v="2"/>
    <s v="nature"/>
    <x v="4064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7"/>
    <s v="faith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102"/>
    <n v="0"/>
    <x v="0"/>
    <s v="web"/>
    <x v="406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102"/>
    <n v="0"/>
    <x v="0"/>
    <s v="web"/>
    <x v="40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203"/>
    <n v="0"/>
    <x v="4"/>
    <s v="food trucks"/>
    <x v="406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41"/>
    <n v="0"/>
    <x v="6"/>
    <s v="plays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102"/>
    <n v="0"/>
    <x v="6"/>
    <s v="plays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1"/>
    <n v="0"/>
    <x v="1"/>
    <s v="translations"/>
    <x v="407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8"/>
    <n v="0"/>
    <x v="0"/>
    <s v="wearables"/>
    <x v="407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101"/>
    <n v="0"/>
    <x v="0"/>
    <s v="web"/>
    <x v="4073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119"/>
    <n v="0"/>
    <x v="2"/>
    <s v="nature"/>
    <x v="4074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35"/>
    <n v="0"/>
    <x v="6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08"/>
    <n v="0"/>
    <x v="6"/>
    <s v="plays"/>
    <x v="407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01"/>
    <n v="0"/>
    <x v="6"/>
    <s v="plays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15"/>
    <n v="0"/>
    <x v="6"/>
    <s v="musical"/>
    <x v="4078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1"/>
    <n v="0"/>
    <x v="5"/>
    <s v="science fiction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101"/>
    <n v="0"/>
    <x v="6"/>
    <s v="plays"/>
    <x v="408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1"/>
    <n v="0"/>
    <x v="6"/>
    <s v="plays"/>
    <x v="4081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01"/>
    <n v="0"/>
    <x v="5"/>
    <s v="animation"/>
    <x v="408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161"/>
    <n v="0"/>
    <x v="3"/>
    <s v="video games"/>
    <x v="4083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15"/>
    <n v="0"/>
    <x v="6"/>
    <s v="plays"/>
    <x v="4084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100"/>
    <n v="0"/>
    <x v="2"/>
    <s v="places"/>
    <x v="408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100"/>
    <n v="0"/>
    <x v="0"/>
    <s v="web"/>
    <x v="4086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15"/>
    <n v="0"/>
    <x v="7"/>
    <s v="jazz"/>
    <x v="408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100"/>
    <n v="0"/>
    <x v="8"/>
    <s v="audio"/>
    <x v="4088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133"/>
    <n v="0"/>
    <x v="3"/>
    <s v="mobile games"/>
    <x v="4089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100"/>
    <n v="0"/>
    <x v="2"/>
    <s v="places"/>
    <x v="409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100"/>
    <n v="0"/>
    <x v="6"/>
    <s v="musical"/>
    <x v="4091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05"/>
    <n v="0"/>
    <x v="6"/>
    <s v="plays"/>
    <x v="409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100"/>
    <n v="0"/>
    <x v="6"/>
    <s v="plays"/>
    <x v="409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00"/>
    <n v="0"/>
    <x v="5"/>
    <s v="animation"/>
    <x v="4094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7"/>
    <n v="0"/>
    <x v="5"/>
    <s v="animation"/>
    <x v="4095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36"/>
    <n v="0"/>
    <x v="0"/>
    <s v="web"/>
    <x v="4096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114"/>
    <n v="0"/>
    <x v="0"/>
    <s v="web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114"/>
    <n v="0"/>
    <x v="6"/>
    <s v="spaces"/>
    <x v="4098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179"/>
    <n v="0"/>
    <x v="6"/>
    <s v="plays"/>
    <x v="409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32"/>
    <n v="0"/>
    <x v="3"/>
    <s v="mobile games"/>
    <x v="41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132"/>
    <n v="0"/>
    <x v="6"/>
    <s v="plays"/>
    <x v="410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1"/>
    <n v="0"/>
    <x v="0"/>
    <s v="web"/>
    <x v="410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171"/>
    <n v="0"/>
    <x v="6"/>
    <s v="plays"/>
    <x v="4103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112"/>
    <n v="0"/>
    <x v="5"/>
    <s v="drama"/>
    <x v="410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12"/>
    <n v="0"/>
    <x v="0"/>
    <s v="web"/>
    <x v="4105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30"/>
    <n v="0"/>
    <x v="6"/>
    <s v="plays"/>
    <x v="4106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195"/>
    <n v="0"/>
    <x v="0"/>
    <s v="web"/>
    <x v="4107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78"/>
    <n v="0"/>
    <x v="3"/>
    <s v="video games"/>
    <x v="4108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118"/>
    <n v="0"/>
    <x v="3"/>
    <s v="mobile games"/>
    <x v="41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111"/>
    <n v="0"/>
    <x v="8"/>
    <s v="audio"/>
    <x v="411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111"/>
    <n v="0"/>
    <x v="2"/>
    <s v="places"/>
    <x v="411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35"/>
    <n v="0"/>
    <x v="2"/>
    <s v="nature"/>
    <x v="411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110"/>
    <n v="0"/>
    <x v="4"/>
    <s v="food trucks"/>
    <x v="4113"/>
    <x v="2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7F155-D2EF-45CE-95F8-DB8494974E90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EC669-B6AC-4A59-9479-B910E512842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3D4EA-6874-462B-B70F-542940BABC0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20" hier="-1"/>
    <pageField fld="17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6F8F7-3341-4D52-977F-A7DE148F188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2" ySplit="1" topLeftCell="C346" activePane="bottomRight" state="frozen"/>
      <selection pane="topRight" activeCell="C1" sqref="C1"/>
      <selection pane="bottomLeft" activeCell="A2" sqref="A2"/>
      <selection pane="bottomRight" activeCell="D347" sqref="D34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22" bestFit="1" customWidth="1"/>
    <col min="5" max="5" width="16.453125" style="22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customWidth="1"/>
    <col min="16" max="16" width="20.453125" customWidth="1"/>
    <col min="17" max="17" width="41.1796875" customWidth="1"/>
    <col min="18" max="18" width="16.453125" customWidth="1"/>
    <col min="19" max="19" width="14.54296875" style="16" customWidth="1"/>
    <col min="20" max="20" width="39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1" t="s">
        <v>8359</v>
      </c>
      <c r="S1" s="15" t="s">
        <v>8365</v>
      </c>
      <c r="T1" s="9" t="s">
        <v>8378</v>
      </c>
    </row>
    <row r="2" spans="1:20" ht="43.5" x14ac:dyDescent="0.35">
      <c r="A2">
        <v>2014</v>
      </c>
      <c r="B2" s="3" t="s">
        <v>2015</v>
      </c>
      <c r="C2" s="3" t="s">
        <v>6124</v>
      </c>
      <c r="D2" s="22">
        <v>30000</v>
      </c>
      <c r="E2" s="2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>
        <f>YEAR(S2)</f>
        <v>2013</v>
      </c>
    </row>
    <row r="3" spans="1:20" ht="58" x14ac:dyDescent="0.35">
      <c r="A3">
        <v>1012</v>
      </c>
      <c r="B3" s="3" t="s">
        <v>1013</v>
      </c>
      <c r="C3" s="3" t="s">
        <v>5122</v>
      </c>
      <c r="D3" s="22">
        <v>5000</v>
      </c>
      <c r="E3" s="22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>
        <f t="shared" ref="T3:T66" si="3">YEAR(S3)</f>
        <v>2016</v>
      </c>
    </row>
    <row r="4" spans="1:20" ht="43.5" x14ac:dyDescent="0.35">
      <c r="A4">
        <v>1971</v>
      </c>
      <c r="B4" s="3" t="s">
        <v>1972</v>
      </c>
      <c r="C4" s="3" t="s">
        <v>6081</v>
      </c>
      <c r="D4" s="22">
        <v>400000</v>
      </c>
      <c r="E4" s="22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>
        <f t="shared" si="3"/>
        <v>2013</v>
      </c>
    </row>
    <row r="5" spans="1:20" ht="29" x14ac:dyDescent="0.35">
      <c r="A5">
        <v>2076</v>
      </c>
      <c r="B5" s="3" t="s">
        <v>2077</v>
      </c>
      <c r="C5" s="3" t="s">
        <v>6186</v>
      </c>
      <c r="D5" s="22">
        <v>179000</v>
      </c>
      <c r="E5" s="22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>
        <f t="shared" si="3"/>
        <v>2014</v>
      </c>
    </row>
    <row r="6" spans="1:20" ht="29" x14ac:dyDescent="0.35">
      <c r="A6">
        <v>1948</v>
      </c>
      <c r="B6" s="3" t="s">
        <v>1949</v>
      </c>
      <c r="C6" s="3" t="s">
        <v>6058</v>
      </c>
      <c r="D6" s="22">
        <v>100000</v>
      </c>
      <c r="E6" s="22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>
        <f t="shared" si="3"/>
        <v>2016</v>
      </c>
    </row>
    <row r="7" spans="1:20" ht="58" x14ac:dyDescent="0.35">
      <c r="A7">
        <v>2013</v>
      </c>
      <c r="B7" s="3" t="s">
        <v>2014</v>
      </c>
      <c r="C7" s="3" t="s">
        <v>6123</v>
      </c>
      <c r="D7" s="22">
        <v>160000</v>
      </c>
      <c r="E7" s="22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>
        <f t="shared" si="3"/>
        <v>2016</v>
      </c>
    </row>
    <row r="8" spans="1:20" ht="43.5" x14ac:dyDescent="0.35">
      <c r="A8">
        <v>1478</v>
      </c>
      <c r="B8" s="3" t="s">
        <v>1479</v>
      </c>
      <c r="C8" s="3" t="s">
        <v>5588</v>
      </c>
      <c r="D8" s="22">
        <v>50000</v>
      </c>
      <c r="E8" s="22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>
        <f t="shared" si="3"/>
        <v>2013</v>
      </c>
    </row>
    <row r="9" spans="1:20" ht="43.5" x14ac:dyDescent="0.35">
      <c r="A9">
        <v>1978</v>
      </c>
      <c r="B9" s="3" t="s">
        <v>1979</v>
      </c>
      <c r="C9" s="3" t="s">
        <v>6088</v>
      </c>
      <c r="D9" s="22">
        <v>50000</v>
      </c>
      <c r="E9" s="22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>
        <f t="shared" si="3"/>
        <v>2012</v>
      </c>
    </row>
    <row r="10" spans="1:20" ht="43.5" x14ac:dyDescent="0.35">
      <c r="A10">
        <v>1973</v>
      </c>
      <c r="B10" s="3" t="s">
        <v>1974</v>
      </c>
      <c r="C10" s="3" t="s">
        <v>6083</v>
      </c>
      <c r="D10" s="22">
        <v>198000</v>
      </c>
      <c r="E10" s="22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>
        <f t="shared" si="3"/>
        <v>2016</v>
      </c>
    </row>
    <row r="11" spans="1:20" ht="43.5" x14ac:dyDescent="0.35">
      <c r="A11">
        <v>2064</v>
      </c>
      <c r="B11" s="3" t="s">
        <v>2065</v>
      </c>
      <c r="C11" s="3" t="s">
        <v>6174</v>
      </c>
      <c r="D11" s="22">
        <v>261962</v>
      </c>
      <c r="E11" s="22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>
        <f t="shared" si="3"/>
        <v>2013</v>
      </c>
    </row>
    <row r="12" spans="1:20" ht="43.5" x14ac:dyDescent="0.35">
      <c r="A12">
        <v>1515</v>
      </c>
      <c r="B12" s="3" t="s">
        <v>1516</v>
      </c>
      <c r="C12" s="3" t="s">
        <v>5625</v>
      </c>
      <c r="D12" s="22">
        <v>300000</v>
      </c>
      <c r="E12" s="22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>
        <f t="shared" si="3"/>
        <v>2016</v>
      </c>
    </row>
    <row r="13" spans="1:20" ht="43.5" x14ac:dyDescent="0.35">
      <c r="A13">
        <v>2011</v>
      </c>
      <c r="B13" s="3" t="s">
        <v>2012</v>
      </c>
      <c r="C13" s="3" t="s">
        <v>6121</v>
      </c>
      <c r="D13" s="22">
        <v>50000</v>
      </c>
      <c r="E13" s="22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>
        <f t="shared" si="3"/>
        <v>2015</v>
      </c>
    </row>
    <row r="14" spans="1:20" ht="43.5" x14ac:dyDescent="0.35">
      <c r="A14">
        <v>2070</v>
      </c>
      <c r="B14" s="3" t="s">
        <v>2071</v>
      </c>
      <c r="C14" s="3" t="s">
        <v>6180</v>
      </c>
      <c r="D14" s="22">
        <v>125000</v>
      </c>
      <c r="E14" s="22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>
        <f t="shared" si="3"/>
        <v>2016</v>
      </c>
    </row>
    <row r="15" spans="1:20" ht="29" x14ac:dyDescent="0.35">
      <c r="A15">
        <v>1954</v>
      </c>
      <c r="B15" s="3" t="s">
        <v>1955</v>
      </c>
      <c r="C15" s="3" t="s">
        <v>6064</v>
      </c>
      <c r="D15" s="22">
        <v>50000</v>
      </c>
      <c r="E15" s="22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>
        <f t="shared" si="3"/>
        <v>2016</v>
      </c>
    </row>
    <row r="16" spans="1:20" ht="43.5" x14ac:dyDescent="0.35">
      <c r="A16">
        <v>1945</v>
      </c>
      <c r="B16" s="3" t="s">
        <v>1946</v>
      </c>
      <c r="C16" s="3" t="s">
        <v>6055</v>
      </c>
      <c r="D16" s="22">
        <v>100000</v>
      </c>
      <c r="E16" s="22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>
        <f t="shared" si="3"/>
        <v>2015</v>
      </c>
    </row>
    <row r="17" spans="1:20" ht="58" x14ac:dyDescent="0.35">
      <c r="A17">
        <v>2643</v>
      </c>
      <c r="B17" s="3" t="s">
        <v>2643</v>
      </c>
      <c r="C17" s="3" t="s">
        <v>6753</v>
      </c>
      <c r="D17" s="22">
        <v>1000000</v>
      </c>
      <c r="E17" s="22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>
        <f t="shared" si="3"/>
        <v>2016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22">
        <v>250000</v>
      </c>
      <c r="E18" s="22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>
        <f t="shared" si="3"/>
        <v>2014</v>
      </c>
    </row>
    <row r="19" spans="1:20" ht="58" x14ac:dyDescent="0.35">
      <c r="A19">
        <v>1944</v>
      </c>
      <c r="B19" s="3" t="s">
        <v>1945</v>
      </c>
      <c r="C19" s="3" t="s">
        <v>6054</v>
      </c>
      <c r="D19" s="22">
        <v>40000</v>
      </c>
      <c r="E19" s="22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>
        <f t="shared" si="3"/>
        <v>2014</v>
      </c>
    </row>
    <row r="20" spans="1:20" ht="58" x14ac:dyDescent="0.35">
      <c r="A20">
        <v>2611</v>
      </c>
      <c r="B20" s="3" t="s">
        <v>2611</v>
      </c>
      <c r="C20" s="3" t="s">
        <v>6721</v>
      </c>
      <c r="D20" s="22">
        <v>11000</v>
      </c>
      <c r="E20" s="22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>
        <f t="shared" si="3"/>
        <v>2016</v>
      </c>
    </row>
    <row r="21" spans="1:20" ht="58" x14ac:dyDescent="0.35">
      <c r="A21">
        <v>2034</v>
      </c>
      <c r="B21" s="3" t="s">
        <v>2035</v>
      </c>
      <c r="C21" s="3" t="s">
        <v>6144</v>
      </c>
      <c r="D21" s="22">
        <v>78000</v>
      </c>
      <c r="E21" s="22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>
        <f t="shared" si="3"/>
        <v>2015</v>
      </c>
    </row>
    <row r="22" spans="1:20" ht="43.5" x14ac:dyDescent="0.35">
      <c r="A22">
        <v>642</v>
      </c>
      <c r="B22" s="3" t="s">
        <v>643</v>
      </c>
      <c r="C22" s="3" t="s">
        <v>4752</v>
      </c>
      <c r="D22" s="22">
        <v>20000</v>
      </c>
      <c r="E22" s="22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>
        <f t="shared" si="3"/>
        <v>2015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22">
        <v>30000</v>
      </c>
      <c r="E23" s="22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>
        <f t="shared" si="3"/>
        <v>2015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22">
        <v>25000</v>
      </c>
      <c r="E24" s="22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>
        <f t="shared" si="3"/>
        <v>2016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22">
        <v>89200</v>
      </c>
      <c r="E25" s="22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>
        <f t="shared" si="3"/>
        <v>2016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22">
        <v>200000</v>
      </c>
      <c r="E26" s="22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>
        <f t="shared" si="3"/>
        <v>2015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22">
        <v>55000</v>
      </c>
      <c r="E27" s="22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>
        <f t="shared" si="3"/>
        <v>2015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22">
        <v>100000</v>
      </c>
      <c r="E28" s="22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>
        <f t="shared" si="3"/>
        <v>2014</v>
      </c>
    </row>
    <row r="29" spans="1:20" ht="29" x14ac:dyDescent="0.35">
      <c r="A29">
        <v>1917</v>
      </c>
      <c r="B29" s="3" t="s">
        <v>1918</v>
      </c>
      <c r="C29" s="3" t="s">
        <v>6027</v>
      </c>
      <c r="D29" s="22">
        <v>390000</v>
      </c>
      <c r="E29" s="22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>
        <f t="shared" si="3"/>
        <v>2017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22">
        <v>20000</v>
      </c>
      <c r="E30" s="22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>
        <f t="shared" si="3"/>
        <v>2015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22">
        <v>50000</v>
      </c>
      <c r="E31" s="22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>
        <f t="shared" si="3"/>
        <v>2015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22">
        <v>21000</v>
      </c>
      <c r="E32" s="22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>
        <f t="shared" si="3"/>
        <v>2014</v>
      </c>
    </row>
    <row r="33" spans="1:20" ht="58" x14ac:dyDescent="0.35">
      <c r="A33">
        <v>2019</v>
      </c>
      <c r="B33" s="3" t="s">
        <v>2020</v>
      </c>
      <c r="C33" s="3" t="s">
        <v>6129</v>
      </c>
      <c r="D33" s="22">
        <v>40000</v>
      </c>
      <c r="E33" s="22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>
        <f t="shared" si="3"/>
        <v>2016</v>
      </c>
    </row>
    <row r="34" spans="1:20" ht="29" x14ac:dyDescent="0.35">
      <c r="A34">
        <v>2327</v>
      </c>
      <c r="B34" s="3" t="s">
        <v>2328</v>
      </c>
      <c r="C34" s="3" t="s">
        <v>6437</v>
      </c>
      <c r="D34" s="22">
        <v>35000</v>
      </c>
      <c r="E34" s="22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>
        <f t="shared" si="3"/>
        <v>2014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22">
        <v>25000</v>
      </c>
      <c r="E35" s="22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>
        <f t="shared" si="3"/>
        <v>2016</v>
      </c>
    </row>
    <row r="36" spans="1:20" ht="29" x14ac:dyDescent="0.35">
      <c r="A36">
        <v>1980</v>
      </c>
      <c r="B36" s="3" t="s">
        <v>1981</v>
      </c>
      <c r="C36" s="3" t="s">
        <v>6090</v>
      </c>
      <c r="D36" s="22">
        <v>50000</v>
      </c>
      <c r="E36" s="22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>
        <f t="shared" si="3"/>
        <v>2016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22">
        <v>50000</v>
      </c>
      <c r="E37" s="22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>
        <f t="shared" si="3"/>
        <v>2016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22">
        <v>60000</v>
      </c>
      <c r="E38" s="22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>
        <f t="shared" si="3"/>
        <v>2015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22">
        <v>150000</v>
      </c>
      <c r="E39" s="22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>
        <f t="shared" si="3"/>
        <v>2012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22">
        <v>10000</v>
      </c>
      <c r="E40" s="22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>
        <f t="shared" si="3"/>
        <v>2016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22">
        <v>125000</v>
      </c>
      <c r="E41" s="22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>
        <f t="shared" si="3"/>
        <v>2016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22">
        <v>116000</v>
      </c>
      <c r="E42" s="22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>
        <f t="shared" si="3"/>
        <v>2014</v>
      </c>
    </row>
    <row r="43" spans="1:20" ht="43.5" x14ac:dyDescent="0.35">
      <c r="A43">
        <v>326</v>
      </c>
      <c r="B43" s="3" t="s">
        <v>327</v>
      </c>
      <c r="C43" s="3" t="s">
        <v>4436</v>
      </c>
      <c r="D43" s="22">
        <v>150000</v>
      </c>
      <c r="E43" s="22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>
        <f t="shared" si="3"/>
        <v>2017</v>
      </c>
    </row>
    <row r="44" spans="1:20" ht="58" x14ac:dyDescent="0.35">
      <c r="A44">
        <v>2035</v>
      </c>
      <c r="B44" s="3" t="s">
        <v>2036</v>
      </c>
      <c r="C44" s="3" t="s">
        <v>6145</v>
      </c>
      <c r="D44" s="22">
        <v>80000</v>
      </c>
      <c r="E44" s="22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>
        <f t="shared" si="3"/>
        <v>2015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22">
        <v>9999</v>
      </c>
      <c r="E45" s="22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>
        <f t="shared" si="3"/>
        <v>2013</v>
      </c>
    </row>
    <row r="46" spans="1:20" ht="58" x14ac:dyDescent="0.35">
      <c r="A46">
        <v>1955</v>
      </c>
      <c r="B46" s="3" t="s">
        <v>1956</v>
      </c>
      <c r="C46" s="3" t="s">
        <v>6065</v>
      </c>
      <c r="D46" s="22">
        <v>42000</v>
      </c>
      <c r="E46" s="22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>
        <f t="shared" si="3"/>
        <v>2012</v>
      </c>
    </row>
    <row r="47" spans="1:20" ht="58" x14ac:dyDescent="0.35">
      <c r="A47">
        <v>2023</v>
      </c>
      <c r="B47" s="3" t="s">
        <v>2024</v>
      </c>
      <c r="C47" s="3" t="s">
        <v>6133</v>
      </c>
      <c r="D47" s="22">
        <v>100000</v>
      </c>
      <c r="E47" s="22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>
        <f t="shared" si="3"/>
        <v>2015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22">
        <v>80000</v>
      </c>
      <c r="E48" s="22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>
        <f t="shared" si="3"/>
        <v>2015</v>
      </c>
    </row>
    <row r="49" spans="1:20" ht="58" x14ac:dyDescent="0.35">
      <c r="A49">
        <v>2713</v>
      </c>
      <c r="B49" s="3" t="s">
        <v>2713</v>
      </c>
      <c r="C49" s="3" t="s">
        <v>6823</v>
      </c>
      <c r="D49" s="22">
        <v>150000</v>
      </c>
      <c r="E49" s="22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>
        <f t="shared" si="3"/>
        <v>2015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22">
        <v>100000</v>
      </c>
      <c r="E50" s="22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>
        <f t="shared" si="3"/>
        <v>2015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22">
        <v>50000</v>
      </c>
      <c r="E51" s="22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>
        <f t="shared" si="3"/>
        <v>2016</v>
      </c>
    </row>
    <row r="52" spans="1:20" ht="43.5" x14ac:dyDescent="0.35">
      <c r="A52">
        <v>204</v>
      </c>
      <c r="B52" s="3" t="s">
        <v>206</v>
      </c>
      <c r="C52" s="3" t="s">
        <v>4314</v>
      </c>
      <c r="D52" s="22">
        <v>300000</v>
      </c>
      <c r="E52" s="22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>
        <f t="shared" si="3"/>
        <v>2016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22">
        <v>200000</v>
      </c>
      <c r="E53" s="22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>
        <f t="shared" si="3"/>
        <v>2015</v>
      </c>
    </row>
    <row r="54" spans="1:20" ht="43.5" x14ac:dyDescent="0.35">
      <c r="A54">
        <v>269</v>
      </c>
      <c r="B54" s="3" t="s">
        <v>270</v>
      </c>
      <c r="C54" s="3" t="s">
        <v>4379</v>
      </c>
      <c r="D54" s="22">
        <v>100000</v>
      </c>
      <c r="E54" s="22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>
        <f t="shared" si="3"/>
        <v>2017</v>
      </c>
    </row>
    <row r="55" spans="1:20" ht="29" x14ac:dyDescent="0.35">
      <c r="A55">
        <v>1968</v>
      </c>
      <c r="B55" s="3" t="s">
        <v>1969</v>
      </c>
      <c r="C55" s="3" t="s">
        <v>6078</v>
      </c>
      <c r="D55" s="22">
        <v>50000</v>
      </c>
      <c r="E55" s="22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>
        <f t="shared" si="3"/>
        <v>2016</v>
      </c>
    </row>
    <row r="56" spans="1:20" ht="29" x14ac:dyDescent="0.35">
      <c r="A56">
        <v>298</v>
      </c>
      <c r="B56" s="3" t="s">
        <v>299</v>
      </c>
      <c r="C56" s="3" t="s">
        <v>4408</v>
      </c>
      <c r="D56" s="22">
        <v>126000</v>
      </c>
      <c r="E56" s="22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>
        <f t="shared" si="3"/>
        <v>2014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22">
        <v>30000</v>
      </c>
      <c r="E57" s="22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>
        <f t="shared" si="3"/>
        <v>2012</v>
      </c>
    </row>
    <row r="58" spans="1:20" ht="29" x14ac:dyDescent="0.35">
      <c r="A58">
        <v>2242</v>
      </c>
      <c r="B58" s="3" t="s">
        <v>2243</v>
      </c>
      <c r="C58" s="3" t="s">
        <v>6352</v>
      </c>
      <c r="D58" s="22">
        <v>10000</v>
      </c>
      <c r="E58" s="22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>
        <f t="shared" si="3"/>
        <v>2013</v>
      </c>
    </row>
    <row r="59" spans="1:20" ht="58" x14ac:dyDescent="0.35">
      <c r="A59">
        <v>2192</v>
      </c>
      <c r="B59" s="3" t="s">
        <v>2193</v>
      </c>
      <c r="C59" s="3" t="s">
        <v>6302</v>
      </c>
      <c r="D59" s="22">
        <v>12000</v>
      </c>
      <c r="E59" s="22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>
        <f t="shared" si="3"/>
        <v>2016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22">
        <v>85000</v>
      </c>
      <c r="E60" s="22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>
        <f t="shared" si="3"/>
        <v>2013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22">
        <v>100000</v>
      </c>
      <c r="E61" s="22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>
        <f t="shared" si="3"/>
        <v>2016</v>
      </c>
    </row>
    <row r="62" spans="1:20" ht="58" x14ac:dyDescent="0.35">
      <c r="A62">
        <v>2006</v>
      </c>
      <c r="B62" s="3" t="s">
        <v>2007</v>
      </c>
      <c r="C62" s="3" t="s">
        <v>6116</v>
      </c>
      <c r="D62" s="22">
        <v>50000</v>
      </c>
      <c r="E62" s="22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>
        <f t="shared" si="3"/>
        <v>2014</v>
      </c>
    </row>
    <row r="63" spans="1:20" ht="58" x14ac:dyDescent="0.35">
      <c r="A63">
        <v>389</v>
      </c>
      <c r="B63" s="3" t="s">
        <v>390</v>
      </c>
      <c r="C63" s="3" t="s">
        <v>4499</v>
      </c>
      <c r="D63" s="22">
        <v>68000</v>
      </c>
      <c r="E63" s="22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>
        <f t="shared" si="3"/>
        <v>2014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22">
        <v>100000</v>
      </c>
      <c r="E64" s="22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>
        <f t="shared" si="3"/>
        <v>2015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22">
        <v>50000</v>
      </c>
      <c r="E65" s="22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>
        <f t="shared" si="3"/>
        <v>2014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22">
        <v>75000</v>
      </c>
      <c r="E66" s="22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>
        <f t="shared" si="3"/>
        <v>2014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22">
        <v>20000</v>
      </c>
      <c r="E67" s="22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58" x14ac:dyDescent="0.35">
      <c r="A68">
        <v>689</v>
      </c>
      <c r="B68" s="3" t="s">
        <v>690</v>
      </c>
      <c r="C68" s="3" t="s">
        <v>4799</v>
      </c>
      <c r="D68" s="22">
        <v>200000</v>
      </c>
      <c r="E68" s="22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>
        <f t="shared" si="7"/>
        <v>2016</v>
      </c>
    </row>
    <row r="69" spans="1:20" ht="58" x14ac:dyDescent="0.35">
      <c r="A69">
        <v>2062</v>
      </c>
      <c r="B69" s="3" t="s">
        <v>2063</v>
      </c>
      <c r="C69" s="3" t="s">
        <v>6172</v>
      </c>
      <c r="D69" s="22">
        <v>100000</v>
      </c>
      <c r="E69" s="22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>
        <f t="shared" si="7"/>
        <v>2016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22">
        <v>100000</v>
      </c>
      <c r="E70" s="22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>
        <f t="shared" si="7"/>
        <v>2015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22">
        <v>100000</v>
      </c>
      <c r="E71" s="22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>
        <f t="shared" si="7"/>
        <v>2016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22">
        <v>10000</v>
      </c>
      <c r="E72" s="22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>
        <f t="shared" si="7"/>
        <v>2012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22">
        <v>8000</v>
      </c>
      <c r="E73" s="22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>
        <f t="shared" si="7"/>
        <v>2012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22">
        <v>50000</v>
      </c>
      <c r="E74" s="22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>
        <f t="shared" si="7"/>
        <v>2016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22">
        <v>100000</v>
      </c>
      <c r="E75" s="22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>
        <f t="shared" si="7"/>
        <v>2016</v>
      </c>
    </row>
    <row r="76" spans="1:20" ht="43.5" x14ac:dyDescent="0.35">
      <c r="A76">
        <v>699</v>
      </c>
      <c r="B76" s="3" t="s">
        <v>700</v>
      </c>
      <c r="C76" s="3" t="s">
        <v>4809</v>
      </c>
      <c r="D76" s="22">
        <v>130000</v>
      </c>
      <c r="E76" s="22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>
        <f t="shared" si="7"/>
        <v>2013</v>
      </c>
    </row>
    <row r="77" spans="1:20" ht="58" x14ac:dyDescent="0.35">
      <c r="A77">
        <v>2609</v>
      </c>
      <c r="B77" s="3" t="s">
        <v>2609</v>
      </c>
      <c r="C77" s="3" t="s">
        <v>6719</v>
      </c>
      <c r="D77" s="22">
        <v>35000</v>
      </c>
      <c r="E77" s="22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>
        <f t="shared" si="7"/>
        <v>2012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22">
        <v>50000</v>
      </c>
      <c r="E78" s="22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>
        <f t="shared" si="7"/>
        <v>2016</v>
      </c>
    </row>
    <row r="79" spans="1:20" ht="58" x14ac:dyDescent="0.35">
      <c r="A79">
        <v>653</v>
      </c>
      <c r="B79" s="3" t="s">
        <v>654</v>
      </c>
      <c r="C79" s="3" t="s">
        <v>4763</v>
      </c>
      <c r="D79" s="22">
        <v>75000</v>
      </c>
      <c r="E79" s="22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>
        <f t="shared" si="7"/>
        <v>2015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22">
        <v>4000</v>
      </c>
      <c r="E80" s="22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>
        <f t="shared" si="7"/>
        <v>2014</v>
      </c>
    </row>
    <row r="81" spans="1:20" x14ac:dyDescent="0.35">
      <c r="A81">
        <v>2726</v>
      </c>
      <c r="B81" s="3" t="s">
        <v>2726</v>
      </c>
      <c r="C81" s="3" t="s">
        <v>6836</v>
      </c>
      <c r="D81" s="22">
        <v>100000</v>
      </c>
      <c r="E81" s="22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>
        <f t="shared" si="7"/>
        <v>2016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22">
        <v>20000</v>
      </c>
      <c r="E82" s="22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>
        <f t="shared" si="7"/>
        <v>2014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22">
        <v>98000</v>
      </c>
      <c r="E83" s="22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>
        <f t="shared" si="7"/>
        <v>2015</v>
      </c>
    </row>
    <row r="84" spans="1:20" ht="58" x14ac:dyDescent="0.35">
      <c r="A84">
        <v>3838</v>
      </c>
      <c r="B84" s="3" t="s">
        <v>3835</v>
      </c>
      <c r="C84" s="3" t="s">
        <v>7947</v>
      </c>
      <c r="D84" s="22">
        <v>100000</v>
      </c>
      <c r="E84" s="22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>
        <f t="shared" si="7"/>
        <v>2015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22">
        <v>7000</v>
      </c>
      <c r="E85" s="22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>
        <f t="shared" si="7"/>
        <v>2013</v>
      </c>
    </row>
    <row r="86" spans="1:20" ht="58" x14ac:dyDescent="0.35">
      <c r="A86">
        <v>3557</v>
      </c>
      <c r="B86" s="3" t="s">
        <v>3556</v>
      </c>
      <c r="C86" s="3" t="s">
        <v>7667</v>
      </c>
      <c r="D86" s="22">
        <v>100000</v>
      </c>
      <c r="E86" s="22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>
        <f t="shared" si="7"/>
        <v>2014</v>
      </c>
    </row>
    <row r="87" spans="1:20" ht="58" x14ac:dyDescent="0.35">
      <c r="A87">
        <v>259</v>
      </c>
      <c r="B87" s="3" t="s">
        <v>260</v>
      </c>
      <c r="C87" s="3" t="s">
        <v>4369</v>
      </c>
      <c r="D87" s="22">
        <v>75000</v>
      </c>
      <c r="E87" s="22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>
        <f t="shared" si="7"/>
        <v>2015</v>
      </c>
    </row>
    <row r="88" spans="1:20" ht="43.5" x14ac:dyDescent="0.35">
      <c r="A88">
        <v>978</v>
      </c>
      <c r="B88" s="3" t="s">
        <v>979</v>
      </c>
      <c r="C88" s="3" t="s">
        <v>5088</v>
      </c>
      <c r="D88" s="22">
        <v>172889</v>
      </c>
      <c r="E88" s="22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>
        <f t="shared" si="7"/>
        <v>2016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22">
        <v>48000</v>
      </c>
      <c r="E89" s="22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>
        <f t="shared" si="7"/>
        <v>2011</v>
      </c>
    </row>
    <row r="90" spans="1:20" ht="29" x14ac:dyDescent="0.35">
      <c r="A90">
        <v>2010</v>
      </c>
      <c r="B90" s="3" t="s">
        <v>2011</v>
      </c>
      <c r="C90" s="3" t="s">
        <v>6120</v>
      </c>
      <c r="D90" s="22">
        <v>30000</v>
      </c>
      <c r="E90" s="22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>
        <f t="shared" si="7"/>
        <v>2016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22">
        <v>65000</v>
      </c>
      <c r="E91" s="22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>
        <f t="shared" si="7"/>
        <v>2015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22">
        <v>5000</v>
      </c>
      <c r="E92" s="22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>
        <f t="shared" si="7"/>
        <v>2013</v>
      </c>
    </row>
    <row r="93" spans="1:20" ht="29" x14ac:dyDescent="0.35">
      <c r="A93">
        <v>2710</v>
      </c>
      <c r="B93" s="3" t="s">
        <v>2710</v>
      </c>
      <c r="C93" s="3" t="s">
        <v>6820</v>
      </c>
      <c r="D93" s="22">
        <v>60000</v>
      </c>
      <c r="E93" s="22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>
        <f t="shared" si="7"/>
        <v>2014</v>
      </c>
    </row>
    <row r="94" spans="1:20" ht="29" x14ac:dyDescent="0.35">
      <c r="A94">
        <v>2016</v>
      </c>
      <c r="B94" s="3" t="s">
        <v>2017</v>
      </c>
      <c r="C94" s="3" t="s">
        <v>6126</v>
      </c>
      <c r="D94" s="22">
        <v>10000</v>
      </c>
      <c r="E94" s="22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>
        <f t="shared" si="7"/>
        <v>2013</v>
      </c>
    </row>
    <row r="95" spans="1:20" ht="29" x14ac:dyDescent="0.35">
      <c r="A95">
        <v>1501</v>
      </c>
      <c r="B95" s="3" t="s">
        <v>1502</v>
      </c>
      <c r="C95" s="3" t="s">
        <v>5611</v>
      </c>
      <c r="D95" s="22">
        <v>52000</v>
      </c>
      <c r="E95" s="22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>
        <f t="shared" si="7"/>
        <v>2015</v>
      </c>
    </row>
    <row r="96" spans="1:20" ht="43.5" x14ac:dyDescent="0.35">
      <c r="A96">
        <v>248</v>
      </c>
      <c r="B96" s="3" t="s">
        <v>249</v>
      </c>
      <c r="C96" s="3" t="s">
        <v>4358</v>
      </c>
      <c r="D96" s="22">
        <v>85000</v>
      </c>
      <c r="E96" s="22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>
        <f t="shared" si="7"/>
        <v>2011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22">
        <v>125000</v>
      </c>
      <c r="E97" s="22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>
        <f t="shared" si="7"/>
        <v>2016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22">
        <v>100000</v>
      </c>
      <c r="E98" s="22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>
        <f t="shared" si="7"/>
        <v>2014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22">
        <v>70000</v>
      </c>
      <c r="E99" s="22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>
        <f t="shared" si="7"/>
        <v>2014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22">
        <v>38000</v>
      </c>
      <c r="E100" s="22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>
        <f t="shared" si="7"/>
        <v>2015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22">
        <v>250000</v>
      </c>
      <c r="E101" s="22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>
        <f t="shared" si="7"/>
        <v>2016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22">
        <v>40000</v>
      </c>
      <c r="E102" s="22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>
        <f t="shared" si="7"/>
        <v>2013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22">
        <v>18500</v>
      </c>
      <c r="E103" s="22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>
        <f t="shared" si="7"/>
        <v>2013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22">
        <v>71500</v>
      </c>
      <c r="E104" s="22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>
        <f t="shared" si="7"/>
        <v>2016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22">
        <v>75000</v>
      </c>
      <c r="E105" s="22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>
        <f t="shared" si="7"/>
        <v>2015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22">
        <v>70000</v>
      </c>
      <c r="E106" s="22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>
        <f t="shared" si="7"/>
        <v>2015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22">
        <v>50000</v>
      </c>
      <c r="E107" s="22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>
        <f t="shared" si="7"/>
        <v>2013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22">
        <v>75000</v>
      </c>
      <c r="E108" s="22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>
        <f t="shared" si="7"/>
        <v>2011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22">
        <v>20000</v>
      </c>
      <c r="E109" s="22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>
        <f t="shared" si="7"/>
        <v>2014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22">
        <v>25000</v>
      </c>
      <c r="E110" s="22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>
        <f t="shared" si="7"/>
        <v>2016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22">
        <v>20000</v>
      </c>
      <c r="E111" s="22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>
        <f t="shared" si="7"/>
        <v>2013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22">
        <v>25000</v>
      </c>
      <c r="E112" s="22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>
        <f t="shared" si="7"/>
        <v>2014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22">
        <v>32768</v>
      </c>
      <c r="E113" s="22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>
        <f t="shared" si="7"/>
        <v>2012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22">
        <v>20000</v>
      </c>
      <c r="E114" s="22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>
        <f t="shared" si="7"/>
        <v>2014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22">
        <v>30000</v>
      </c>
      <c r="E115" s="22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>
        <f t="shared" si="7"/>
        <v>2013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22">
        <v>25000</v>
      </c>
      <c r="E116" s="22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>
        <f t="shared" si="7"/>
        <v>2016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22">
        <v>110000</v>
      </c>
      <c r="E117" s="22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>
        <f t="shared" si="7"/>
        <v>2014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22">
        <v>65000</v>
      </c>
      <c r="E118" s="22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>
        <f t="shared" si="7"/>
        <v>2015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22">
        <v>35000</v>
      </c>
      <c r="E119" s="22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>
        <f t="shared" si="7"/>
        <v>2013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22">
        <v>15000</v>
      </c>
      <c r="E120" s="22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>
        <f t="shared" si="7"/>
        <v>2016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22">
        <v>50000</v>
      </c>
      <c r="E121" s="22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>
        <f t="shared" si="7"/>
        <v>2013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22">
        <v>65000</v>
      </c>
      <c r="E122" s="22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>
        <f t="shared" si="7"/>
        <v>2015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22">
        <v>65000</v>
      </c>
      <c r="E123" s="22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>
        <f t="shared" si="7"/>
        <v>2017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22">
        <v>45000</v>
      </c>
      <c r="E124" s="22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>
        <f t="shared" si="7"/>
        <v>2016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22">
        <v>50000</v>
      </c>
      <c r="E125" s="22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>
        <f t="shared" si="7"/>
        <v>2015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22">
        <v>50000</v>
      </c>
      <c r="E126" s="22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>
        <f t="shared" si="7"/>
        <v>2015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22">
        <v>18000</v>
      </c>
      <c r="E127" s="22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>
        <f t="shared" si="7"/>
        <v>2014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22">
        <v>58425</v>
      </c>
      <c r="E128" s="22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>
        <f t="shared" si="7"/>
        <v>2015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22">
        <v>43500</v>
      </c>
      <c r="E129" s="22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>
        <f t="shared" si="7"/>
        <v>2014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22">
        <v>35000</v>
      </c>
      <c r="E130" s="22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>
        <f t="shared" si="7"/>
        <v>2015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22">
        <v>50000</v>
      </c>
      <c r="E131" s="22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5">
      <c r="A132">
        <v>2049</v>
      </c>
      <c r="B132" s="3" t="s">
        <v>2050</v>
      </c>
      <c r="C132" s="3" t="s">
        <v>6159</v>
      </c>
      <c r="D132" s="22">
        <v>50000</v>
      </c>
      <c r="E132" s="22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>
        <f t="shared" si="11"/>
        <v>2013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22">
        <v>30000</v>
      </c>
      <c r="E133" s="22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>
        <f t="shared" si="11"/>
        <v>2014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22">
        <v>50000</v>
      </c>
      <c r="E134" s="22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>
        <f t="shared" si="11"/>
        <v>2013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22">
        <v>40000</v>
      </c>
      <c r="E135" s="22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>
        <f t="shared" si="11"/>
        <v>2017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22">
        <v>50000</v>
      </c>
      <c r="E136" s="22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>
        <f t="shared" si="11"/>
        <v>2015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22">
        <v>30000</v>
      </c>
      <c r="E137" s="22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>
        <f t="shared" si="11"/>
        <v>2011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22">
        <v>250000</v>
      </c>
      <c r="E138" s="22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>
        <f t="shared" si="11"/>
        <v>2015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22">
        <v>20000</v>
      </c>
      <c r="E139" s="22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>
        <f t="shared" si="11"/>
        <v>2016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22">
        <v>5000</v>
      </c>
      <c r="E140" s="22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>
        <f t="shared" si="11"/>
        <v>2013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22">
        <v>20000</v>
      </c>
      <c r="E141" s="22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>
        <f t="shared" si="11"/>
        <v>2016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22">
        <v>35000</v>
      </c>
      <c r="E142" s="22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>
        <f t="shared" si="11"/>
        <v>2014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22">
        <v>50000</v>
      </c>
      <c r="E143" s="22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>
        <f t="shared" si="11"/>
        <v>2013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22">
        <v>55000</v>
      </c>
      <c r="E144" s="22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>
        <f t="shared" si="11"/>
        <v>2016</v>
      </c>
    </row>
    <row r="145" spans="1:20" ht="58" x14ac:dyDescent="0.35">
      <c r="A145">
        <v>4</v>
      </c>
      <c r="B145" s="3" t="s">
        <v>6</v>
      </c>
      <c r="C145" s="3" t="s">
        <v>4115</v>
      </c>
      <c r="D145" s="22">
        <v>44000</v>
      </c>
      <c r="E145" s="22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>
        <f t="shared" si="11"/>
        <v>2015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22">
        <v>47000</v>
      </c>
      <c r="E146" s="22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>
        <f t="shared" si="11"/>
        <v>2014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22">
        <v>50000</v>
      </c>
      <c r="E147" s="22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>
        <f t="shared" si="11"/>
        <v>2015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22">
        <v>10000</v>
      </c>
      <c r="E148" s="22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>
        <f t="shared" si="11"/>
        <v>2016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 s="22">
        <v>68000</v>
      </c>
      <c r="E149" s="22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>
        <f t="shared" si="11"/>
        <v>2016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22">
        <v>40000</v>
      </c>
      <c r="E150" s="22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>
        <f t="shared" si="11"/>
        <v>2015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22">
        <v>50000</v>
      </c>
      <c r="E151" s="22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>
        <f t="shared" si="11"/>
        <v>2014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22">
        <v>40000</v>
      </c>
      <c r="E152" s="22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>
        <f t="shared" si="11"/>
        <v>2015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22">
        <v>50000</v>
      </c>
      <c r="E153" s="22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>
        <f t="shared" si="11"/>
        <v>2016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22">
        <v>50000</v>
      </c>
      <c r="E154" s="22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>
        <f t="shared" si="11"/>
        <v>2011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22">
        <v>50000</v>
      </c>
      <c r="E155" s="22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>
        <f t="shared" si="11"/>
        <v>2012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22">
        <v>50000</v>
      </c>
      <c r="E156" s="22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>
        <f t="shared" si="11"/>
        <v>2016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22">
        <v>50000</v>
      </c>
      <c r="E157" s="22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>
        <f t="shared" si="11"/>
        <v>2014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22">
        <v>40000</v>
      </c>
      <c r="E158" s="22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>
        <f t="shared" si="11"/>
        <v>2015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22">
        <v>50000</v>
      </c>
      <c r="E159" s="22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>
        <f t="shared" si="11"/>
        <v>2016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22">
        <v>20000</v>
      </c>
      <c r="E160" s="22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>
        <f t="shared" si="11"/>
        <v>2015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22">
        <v>50000</v>
      </c>
      <c r="E161" s="22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>
        <f t="shared" si="11"/>
        <v>2016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22">
        <v>50000</v>
      </c>
      <c r="E162" s="22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>
        <f t="shared" si="11"/>
        <v>2014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22">
        <v>30000</v>
      </c>
      <c r="E163" s="22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>
        <f t="shared" si="11"/>
        <v>2012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22">
        <v>40000</v>
      </c>
      <c r="E164" s="22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>
        <f t="shared" si="11"/>
        <v>2016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22">
        <v>42000</v>
      </c>
      <c r="E165" s="22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>
        <f t="shared" si="11"/>
        <v>2014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22">
        <v>25000</v>
      </c>
      <c r="E166" s="22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>
        <f t="shared" si="11"/>
        <v>2015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22">
        <v>30000</v>
      </c>
      <c r="E167" s="22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>
        <f t="shared" si="11"/>
        <v>2014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22">
        <v>10000</v>
      </c>
      <c r="E168" s="22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>
        <f t="shared" si="11"/>
        <v>2015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22">
        <v>25000</v>
      </c>
      <c r="E169" s="22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>
        <f t="shared" si="11"/>
        <v>2014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22">
        <v>48000</v>
      </c>
      <c r="E170" s="22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>
        <f t="shared" si="11"/>
        <v>2012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22">
        <v>44250</v>
      </c>
      <c r="E171" s="22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>
        <f t="shared" si="11"/>
        <v>2013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22">
        <v>40000</v>
      </c>
      <c r="E172" s="22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>
        <f t="shared" si="11"/>
        <v>2015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22">
        <v>10000</v>
      </c>
      <c r="E173" s="22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>
        <f t="shared" si="11"/>
        <v>2015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22">
        <v>35000</v>
      </c>
      <c r="E174" s="22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>
        <f t="shared" si="11"/>
        <v>2015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 s="22">
        <v>75000</v>
      </c>
      <c r="E175" s="22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>
        <f t="shared" si="11"/>
        <v>2014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22">
        <v>20000</v>
      </c>
      <c r="E176" s="22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>
        <f t="shared" si="11"/>
        <v>2016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22">
        <v>45000</v>
      </c>
      <c r="E177" s="22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>
        <f t="shared" si="11"/>
        <v>2014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22">
        <v>40000</v>
      </c>
      <c r="E178" s="22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>
        <f t="shared" si="11"/>
        <v>2012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22">
        <v>27000</v>
      </c>
      <c r="E179" s="22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>
        <f t="shared" si="11"/>
        <v>2013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22">
        <v>45000</v>
      </c>
      <c r="E180" s="22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>
        <f t="shared" si="11"/>
        <v>2010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22">
        <v>40000</v>
      </c>
      <c r="E181" s="22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>
        <f t="shared" si="11"/>
        <v>2014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22">
        <v>2500</v>
      </c>
      <c r="E182" s="22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>
        <f t="shared" si="11"/>
        <v>2017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22">
        <v>25000</v>
      </c>
      <c r="E183" s="22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>
        <f t="shared" si="11"/>
        <v>2014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22">
        <v>40000</v>
      </c>
      <c r="E184" s="22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>
        <f t="shared" si="11"/>
        <v>2015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22">
        <v>35000</v>
      </c>
      <c r="E185" s="22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>
        <f t="shared" si="11"/>
        <v>2014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22">
        <v>35000</v>
      </c>
      <c r="E186" s="22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>
        <f t="shared" si="11"/>
        <v>2017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22">
        <v>34000</v>
      </c>
      <c r="E187" s="22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>
        <f t="shared" si="11"/>
        <v>2016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22">
        <v>30000</v>
      </c>
      <c r="E188" s="22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>
        <f t="shared" si="11"/>
        <v>2015</v>
      </c>
    </row>
    <row r="189" spans="1:20" ht="58" x14ac:dyDescent="0.35">
      <c r="A189">
        <v>669</v>
      </c>
      <c r="B189" s="3" t="s">
        <v>670</v>
      </c>
      <c r="C189" s="3" t="s">
        <v>4779</v>
      </c>
      <c r="D189" s="22">
        <v>200000</v>
      </c>
      <c r="E189" s="22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>
        <f t="shared" si="11"/>
        <v>2016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22">
        <v>40000</v>
      </c>
      <c r="E190" s="22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>
        <f t="shared" si="11"/>
        <v>2016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22">
        <v>40000</v>
      </c>
      <c r="E191" s="22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>
        <f t="shared" si="11"/>
        <v>2016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22">
        <v>500000</v>
      </c>
      <c r="E192" s="22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>
        <f t="shared" si="11"/>
        <v>2015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 s="22">
        <v>350000</v>
      </c>
      <c r="E193" s="22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>
        <f t="shared" si="11"/>
        <v>2016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22">
        <v>40000</v>
      </c>
      <c r="E194" s="22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>
        <f t="shared" si="11"/>
        <v>2011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22">
        <v>40000</v>
      </c>
      <c r="E195" s="22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22">
        <v>36400</v>
      </c>
      <c r="E196" s="22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>
        <f t="shared" si="15"/>
        <v>2014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 s="22">
        <v>200000</v>
      </c>
      <c r="E197" s="22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>
        <f t="shared" si="15"/>
        <v>2015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22">
        <v>35000</v>
      </c>
      <c r="E198" s="22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>
        <f t="shared" si="15"/>
        <v>2014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22">
        <v>27000</v>
      </c>
      <c r="E199" s="22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>
        <f t="shared" si="15"/>
        <v>2012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22">
        <v>20000</v>
      </c>
      <c r="E200" s="22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>
        <f t="shared" si="15"/>
        <v>2014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22">
        <v>100000</v>
      </c>
      <c r="E201" s="22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>
        <f t="shared" si="15"/>
        <v>2015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22">
        <v>22000</v>
      </c>
      <c r="E202" s="22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>
        <f t="shared" si="15"/>
        <v>2015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22">
        <v>12500</v>
      </c>
      <c r="E203" s="22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>
        <f t="shared" si="15"/>
        <v>2015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22">
        <v>40000</v>
      </c>
      <c r="E204" s="22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>
        <f t="shared" si="15"/>
        <v>2014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22">
        <v>4900</v>
      </c>
      <c r="E205" s="22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>
        <f t="shared" si="15"/>
        <v>2012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 s="22">
        <v>95000</v>
      </c>
      <c r="E206" s="22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>
        <f t="shared" si="15"/>
        <v>2017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22">
        <v>37500</v>
      </c>
      <c r="E207" s="22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>
        <f t="shared" si="15"/>
        <v>2016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22">
        <v>35000</v>
      </c>
      <c r="E208" s="22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>
        <f t="shared" si="15"/>
        <v>2016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22">
        <v>35000</v>
      </c>
      <c r="E209" s="22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>
        <f t="shared" si="15"/>
        <v>2014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22">
        <v>6000</v>
      </c>
      <c r="E210" s="22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>
        <f t="shared" si="15"/>
        <v>2011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22">
        <v>9800</v>
      </c>
      <c r="E211" s="22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>
        <f t="shared" si="15"/>
        <v>2015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22">
        <v>30000</v>
      </c>
      <c r="E212" s="22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>
        <f t="shared" si="15"/>
        <v>2014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22">
        <v>5000</v>
      </c>
      <c r="E213" s="22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>
        <f t="shared" si="15"/>
        <v>2014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22">
        <v>35000</v>
      </c>
      <c r="E214" s="22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>
        <f t="shared" si="15"/>
        <v>2014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22">
        <v>14500</v>
      </c>
      <c r="E215" s="22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>
        <f t="shared" si="15"/>
        <v>2015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22">
        <v>12000</v>
      </c>
      <c r="E216" s="22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>
        <f t="shared" si="15"/>
        <v>2014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22">
        <v>35000</v>
      </c>
      <c r="E217" s="22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>
        <f t="shared" si="15"/>
        <v>2014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22">
        <v>25000</v>
      </c>
      <c r="E218" s="22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>
        <f t="shared" si="15"/>
        <v>2012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22">
        <v>38000</v>
      </c>
      <c r="E219" s="22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>
        <f t="shared" si="15"/>
        <v>2012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22">
        <v>35000</v>
      </c>
      <c r="E220" s="22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>
        <f t="shared" si="15"/>
        <v>2015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22">
        <v>15000</v>
      </c>
      <c r="E221" s="22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>
        <f t="shared" si="15"/>
        <v>2016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22">
        <v>35000</v>
      </c>
      <c r="E222" s="22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>
        <f t="shared" si="15"/>
        <v>2016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22">
        <v>30000</v>
      </c>
      <c r="E223" s="22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>
        <f t="shared" si="15"/>
        <v>2013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22">
        <v>35000</v>
      </c>
      <c r="E224" s="22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>
        <f t="shared" si="15"/>
        <v>2014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22">
        <v>35000</v>
      </c>
      <c r="E225" s="22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>
        <f t="shared" si="15"/>
        <v>2016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22">
        <v>35000</v>
      </c>
      <c r="E226" s="22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>
        <f t="shared" si="15"/>
        <v>2015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22">
        <v>35000</v>
      </c>
      <c r="E227" s="22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>
        <f t="shared" si="15"/>
        <v>2013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22">
        <v>30000</v>
      </c>
      <c r="E228" s="22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>
        <f t="shared" si="15"/>
        <v>2012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 s="22">
        <v>100000</v>
      </c>
      <c r="E229" s="22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>
        <f t="shared" si="15"/>
        <v>2015</v>
      </c>
    </row>
    <row r="230" spans="1:20" x14ac:dyDescent="0.35">
      <c r="A230">
        <v>2989</v>
      </c>
      <c r="B230" s="3" t="s">
        <v>2989</v>
      </c>
      <c r="C230" s="3" t="s">
        <v>7099</v>
      </c>
      <c r="D230" s="22">
        <v>20000</v>
      </c>
      <c r="E230" s="22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>
        <f t="shared" si="15"/>
        <v>2015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22">
        <v>35000</v>
      </c>
      <c r="E231" s="22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>
        <f t="shared" si="15"/>
        <v>2017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22">
        <v>35000</v>
      </c>
      <c r="E232" s="22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>
        <f t="shared" si="15"/>
        <v>2015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 s="22">
        <v>60000</v>
      </c>
      <c r="E233" s="22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>
        <f t="shared" si="15"/>
        <v>2015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22">
        <v>35000</v>
      </c>
      <c r="E234" s="22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>
        <f t="shared" si="15"/>
        <v>2015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22">
        <v>19000</v>
      </c>
      <c r="E235" s="22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>
        <f t="shared" si="15"/>
        <v>2016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22">
        <v>25000</v>
      </c>
      <c r="E236" s="22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>
        <f t="shared" si="15"/>
        <v>2013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22">
        <v>25000</v>
      </c>
      <c r="E237" s="22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>
        <f t="shared" si="15"/>
        <v>2016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22">
        <v>33500</v>
      </c>
      <c r="E238" s="22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>
        <f t="shared" si="15"/>
        <v>2015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22">
        <v>32360</v>
      </c>
      <c r="E239" s="22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>
        <f t="shared" si="15"/>
        <v>2014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22">
        <v>15000</v>
      </c>
      <c r="E240" s="22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>
        <f t="shared" si="15"/>
        <v>2012</v>
      </c>
    </row>
    <row r="241" spans="1:20" ht="58" x14ac:dyDescent="0.35">
      <c r="A241">
        <v>711</v>
      </c>
      <c r="B241" s="3" t="s">
        <v>712</v>
      </c>
      <c r="C241" s="3" t="s">
        <v>4821</v>
      </c>
      <c r="D241" s="22">
        <v>100000</v>
      </c>
      <c r="E241" s="22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>
        <f t="shared" si="15"/>
        <v>2016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22">
        <v>8000</v>
      </c>
      <c r="E242" s="22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>
        <f t="shared" si="15"/>
        <v>2013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 s="22">
        <v>85000</v>
      </c>
      <c r="E243" s="22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>
        <f t="shared" si="15"/>
        <v>2015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22">
        <v>16000</v>
      </c>
      <c r="E244" s="22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>
        <f t="shared" si="15"/>
        <v>2013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22">
        <v>30000</v>
      </c>
      <c r="E245" s="22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>
        <f t="shared" si="15"/>
        <v>2011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22">
        <v>25000</v>
      </c>
      <c r="E246" s="22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>
        <f t="shared" si="15"/>
        <v>2014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22">
        <v>32000</v>
      </c>
      <c r="E247" s="22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>
        <f t="shared" si="15"/>
        <v>2015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22">
        <v>25000</v>
      </c>
      <c r="E248" s="22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>
        <f t="shared" si="15"/>
        <v>2012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22">
        <v>30000</v>
      </c>
      <c r="E249" s="22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>
        <f t="shared" si="15"/>
        <v>2014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22">
        <v>27800</v>
      </c>
      <c r="E250" s="22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>
        <f t="shared" si="15"/>
        <v>2016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22">
        <v>25000</v>
      </c>
      <c r="E251" s="22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>
        <f t="shared" si="15"/>
        <v>2014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22">
        <v>8000</v>
      </c>
      <c r="E252" s="22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>
        <f t="shared" si="15"/>
        <v>2015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22">
        <v>22765</v>
      </c>
      <c r="E253" s="22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>
        <f t="shared" si="15"/>
        <v>2016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22">
        <v>12000</v>
      </c>
      <c r="E254" s="22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>
        <f t="shared" si="15"/>
        <v>2015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22">
        <v>14000</v>
      </c>
      <c r="E255" s="22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>
        <f t="shared" si="15"/>
        <v>2013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22">
        <v>25000</v>
      </c>
      <c r="E256" s="22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>
        <f t="shared" si="15"/>
        <v>2013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22">
        <v>30000</v>
      </c>
      <c r="E257" s="22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>
        <f t="shared" si="15"/>
        <v>2014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22">
        <v>31000</v>
      </c>
      <c r="E258" s="22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>
        <f t="shared" si="15"/>
        <v>2016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22">
        <v>12000</v>
      </c>
      <c r="E259" s="22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22">
        <v>25000</v>
      </c>
      <c r="E260" s="22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>
        <f t="shared" si="19"/>
        <v>2013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22">
        <v>30000</v>
      </c>
      <c r="E261" s="22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>
        <f t="shared" si="19"/>
        <v>2013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22">
        <v>30000</v>
      </c>
      <c r="E262" s="22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>
        <f t="shared" si="19"/>
        <v>2014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22">
        <v>30000</v>
      </c>
      <c r="E263" s="22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>
        <f t="shared" si="19"/>
        <v>2013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22">
        <v>7500</v>
      </c>
      <c r="E264" s="22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>
        <f t="shared" si="19"/>
        <v>2015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22">
        <v>30000</v>
      </c>
      <c r="E265" s="22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>
        <f t="shared" si="19"/>
        <v>2014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22">
        <v>25000</v>
      </c>
      <c r="E266" s="22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>
        <f t="shared" si="19"/>
        <v>2012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 s="22">
        <v>88000</v>
      </c>
      <c r="E267" s="22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>
        <f t="shared" si="19"/>
        <v>2014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22">
        <v>30000</v>
      </c>
      <c r="E268" s="22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>
        <f t="shared" si="19"/>
        <v>2014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22">
        <v>10000</v>
      </c>
      <c r="E269" s="22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>
        <f t="shared" si="19"/>
        <v>2014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22">
        <v>15000</v>
      </c>
      <c r="E270" s="22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>
        <f t="shared" si="19"/>
        <v>2014</v>
      </c>
    </row>
    <row r="271" spans="1:20" ht="58" x14ac:dyDescent="0.35">
      <c r="A271">
        <v>983</v>
      </c>
      <c r="B271" s="3" t="s">
        <v>984</v>
      </c>
      <c r="C271" s="3" t="s">
        <v>5093</v>
      </c>
      <c r="D271" s="22">
        <v>104219</v>
      </c>
      <c r="E271" s="22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>
        <f t="shared" si="19"/>
        <v>2016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22">
        <v>30000</v>
      </c>
      <c r="E272" s="22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>
        <f t="shared" si="19"/>
        <v>2016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22">
        <v>30000</v>
      </c>
      <c r="E273" s="22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>
        <f t="shared" si="19"/>
        <v>2016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22">
        <v>30000</v>
      </c>
      <c r="E274" s="22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>
        <f t="shared" si="19"/>
        <v>2014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22">
        <v>25000</v>
      </c>
      <c r="E275" s="22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>
        <f t="shared" si="19"/>
        <v>2016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22">
        <v>10</v>
      </c>
      <c r="E276" s="22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>
        <f t="shared" si="19"/>
        <v>2014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22">
        <v>15000</v>
      </c>
      <c r="E277" s="22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>
        <f t="shared" si="19"/>
        <v>2016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22">
        <v>30000</v>
      </c>
      <c r="E278" s="22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>
        <f t="shared" si="19"/>
        <v>2013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22">
        <v>2500</v>
      </c>
      <c r="E279" s="22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>
        <f t="shared" si="19"/>
        <v>2013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22">
        <v>15000</v>
      </c>
      <c r="E280" s="22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>
        <f t="shared" si="19"/>
        <v>2015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22">
        <v>30000</v>
      </c>
      <c r="E281" s="22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>
        <f t="shared" si="19"/>
        <v>2013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22">
        <v>24000</v>
      </c>
      <c r="E282" s="22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>
        <f t="shared" si="19"/>
        <v>2015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22">
        <v>28888</v>
      </c>
      <c r="E283" s="22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>
        <f t="shared" si="19"/>
        <v>2015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22">
        <v>130000</v>
      </c>
      <c r="E284" s="22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>
        <f t="shared" si="19"/>
        <v>2015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22">
        <v>10000</v>
      </c>
      <c r="E285" s="22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>
        <f t="shared" si="19"/>
        <v>2013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22">
        <v>12000</v>
      </c>
      <c r="E286" s="22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>
        <f t="shared" si="19"/>
        <v>2015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22">
        <v>25000</v>
      </c>
      <c r="E287" s="22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>
        <f t="shared" si="19"/>
        <v>2014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22">
        <v>25000</v>
      </c>
      <c r="E288" s="22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>
        <f t="shared" si="19"/>
        <v>2014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22">
        <v>25000</v>
      </c>
      <c r="E289" s="22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>
        <f t="shared" si="19"/>
        <v>2012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22">
        <v>25000</v>
      </c>
      <c r="E290" s="22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>
        <f t="shared" si="19"/>
        <v>2016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22">
        <v>25000</v>
      </c>
      <c r="E291" s="22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>
        <f t="shared" si="19"/>
        <v>2012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22">
        <v>25000</v>
      </c>
      <c r="E292" s="22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>
        <f t="shared" si="19"/>
        <v>2015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22">
        <v>25000</v>
      </c>
      <c r="E293" s="22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>
        <f t="shared" si="19"/>
        <v>2016</v>
      </c>
    </row>
    <row r="294" spans="1:20" ht="58" x14ac:dyDescent="0.35">
      <c r="A294">
        <v>979</v>
      </c>
      <c r="B294" s="3" t="s">
        <v>980</v>
      </c>
      <c r="C294" s="3" t="s">
        <v>5089</v>
      </c>
      <c r="D294" s="22">
        <v>35000</v>
      </c>
      <c r="E294" s="22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>
        <f t="shared" si="19"/>
        <v>2016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22">
        <v>10000</v>
      </c>
      <c r="E295" s="22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>
        <f t="shared" si="19"/>
        <v>2015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22">
        <v>28000</v>
      </c>
      <c r="E296" s="22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>
        <f t="shared" si="19"/>
        <v>2017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22">
        <v>25000</v>
      </c>
      <c r="E297" s="22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>
        <f t="shared" si="19"/>
        <v>2016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22">
        <v>25000</v>
      </c>
      <c r="E298" s="22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>
        <f t="shared" si="19"/>
        <v>2015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22">
        <v>28450</v>
      </c>
      <c r="E299" s="22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>
        <f t="shared" si="19"/>
        <v>2016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22">
        <v>10000</v>
      </c>
      <c r="E300" s="22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>
        <f t="shared" si="19"/>
        <v>2016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22">
        <v>15000</v>
      </c>
      <c r="E301" s="22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>
        <f t="shared" si="19"/>
        <v>2014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22">
        <v>25000</v>
      </c>
      <c r="E302" s="22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>
        <f t="shared" si="19"/>
        <v>2014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22">
        <v>4000</v>
      </c>
      <c r="E303" s="22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>
        <f t="shared" si="19"/>
        <v>2012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22">
        <v>8000</v>
      </c>
      <c r="E304" s="22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>
        <f t="shared" si="19"/>
        <v>2013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22">
        <v>24000</v>
      </c>
      <c r="E305" s="22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>
        <f t="shared" si="19"/>
        <v>2015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 s="22">
        <v>50000</v>
      </c>
      <c r="E306" s="22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>
        <f t="shared" si="19"/>
        <v>2015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22">
        <v>23000</v>
      </c>
      <c r="E307" s="22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>
        <f t="shared" si="19"/>
        <v>2015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22">
        <v>25000</v>
      </c>
      <c r="E308" s="22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>
        <f t="shared" si="19"/>
        <v>2016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22">
        <v>23000</v>
      </c>
      <c r="E309" s="22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>
        <f t="shared" si="19"/>
        <v>2014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22">
        <v>20000</v>
      </c>
      <c r="E310" s="22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>
        <f t="shared" si="19"/>
        <v>2016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22">
        <v>25000</v>
      </c>
      <c r="E311" s="22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>
        <f t="shared" si="19"/>
        <v>2013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22">
        <v>26500</v>
      </c>
      <c r="E312" s="22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>
        <f t="shared" si="19"/>
        <v>2016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22">
        <v>25000</v>
      </c>
      <c r="E313" s="22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>
        <f t="shared" si="19"/>
        <v>2016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22">
        <v>17000</v>
      </c>
      <c r="E314" s="22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>
        <f t="shared" si="19"/>
        <v>2017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22">
        <v>25000</v>
      </c>
      <c r="E315" s="22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>
        <f t="shared" si="19"/>
        <v>2015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22">
        <v>25000</v>
      </c>
      <c r="E316" s="22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>
        <f t="shared" si="19"/>
        <v>2015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22">
        <v>25000</v>
      </c>
      <c r="E317" s="22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>
        <f t="shared" si="19"/>
        <v>2014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22">
        <v>25000</v>
      </c>
      <c r="E318" s="22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>
        <f t="shared" si="19"/>
        <v>2014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22">
        <v>25000</v>
      </c>
      <c r="E319" s="22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>
        <f t="shared" si="19"/>
        <v>2015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22">
        <v>15000</v>
      </c>
      <c r="E320" s="22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>
        <f t="shared" si="19"/>
        <v>2012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22">
        <v>20000</v>
      </c>
      <c r="E321" s="22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>
        <f t="shared" si="19"/>
        <v>2011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22">
        <v>26000</v>
      </c>
      <c r="E322" s="22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>
        <f t="shared" si="19"/>
        <v>2014</v>
      </c>
    </row>
    <row r="323" spans="1:20" ht="58" x14ac:dyDescent="0.35">
      <c r="A323">
        <v>670</v>
      </c>
      <c r="B323" s="3" t="s">
        <v>671</v>
      </c>
      <c r="C323" s="3" t="s">
        <v>4780</v>
      </c>
      <c r="D323" s="22">
        <v>90000</v>
      </c>
      <c r="E323" s="22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22">
        <v>25000</v>
      </c>
      <c r="E324" s="22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>
        <f t="shared" si="23"/>
        <v>2016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22">
        <v>20000</v>
      </c>
      <c r="E325" s="22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>
        <f t="shared" si="23"/>
        <v>2016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22">
        <v>25000</v>
      </c>
      <c r="E326" s="22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>
        <f t="shared" si="23"/>
        <v>2012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22">
        <v>25000</v>
      </c>
      <c r="E327" s="22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>
        <f t="shared" si="23"/>
        <v>2012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22">
        <v>15000</v>
      </c>
      <c r="E328" s="22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>
        <f t="shared" si="23"/>
        <v>2015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22">
        <v>16350</v>
      </c>
      <c r="E329" s="22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>
        <f t="shared" si="23"/>
        <v>2016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22">
        <v>25000</v>
      </c>
      <c r="E330" s="22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>
        <f t="shared" si="23"/>
        <v>2015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22">
        <v>20000</v>
      </c>
      <c r="E331" s="22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>
        <f t="shared" si="23"/>
        <v>2013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 s="22">
        <v>55650</v>
      </c>
      <c r="E332" s="22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>
        <f t="shared" si="23"/>
        <v>2017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22">
        <v>25000</v>
      </c>
      <c r="E333" s="22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>
        <f t="shared" si="23"/>
        <v>2014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22">
        <v>12000</v>
      </c>
      <c r="E334" s="22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>
        <f t="shared" si="23"/>
        <v>2013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22">
        <v>25000</v>
      </c>
      <c r="E335" s="22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>
        <f t="shared" si="23"/>
        <v>2014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22">
        <v>10000</v>
      </c>
      <c r="E336" s="22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>
        <f t="shared" si="23"/>
        <v>2015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22">
        <v>25000</v>
      </c>
      <c r="E337" s="22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>
        <f t="shared" si="23"/>
        <v>2011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22">
        <v>25000</v>
      </c>
      <c r="E338" s="22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>
        <f t="shared" si="23"/>
        <v>2014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22">
        <v>24200</v>
      </c>
      <c r="E339" s="22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>
        <f t="shared" si="23"/>
        <v>2014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22">
        <v>25000</v>
      </c>
      <c r="E340" s="22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>
        <f t="shared" si="23"/>
        <v>2012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 s="22">
        <v>500000</v>
      </c>
      <c r="E341" s="22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>
        <f t="shared" si="23"/>
        <v>2013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22">
        <v>25000</v>
      </c>
      <c r="E342" s="22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>
        <f t="shared" si="23"/>
        <v>2014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22">
        <v>25000</v>
      </c>
      <c r="E343" s="22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>
        <f t="shared" si="23"/>
        <v>2016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22">
        <v>5000</v>
      </c>
      <c r="E344" s="22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>
        <f t="shared" si="23"/>
        <v>2014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22">
        <v>50000</v>
      </c>
      <c r="E345" s="22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>
        <f t="shared" si="23"/>
        <v>2017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 s="22">
        <v>97000</v>
      </c>
      <c r="E346" s="22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>
        <f t="shared" si="23"/>
        <v>2015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22">
        <v>9000</v>
      </c>
      <c r="E347" s="22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>
        <f t="shared" si="23"/>
        <v>2016</v>
      </c>
    </row>
    <row r="348" spans="1:20" x14ac:dyDescent="0.35">
      <c r="A348">
        <v>307</v>
      </c>
      <c r="B348" s="3" t="s">
        <v>308</v>
      </c>
      <c r="C348" s="3" t="s">
        <v>4417</v>
      </c>
      <c r="D348" s="22">
        <v>22000</v>
      </c>
      <c r="E348" s="22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>
        <f t="shared" si="23"/>
        <v>2013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22">
        <v>23000</v>
      </c>
      <c r="E349" s="22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>
        <f t="shared" si="23"/>
        <v>2016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22">
        <v>15000</v>
      </c>
      <c r="E350" s="22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>
        <f t="shared" si="23"/>
        <v>2013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22">
        <v>10000</v>
      </c>
      <c r="E351" s="22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>
        <f t="shared" si="23"/>
        <v>2016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22">
        <v>15000</v>
      </c>
      <c r="E352" s="22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>
        <f t="shared" si="23"/>
        <v>2014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22">
        <v>5000</v>
      </c>
      <c r="E353" s="22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>
        <f t="shared" si="23"/>
        <v>2016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22">
        <v>19000</v>
      </c>
      <c r="E354" s="22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>
        <f t="shared" si="23"/>
        <v>2014</v>
      </c>
    </row>
    <row r="355" spans="1:20" ht="29" x14ac:dyDescent="0.35">
      <c r="A355">
        <v>684</v>
      </c>
      <c r="B355" s="3" t="s">
        <v>685</v>
      </c>
      <c r="C355" s="3" t="s">
        <v>4794</v>
      </c>
      <c r="D355" s="22">
        <v>320000</v>
      </c>
      <c r="E355" s="22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>
        <f t="shared" si="23"/>
        <v>2014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22">
        <v>20000</v>
      </c>
      <c r="E356" s="22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>
        <f t="shared" si="23"/>
        <v>2016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22">
        <v>23000</v>
      </c>
      <c r="E357" s="22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>
        <f t="shared" si="23"/>
        <v>2016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22">
        <v>20000</v>
      </c>
      <c r="E358" s="22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>
        <f t="shared" si="23"/>
        <v>2014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22">
        <v>4000</v>
      </c>
      <c r="E359" s="22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>
        <f t="shared" si="23"/>
        <v>2012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22">
        <v>22000</v>
      </c>
      <c r="E360" s="22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>
        <f t="shared" si="23"/>
        <v>2014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22">
        <v>18500</v>
      </c>
      <c r="E361" s="22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>
        <f t="shared" si="23"/>
        <v>2014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22">
        <v>22000</v>
      </c>
      <c r="E362" s="22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>
        <f t="shared" si="23"/>
        <v>2017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22">
        <v>7214</v>
      </c>
      <c r="E363" s="22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>
        <f t="shared" si="23"/>
        <v>2016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22">
        <v>20000</v>
      </c>
      <c r="E364" s="22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>
        <f t="shared" si="23"/>
        <v>2015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22">
        <v>5494</v>
      </c>
      <c r="E365" s="22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>
        <f t="shared" si="23"/>
        <v>2016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22">
        <v>1</v>
      </c>
      <c r="E366" s="22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>
        <f t="shared" si="23"/>
        <v>2016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22">
        <v>22400</v>
      </c>
      <c r="E367" s="22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>
        <f t="shared" si="23"/>
        <v>2015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22">
        <v>20000</v>
      </c>
      <c r="E368" s="22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>
        <f t="shared" si="23"/>
        <v>2014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22">
        <v>22000</v>
      </c>
      <c r="E369" s="22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>
        <f t="shared" si="23"/>
        <v>2013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22">
        <v>20000</v>
      </c>
      <c r="E370" s="22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>
        <f t="shared" si="23"/>
        <v>2014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22">
        <v>22000</v>
      </c>
      <c r="E371" s="22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>
        <f t="shared" si="23"/>
        <v>2016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22">
        <v>15000</v>
      </c>
      <c r="E372" s="22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>
        <f t="shared" si="23"/>
        <v>2016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22">
        <v>19800</v>
      </c>
      <c r="E373" s="22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>
        <f t="shared" si="23"/>
        <v>2016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 s="22">
        <v>35000</v>
      </c>
      <c r="E374" s="22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>
        <f t="shared" si="23"/>
        <v>2016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22">
        <v>20000</v>
      </c>
      <c r="E375" s="22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>
        <f t="shared" si="23"/>
        <v>2016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22">
        <v>20000</v>
      </c>
      <c r="E376" s="22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>
        <f t="shared" si="23"/>
        <v>2016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22">
        <v>21000</v>
      </c>
      <c r="E377" s="22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>
        <f t="shared" si="23"/>
        <v>2015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22">
        <v>18000</v>
      </c>
      <c r="E378" s="22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>
        <f t="shared" si="23"/>
        <v>2017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22">
        <v>15000</v>
      </c>
      <c r="E379" s="22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>
        <f t="shared" si="23"/>
        <v>2015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22">
        <v>21000</v>
      </c>
      <c r="E380" s="22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>
        <f t="shared" si="23"/>
        <v>2016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22">
        <v>20000</v>
      </c>
      <c r="E381" s="22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>
        <f t="shared" si="23"/>
        <v>2013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22">
        <v>18000</v>
      </c>
      <c r="E382" s="22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>
        <f t="shared" si="23"/>
        <v>2011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22">
        <v>20000</v>
      </c>
      <c r="E383" s="22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>
        <f t="shared" si="23"/>
        <v>2012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22">
        <v>17500</v>
      </c>
      <c r="E384" s="22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>
        <f t="shared" si="23"/>
        <v>2017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22">
        <v>12000</v>
      </c>
      <c r="E385" s="22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>
        <f t="shared" si="23"/>
        <v>2016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22">
        <v>20000</v>
      </c>
      <c r="E386" s="22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>
        <f t="shared" si="23"/>
        <v>2014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22">
        <v>20000</v>
      </c>
      <c r="E387" s="22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22">
        <v>18000</v>
      </c>
      <c r="E388" s="22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>
        <f t="shared" si="27"/>
        <v>2012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 s="22">
        <v>50000</v>
      </c>
      <c r="E389" s="22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>
        <f t="shared" si="27"/>
        <v>2016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22">
        <v>20000</v>
      </c>
      <c r="E390" s="22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>
        <f t="shared" si="27"/>
        <v>2016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22">
        <v>20000</v>
      </c>
      <c r="E391" s="22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>
        <f t="shared" si="27"/>
        <v>2015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22">
        <v>20000</v>
      </c>
      <c r="E392" s="22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>
        <f t="shared" si="27"/>
        <v>2015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22">
        <v>45000</v>
      </c>
      <c r="E393" s="22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>
        <f t="shared" si="27"/>
        <v>2015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 s="22">
        <v>32500</v>
      </c>
      <c r="E394" s="22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>
        <f t="shared" si="27"/>
        <v>2014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 s="22">
        <v>75000</v>
      </c>
      <c r="E395" s="22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>
        <f t="shared" si="27"/>
        <v>2016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22">
        <v>20000</v>
      </c>
      <c r="E396" s="22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>
        <f t="shared" si="27"/>
        <v>2015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22">
        <v>20000</v>
      </c>
      <c r="E397" s="22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>
        <f t="shared" si="27"/>
        <v>2012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22">
        <v>20000</v>
      </c>
      <c r="E398" s="22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>
        <f t="shared" si="27"/>
        <v>2011</v>
      </c>
    </row>
    <row r="399" spans="1:20" x14ac:dyDescent="0.35">
      <c r="A399">
        <v>2535</v>
      </c>
      <c r="B399" s="3" t="s">
        <v>2535</v>
      </c>
      <c r="C399" s="3" t="s">
        <v>6645</v>
      </c>
      <c r="D399" s="22">
        <v>20000</v>
      </c>
      <c r="E399" s="22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>
        <f t="shared" si="27"/>
        <v>2014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22">
        <v>15000</v>
      </c>
      <c r="E400" s="22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>
        <f t="shared" si="27"/>
        <v>2012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22">
        <v>19500</v>
      </c>
      <c r="E401" s="22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>
        <f t="shared" si="27"/>
        <v>2015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22">
        <v>18000</v>
      </c>
      <c r="E402" s="22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>
        <f t="shared" si="27"/>
        <v>2011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22">
        <v>25000</v>
      </c>
      <c r="E403" s="22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>
        <f t="shared" si="27"/>
        <v>2016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22">
        <v>18500</v>
      </c>
      <c r="E404" s="22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>
        <f t="shared" si="27"/>
        <v>2014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22">
        <v>13000</v>
      </c>
      <c r="E405" s="22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>
        <f t="shared" si="27"/>
        <v>2013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22">
        <v>18800</v>
      </c>
      <c r="E406" s="22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>
        <f t="shared" si="27"/>
        <v>2016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22">
        <v>14000</v>
      </c>
      <c r="E407" s="22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>
        <f t="shared" si="27"/>
        <v>2015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22">
        <v>20000</v>
      </c>
      <c r="E408" s="22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>
        <f t="shared" si="27"/>
        <v>2016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22">
        <v>18000</v>
      </c>
      <c r="E409" s="22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>
        <f t="shared" si="27"/>
        <v>2013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22">
        <v>20000</v>
      </c>
      <c r="E410" s="22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>
        <f t="shared" si="27"/>
        <v>2016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22">
        <v>18500</v>
      </c>
      <c r="E411" s="22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>
        <f t="shared" si="27"/>
        <v>2014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22">
        <v>20000</v>
      </c>
      <c r="E412" s="22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>
        <f t="shared" si="27"/>
        <v>2015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22">
        <v>20000</v>
      </c>
      <c r="E413" s="22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>
        <f t="shared" si="27"/>
        <v>2011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22">
        <v>20000</v>
      </c>
      <c r="E414" s="22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>
        <f t="shared" si="27"/>
        <v>2016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22">
        <v>20000</v>
      </c>
      <c r="E415" s="22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>
        <f t="shared" si="27"/>
        <v>2015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22">
        <v>20000</v>
      </c>
      <c r="E416" s="22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>
        <f t="shared" si="27"/>
        <v>2014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22">
        <v>20000</v>
      </c>
      <c r="E417" s="22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>
        <f t="shared" si="27"/>
        <v>2015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22">
        <v>20000</v>
      </c>
      <c r="E418" s="22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>
        <f t="shared" si="27"/>
        <v>2015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22">
        <v>13000</v>
      </c>
      <c r="E419" s="22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>
        <f t="shared" si="27"/>
        <v>2015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22">
        <v>14000</v>
      </c>
      <c r="E420" s="22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>
        <f t="shared" si="27"/>
        <v>2014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22">
        <v>894700</v>
      </c>
      <c r="E421" s="22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>
        <f t="shared" si="27"/>
        <v>2017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 s="22">
        <v>300000</v>
      </c>
      <c r="E422" s="22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>
        <f t="shared" si="27"/>
        <v>2012</v>
      </c>
    </row>
    <row r="423" spans="1:20" ht="29" x14ac:dyDescent="0.35">
      <c r="A423">
        <v>952</v>
      </c>
      <c r="B423" s="3" t="s">
        <v>953</v>
      </c>
      <c r="C423" s="3" t="s">
        <v>5062</v>
      </c>
      <c r="D423" s="22">
        <v>49000</v>
      </c>
      <c r="E423" s="22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>
        <f t="shared" si="27"/>
        <v>2016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22">
        <v>3500</v>
      </c>
      <c r="E424" s="22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>
        <f t="shared" si="27"/>
        <v>2017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22">
        <v>18000</v>
      </c>
      <c r="E425" s="22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>
        <f t="shared" si="27"/>
        <v>2016</v>
      </c>
    </row>
    <row r="426" spans="1:20" ht="58" x14ac:dyDescent="0.35">
      <c r="A426">
        <v>680</v>
      </c>
      <c r="B426" s="3" t="s">
        <v>681</v>
      </c>
      <c r="C426" s="3" t="s">
        <v>4790</v>
      </c>
      <c r="D426" s="22">
        <v>75000</v>
      </c>
      <c r="E426" s="22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>
        <f t="shared" si="27"/>
        <v>2014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 s="22">
        <v>50000</v>
      </c>
      <c r="E427" s="22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>
        <f t="shared" si="27"/>
        <v>2014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22">
        <v>18500</v>
      </c>
      <c r="E428" s="22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>
        <f t="shared" si="27"/>
        <v>2015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22">
        <v>10000</v>
      </c>
      <c r="E429" s="22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>
        <f t="shared" si="27"/>
        <v>2014</v>
      </c>
    </row>
    <row r="430" spans="1:20" x14ac:dyDescent="0.35">
      <c r="A430">
        <v>951</v>
      </c>
      <c r="B430" s="3" t="s">
        <v>952</v>
      </c>
      <c r="C430" s="3" t="s">
        <v>5061</v>
      </c>
      <c r="D430" s="22">
        <v>50000</v>
      </c>
      <c r="E430" s="22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>
        <f t="shared" si="27"/>
        <v>2016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22">
        <v>19000</v>
      </c>
      <c r="E431" s="22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>
        <f t="shared" si="27"/>
        <v>2015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22">
        <v>18500</v>
      </c>
      <c r="E432" s="22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>
        <f t="shared" si="27"/>
        <v>2013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22">
        <v>15000</v>
      </c>
      <c r="E433" s="22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>
        <f t="shared" si="27"/>
        <v>2015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22">
        <v>5000</v>
      </c>
      <c r="E434" s="22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>
        <f t="shared" si="27"/>
        <v>2016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22">
        <v>1000</v>
      </c>
      <c r="E435" s="22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>
        <f t="shared" si="27"/>
        <v>2016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22">
        <v>18500</v>
      </c>
      <c r="E436" s="22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>
        <f t="shared" si="27"/>
        <v>2011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22">
        <v>18000</v>
      </c>
      <c r="E437" s="22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>
        <f t="shared" si="27"/>
        <v>2016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22">
        <v>18000</v>
      </c>
      <c r="E438" s="22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>
        <f t="shared" si="27"/>
        <v>2014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22">
        <v>15000</v>
      </c>
      <c r="E439" s="22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>
        <f t="shared" si="27"/>
        <v>2013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22">
        <v>17000</v>
      </c>
      <c r="E440" s="22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>
        <f t="shared" si="27"/>
        <v>2016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22">
        <v>18000</v>
      </c>
      <c r="E441" s="22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>
        <f t="shared" si="27"/>
        <v>2014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22">
        <v>15000</v>
      </c>
      <c r="E442" s="22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>
        <f t="shared" si="27"/>
        <v>2014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22">
        <v>17500</v>
      </c>
      <c r="E443" s="22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>
        <f t="shared" si="27"/>
        <v>2015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22">
        <v>13000</v>
      </c>
      <c r="E444" s="22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>
        <f t="shared" si="27"/>
        <v>2013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22">
        <v>6500</v>
      </c>
      <c r="E445" s="22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>
        <f t="shared" si="27"/>
        <v>2014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22">
        <v>8000</v>
      </c>
      <c r="E446" s="22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>
        <f t="shared" si="27"/>
        <v>2017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22">
        <v>10000</v>
      </c>
      <c r="E447" s="22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>
        <f t="shared" si="27"/>
        <v>2010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22">
        <v>14500</v>
      </c>
      <c r="E448" s="22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>
        <f t="shared" si="27"/>
        <v>2015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22">
        <v>17000</v>
      </c>
      <c r="E449" s="22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>
        <f t="shared" si="27"/>
        <v>2010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22">
        <v>5000</v>
      </c>
      <c r="E450" s="22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>
        <f t="shared" si="27"/>
        <v>2014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22">
        <v>15000</v>
      </c>
      <c r="E451" s="22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22">
        <v>25000</v>
      </c>
      <c r="E452" s="22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>
        <f t="shared" si="31"/>
        <v>2016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 s="22">
        <v>70000</v>
      </c>
      <c r="E453" s="22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>
        <f t="shared" si="31"/>
        <v>2016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22">
        <v>15000</v>
      </c>
      <c r="E454" s="22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>
        <f t="shared" si="31"/>
        <v>2015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22">
        <v>17482</v>
      </c>
      <c r="E455" s="22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>
        <f t="shared" si="31"/>
        <v>2015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22">
        <v>15000</v>
      </c>
      <c r="E456" s="22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>
        <f t="shared" si="31"/>
        <v>2014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22">
        <v>15000</v>
      </c>
      <c r="E457" s="22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>
        <f t="shared" si="31"/>
        <v>2012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22">
        <v>16700</v>
      </c>
      <c r="E458" s="22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>
        <f t="shared" si="31"/>
        <v>2016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22">
        <v>15000</v>
      </c>
      <c r="E459" s="22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>
        <f t="shared" si="31"/>
        <v>2013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22">
        <v>12000</v>
      </c>
      <c r="E460" s="22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>
        <f t="shared" si="31"/>
        <v>2012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22">
        <v>9500</v>
      </c>
      <c r="E461" s="22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>
        <f t="shared" si="31"/>
        <v>2016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22">
        <v>16000</v>
      </c>
      <c r="E462" s="22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>
        <f t="shared" si="31"/>
        <v>2015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22">
        <v>10000</v>
      </c>
      <c r="E463" s="22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>
        <f t="shared" si="31"/>
        <v>2014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22">
        <v>16000</v>
      </c>
      <c r="E464" s="22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>
        <f t="shared" si="31"/>
        <v>2012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22">
        <v>150000</v>
      </c>
      <c r="E465" s="22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>
        <f t="shared" si="31"/>
        <v>2017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22">
        <v>15000</v>
      </c>
      <c r="E466" s="22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>
        <f t="shared" si="31"/>
        <v>2014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22">
        <v>10000</v>
      </c>
      <c r="E467" s="22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>
        <f t="shared" si="31"/>
        <v>2015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 s="22">
        <v>300000</v>
      </c>
      <c r="E468" s="22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>
        <f t="shared" si="31"/>
        <v>2016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22">
        <v>2500</v>
      </c>
      <c r="E469" s="22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>
        <f t="shared" si="31"/>
        <v>2012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22">
        <v>12000</v>
      </c>
      <c r="E470" s="22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>
        <f t="shared" si="31"/>
        <v>2014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22">
        <v>16300</v>
      </c>
      <c r="E471" s="22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>
        <f t="shared" si="31"/>
        <v>2015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22">
        <v>15000</v>
      </c>
      <c r="E472" s="22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>
        <f t="shared" si="31"/>
        <v>2010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22">
        <v>16000</v>
      </c>
      <c r="E473" s="22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>
        <f t="shared" si="31"/>
        <v>2016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22">
        <v>15000</v>
      </c>
      <c r="E474" s="22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>
        <f t="shared" si="31"/>
        <v>2016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22">
        <v>15000</v>
      </c>
      <c r="E475" s="22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>
        <f t="shared" si="31"/>
        <v>2015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22">
        <v>15000</v>
      </c>
      <c r="E476" s="22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>
        <f t="shared" si="31"/>
        <v>2015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22">
        <v>15000</v>
      </c>
      <c r="E477" s="22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>
        <f t="shared" si="31"/>
        <v>2013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22">
        <v>15000</v>
      </c>
      <c r="E478" s="22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>
        <f t="shared" si="31"/>
        <v>2017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22">
        <v>15000</v>
      </c>
      <c r="E479" s="22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>
        <f t="shared" si="31"/>
        <v>2015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22">
        <v>5500</v>
      </c>
      <c r="E480" s="22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>
        <f t="shared" si="31"/>
        <v>2011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22">
        <v>15000</v>
      </c>
      <c r="E481" s="22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>
        <f t="shared" si="31"/>
        <v>2016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22">
        <v>16000</v>
      </c>
      <c r="E482" s="22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>
        <f t="shared" si="31"/>
        <v>2014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22">
        <v>15000</v>
      </c>
      <c r="E483" s="22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>
        <f t="shared" si="31"/>
        <v>2013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22">
        <v>15000</v>
      </c>
      <c r="E484" s="22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>
        <f t="shared" si="31"/>
        <v>2012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22">
        <v>14000</v>
      </c>
      <c r="E485" s="22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>
        <f t="shared" si="31"/>
        <v>2016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22">
        <v>10000</v>
      </c>
      <c r="E486" s="22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>
        <f t="shared" si="31"/>
        <v>2015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22">
        <v>15000</v>
      </c>
      <c r="E487" s="22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>
        <f t="shared" si="31"/>
        <v>2012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22">
        <v>2500</v>
      </c>
      <c r="E488" s="22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>
        <f t="shared" si="31"/>
        <v>2016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22">
        <v>40000</v>
      </c>
      <c r="E489" s="22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>
        <f t="shared" si="31"/>
        <v>2017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22">
        <v>15000</v>
      </c>
      <c r="E490" s="22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>
        <f t="shared" si="31"/>
        <v>2015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22">
        <v>15000</v>
      </c>
      <c r="E491" s="22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>
        <f t="shared" si="31"/>
        <v>2016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22">
        <v>3000</v>
      </c>
      <c r="E492" s="22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>
        <f t="shared" si="31"/>
        <v>2014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22">
        <v>15000</v>
      </c>
      <c r="E493" s="22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>
        <f t="shared" si="31"/>
        <v>2013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22">
        <v>15500</v>
      </c>
      <c r="E494" s="22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>
        <f t="shared" si="31"/>
        <v>2016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22">
        <v>15000</v>
      </c>
      <c r="E495" s="22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>
        <f t="shared" si="31"/>
        <v>2015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22">
        <v>10000</v>
      </c>
      <c r="E496" s="22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>
        <f t="shared" si="31"/>
        <v>2015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22">
        <v>15000</v>
      </c>
      <c r="E497" s="22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>
        <f t="shared" si="31"/>
        <v>2016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22">
        <v>10000</v>
      </c>
      <c r="E498" s="22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>
        <f t="shared" si="31"/>
        <v>2014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22">
        <v>14000</v>
      </c>
      <c r="E499" s="22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>
        <f t="shared" si="31"/>
        <v>2015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22">
        <v>14000</v>
      </c>
      <c r="E500" s="22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>
        <f t="shared" si="31"/>
        <v>2012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22">
        <v>15000</v>
      </c>
      <c r="E501" s="22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>
        <f t="shared" si="31"/>
        <v>2009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22">
        <v>15000</v>
      </c>
      <c r="E502" s="22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>
        <f t="shared" si="31"/>
        <v>2016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22">
        <v>15000</v>
      </c>
      <c r="E503" s="22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>
        <f t="shared" si="31"/>
        <v>2014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22">
        <v>10000</v>
      </c>
      <c r="E504" s="22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>
        <f t="shared" si="31"/>
        <v>2012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22">
        <v>15000</v>
      </c>
      <c r="E505" s="22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>
        <f t="shared" si="31"/>
        <v>2015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22">
        <v>15000</v>
      </c>
      <c r="E506" s="22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>
        <f t="shared" si="31"/>
        <v>2015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22">
        <v>10000</v>
      </c>
      <c r="E507" s="22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>
        <f t="shared" si="31"/>
        <v>2016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22">
        <v>9000</v>
      </c>
      <c r="E508" s="22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>
        <f t="shared" si="31"/>
        <v>2015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22">
        <v>15000</v>
      </c>
      <c r="E509" s="22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>
        <f t="shared" si="31"/>
        <v>2016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22">
        <v>10000</v>
      </c>
      <c r="E510" s="22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>
        <f t="shared" si="31"/>
        <v>2015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22">
        <v>13000</v>
      </c>
      <c r="E511" s="22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>
        <f t="shared" si="31"/>
        <v>2013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 s="22">
        <v>100000</v>
      </c>
      <c r="E512" s="22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>
        <f t="shared" si="31"/>
        <v>2014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22">
        <v>15000</v>
      </c>
      <c r="E513" s="22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>
        <f t="shared" si="31"/>
        <v>2015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22">
        <v>15000</v>
      </c>
      <c r="E514" s="22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>
        <f t="shared" si="31"/>
        <v>2017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22">
        <v>15000</v>
      </c>
      <c r="E515" s="22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22">
        <v>15000</v>
      </c>
      <c r="E516" s="22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>
        <f t="shared" si="35"/>
        <v>2015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22">
        <v>15000</v>
      </c>
      <c r="E517" s="22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>
        <f t="shared" si="35"/>
        <v>2015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 s="22">
        <v>25000</v>
      </c>
      <c r="E518" s="22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>
        <f t="shared" si="35"/>
        <v>2015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22">
        <v>5000</v>
      </c>
      <c r="E519" s="22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>
        <f t="shared" si="35"/>
        <v>2010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22">
        <v>15000</v>
      </c>
      <c r="E520" s="22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>
        <f t="shared" si="35"/>
        <v>2016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22">
        <v>15000</v>
      </c>
      <c r="E521" s="22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>
        <f t="shared" si="35"/>
        <v>2014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22">
        <v>15000</v>
      </c>
      <c r="E522" s="22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>
        <f t="shared" si="35"/>
        <v>2014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22">
        <v>15000</v>
      </c>
      <c r="E523" s="22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>
        <f t="shared" si="35"/>
        <v>2014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22">
        <v>15000</v>
      </c>
      <c r="E524" s="22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>
        <f t="shared" si="35"/>
        <v>2014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22">
        <v>15000</v>
      </c>
      <c r="E525" s="22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>
        <f t="shared" si="35"/>
        <v>2017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22">
        <v>5000</v>
      </c>
      <c r="E526" s="22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>
        <f t="shared" si="35"/>
        <v>2016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22">
        <v>15000</v>
      </c>
      <c r="E527" s="22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>
        <f t="shared" si="35"/>
        <v>2011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22">
        <v>7900</v>
      </c>
      <c r="E528" s="22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>
        <f t="shared" si="35"/>
        <v>2014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22">
        <v>2800</v>
      </c>
      <c r="E529" s="22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>
        <f t="shared" si="35"/>
        <v>2016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22">
        <v>13000</v>
      </c>
      <c r="E530" s="22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>
        <f t="shared" si="35"/>
        <v>2011</v>
      </c>
    </row>
    <row r="531" spans="1:20" ht="29" x14ac:dyDescent="0.35">
      <c r="A531">
        <v>1</v>
      </c>
      <c r="B531" s="3" t="s">
        <v>3</v>
      </c>
      <c r="C531" s="3" t="s">
        <v>4112</v>
      </c>
      <c r="D531" s="22">
        <v>10275</v>
      </c>
      <c r="E531" s="22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>
        <f t="shared" si="35"/>
        <v>2017</v>
      </c>
    </row>
    <row r="532" spans="1:20" ht="58" x14ac:dyDescent="0.35">
      <c r="A532">
        <v>688</v>
      </c>
      <c r="B532" s="3" t="s">
        <v>689</v>
      </c>
      <c r="C532" s="3" t="s">
        <v>4798</v>
      </c>
      <c r="D532" s="22">
        <v>20000</v>
      </c>
      <c r="E532" s="22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>
        <f t="shared" si="35"/>
        <v>2015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22">
        <v>10000</v>
      </c>
      <c r="E533" s="22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>
        <f t="shared" si="35"/>
        <v>2012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22">
        <v>13000</v>
      </c>
      <c r="E534" s="22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>
        <f t="shared" si="35"/>
        <v>2014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22">
        <v>10000</v>
      </c>
      <c r="E535" s="22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>
        <f t="shared" si="35"/>
        <v>2013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22">
        <v>133000</v>
      </c>
      <c r="E536" s="22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>
        <f t="shared" si="35"/>
        <v>2016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 s="22">
        <v>50000</v>
      </c>
      <c r="E537" s="22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>
        <f t="shared" si="35"/>
        <v>2014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22">
        <v>12000</v>
      </c>
      <c r="E538" s="22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>
        <f t="shared" si="35"/>
        <v>2013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22">
        <v>5000</v>
      </c>
      <c r="E539" s="22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>
        <f t="shared" si="35"/>
        <v>2013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22">
        <v>11000</v>
      </c>
      <c r="E540" s="22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>
        <f t="shared" si="35"/>
        <v>2015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22">
        <v>5000</v>
      </c>
      <c r="E541" s="22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>
        <f t="shared" si="35"/>
        <v>2014</v>
      </c>
    </row>
    <row r="542" spans="1:20" ht="29" x14ac:dyDescent="0.35">
      <c r="A542">
        <v>969</v>
      </c>
      <c r="B542" s="3" t="s">
        <v>970</v>
      </c>
      <c r="C542" s="3" t="s">
        <v>5079</v>
      </c>
      <c r="D542" s="22">
        <v>30000</v>
      </c>
      <c r="E542" s="22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>
        <f t="shared" si="35"/>
        <v>2017</v>
      </c>
    </row>
    <row r="543" spans="1:20" ht="29" x14ac:dyDescent="0.35">
      <c r="A543">
        <v>1268</v>
      </c>
      <c r="B543" s="3" t="s">
        <v>1269</v>
      </c>
      <c r="C543" s="3" t="s">
        <v>5378</v>
      </c>
      <c r="D543" s="22">
        <v>12000</v>
      </c>
      <c r="E543" s="22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>
        <f t="shared" si="35"/>
        <v>2013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22">
        <v>12516</v>
      </c>
      <c r="E544" s="22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>
        <f t="shared" si="35"/>
        <v>2014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22">
        <v>4000</v>
      </c>
      <c r="E545" s="22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>
        <f t="shared" si="35"/>
        <v>2013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 s="22">
        <v>24500</v>
      </c>
      <c r="E546" s="22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>
        <f t="shared" si="35"/>
        <v>2014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22">
        <v>12000</v>
      </c>
      <c r="E547" s="22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>
        <f t="shared" si="35"/>
        <v>2015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22">
        <v>8012</v>
      </c>
      <c r="E548" s="22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>
        <f t="shared" si="35"/>
        <v>2013</v>
      </c>
    </row>
    <row r="549" spans="1:20" ht="58" x14ac:dyDescent="0.35">
      <c r="A549">
        <v>545</v>
      </c>
      <c r="B549" s="3" t="s">
        <v>546</v>
      </c>
      <c r="C549" s="3" t="s">
        <v>4655</v>
      </c>
      <c r="D549" s="22">
        <v>50000</v>
      </c>
      <c r="E549" s="22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>
        <f t="shared" si="35"/>
        <v>2015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22">
        <v>12500</v>
      </c>
      <c r="E550" s="22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>
        <f t="shared" si="35"/>
        <v>2015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22">
        <v>10000</v>
      </c>
      <c r="E551" s="22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>
        <f t="shared" si="35"/>
        <v>2015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22">
        <v>1000</v>
      </c>
      <c r="E552" s="22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>
        <f t="shared" si="35"/>
        <v>2015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22">
        <v>5000</v>
      </c>
      <c r="E553" s="22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>
        <f t="shared" si="35"/>
        <v>2016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22">
        <v>10000</v>
      </c>
      <c r="E554" s="22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>
        <f t="shared" si="35"/>
        <v>2015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22">
        <v>8750</v>
      </c>
      <c r="E555" s="22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>
        <f t="shared" si="35"/>
        <v>2013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22">
        <v>12800</v>
      </c>
      <c r="E556" s="22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>
        <f t="shared" si="35"/>
        <v>2012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22">
        <v>13000</v>
      </c>
      <c r="E557" s="22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>
        <f t="shared" si="35"/>
        <v>2015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22">
        <v>6700</v>
      </c>
      <c r="E558" s="22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>
        <f t="shared" si="35"/>
        <v>2010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22">
        <v>30000</v>
      </c>
      <c r="E559" s="22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>
        <f t="shared" si="35"/>
        <v>2016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22">
        <v>13000</v>
      </c>
      <c r="E560" s="22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>
        <f t="shared" si="35"/>
        <v>2013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22">
        <v>12000</v>
      </c>
      <c r="E561" s="22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>
        <f t="shared" si="35"/>
        <v>2014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22">
        <v>9000</v>
      </c>
      <c r="E562" s="22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>
        <f t="shared" si="35"/>
        <v>2015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22">
        <v>12500</v>
      </c>
      <c r="E563" s="22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>
        <f t="shared" si="35"/>
        <v>2015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22">
        <v>13000</v>
      </c>
      <c r="E564" s="22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>
        <f t="shared" si="35"/>
        <v>2015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22">
        <v>12000</v>
      </c>
      <c r="E565" s="22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>
        <f t="shared" si="35"/>
        <v>2016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22">
        <v>5000</v>
      </c>
      <c r="E566" s="22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>
        <f t="shared" si="35"/>
        <v>2011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22">
        <v>13000</v>
      </c>
      <c r="E567" s="22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>
        <f t="shared" si="35"/>
        <v>2015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22">
        <v>12500</v>
      </c>
      <c r="E568" s="22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>
        <f t="shared" si="35"/>
        <v>2015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22">
        <v>9850</v>
      </c>
      <c r="E569" s="22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>
        <f t="shared" si="35"/>
        <v>2014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22">
        <v>12444</v>
      </c>
      <c r="E570" s="22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>
        <f t="shared" si="35"/>
        <v>2010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22">
        <v>11500</v>
      </c>
      <c r="E571" s="22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>
        <f t="shared" si="35"/>
        <v>2015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22">
        <v>12000</v>
      </c>
      <c r="E572" s="22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>
        <f t="shared" si="35"/>
        <v>2013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22">
        <v>60000</v>
      </c>
      <c r="E573" s="22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>
        <f t="shared" si="35"/>
        <v>2015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22">
        <v>10000</v>
      </c>
      <c r="E574" s="22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>
        <f t="shared" si="35"/>
        <v>2015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22">
        <v>10000</v>
      </c>
      <c r="E575" s="22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>
        <f t="shared" si="35"/>
        <v>2015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22">
        <v>10000</v>
      </c>
      <c r="E576" s="22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>
        <f t="shared" si="35"/>
        <v>2015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 s="22">
        <v>50000</v>
      </c>
      <c r="E577" s="22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>
        <f t="shared" si="35"/>
        <v>2016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22">
        <v>10600</v>
      </c>
      <c r="E578" s="22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>
        <f t="shared" si="35"/>
        <v>2014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22">
        <v>10000</v>
      </c>
      <c r="E579" s="22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22">
        <v>12000</v>
      </c>
      <c r="E580" s="22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>
        <f t="shared" si="39"/>
        <v>2011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22">
        <v>5000</v>
      </c>
      <c r="E581" s="22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>
        <f t="shared" si="39"/>
        <v>2016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22">
        <v>12200</v>
      </c>
      <c r="E582" s="22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>
        <f t="shared" si="39"/>
        <v>2014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22">
        <v>12500</v>
      </c>
      <c r="E583" s="22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>
        <f t="shared" si="39"/>
        <v>2012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 s="22">
        <v>18000</v>
      </c>
      <c r="E584" s="22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>
        <f t="shared" si="39"/>
        <v>2014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22">
        <v>40000</v>
      </c>
      <c r="E585" s="22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>
        <f t="shared" si="39"/>
        <v>2016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22">
        <v>2500</v>
      </c>
      <c r="E586" s="22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>
        <f t="shared" si="39"/>
        <v>2013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22">
        <v>10050</v>
      </c>
      <c r="E587" s="22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>
        <f t="shared" si="39"/>
        <v>2017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22">
        <v>10000</v>
      </c>
      <c r="E588" s="22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>
        <f t="shared" si="39"/>
        <v>2011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22">
        <v>10000</v>
      </c>
      <c r="E589" s="22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>
        <f t="shared" si="39"/>
        <v>2015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22">
        <v>12000</v>
      </c>
      <c r="E590" s="22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>
        <f t="shared" si="39"/>
        <v>2014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22">
        <v>10000</v>
      </c>
      <c r="E591" s="22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>
        <f t="shared" si="39"/>
        <v>2016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22">
        <v>5000</v>
      </c>
      <c r="E592" s="22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>
        <f t="shared" si="39"/>
        <v>2012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22">
        <v>12000</v>
      </c>
      <c r="E593" s="22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>
        <f t="shared" si="39"/>
        <v>2015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22">
        <v>12000</v>
      </c>
      <c r="E594" s="22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>
        <f t="shared" si="39"/>
        <v>2014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22">
        <v>12000</v>
      </c>
      <c r="E595" s="22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>
        <f t="shared" si="39"/>
        <v>2016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22">
        <v>10000</v>
      </c>
      <c r="E596" s="22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>
        <f t="shared" si="39"/>
        <v>2016</v>
      </c>
    </row>
    <row r="597" spans="1:20" ht="43.5" x14ac:dyDescent="0.35">
      <c r="A597">
        <v>360</v>
      </c>
      <c r="B597" s="3" t="s">
        <v>361</v>
      </c>
      <c r="C597" s="3" t="s">
        <v>4470</v>
      </c>
      <c r="D597" s="22">
        <v>12000</v>
      </c>
      <c r="E597" s="22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>
        <f t="shared" si="39"/>
        <v>2015</v>
      </c>
    </row>
    <row r="598" spans="1:20" ht="58" x14ac:dyDescent="0.35">
      <c r="A598">
        <v>2985</v>
      </c>
      <c r="B598" s="3" t="s">
        <v>2985</v>
      </c>
      <c r="C598" s="3" t="s">
        <v>7095</v>
      </c>
      <c r="D598" s="22">
        <v>10000</v>
      </c>
      <c r="E598" s="22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>
        <f t="shared" si="39"/>
        <v>2016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22">
        <v>10000</v>
      </c>
      <c r="E599" s="22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>
        <f t="shared" si="39"/>
        <v>2013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22">
        <v>11000</v>
      </c>
      <c r="E600" s="22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>
        <f t="shared" si="39"/>
        <v>2014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22">
        <v>12000</v>
      </c>
      <c r="E601" s="22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>
        <f t="shared" si="39"/>
        <v>2015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22">
        <v>12000</v>
      </c>
      <c r="E602" s="22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>
        <f t="shared" si="39"/>
        <v>2015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22">
        <v>10000</v>
      </c>
      <c r="E603" s="22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>
        <f t="shared" si="39"/>
        <v>2016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22">
        <v>12000</v>
      </c>
      <c r="E604" s="22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>
        <f t="shared" si="39"/>
        <v>2014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22">
        <v>11260</v>
      </c>
      <c r="E605" s="22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>
        <f t="shared" si="39"/>
        <v>2017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22">
        <v>8000</v>
      </c>
      <c r="E606" s="22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>
        <f t="shared" si="39"/>
        <v>2014</v>
      </c>
    </row>
    <row r="607" spans="1:20" x14ac:dyDescent="0.35">
      <c r="A607">
        <v>49</v>
      </c>
      <c r="B607" s="3" t="s">
        <v>51</v>
      </c>
      <c r="C607" s="3" t="s">
        <v>4160</v>
      </c>
      <c r="D607" s="22">
        <v>12000</v>
      </c>
      <c r="E607" s="22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>
        <f t="shared" si="39"/>
        <v>2015</v>
      </c>
    </row>
    <row r="608" spans="1:20" ht="58" x14ac:dyDescent="0.35">
      <c r="A608">
        <v>525</v>
      </c>
      <c r="B608" s="3" t="s">
        <v>526</v>
      </c>
      <c r="C608" s="3" t="s">
        <v>4635</v>
      </c>
      <c r="D608" s="22">
        <v>12000</v>
      </c>
      <c r="E608" s="22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6">
        <f t="shared" si="38"/>
        <v>41850.400937500002</v>
      </c>
      <c r="T608">
        <f t="shared" si="39"/>
        <v>2014</v>
      </c>
    </row>
    <row r="609" spans="1:20" ht="58" x14ac:dyDescent="0.35">
      <c r="A609">
        <v>362</v>
      </c>
      <c r="B609" s="3" t="s">
        <v>363</v>
      </c>
      <c r="C609" s="3" t="s">
        <v>4472</v>
      </c>
      <c r="D609" s="22">
        <v>9665</v>
      </c>
      <c r="E609" s="22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6">
        <f t="shared" si="38"/>
        <v>41837.210543981484</v>
      </c>
      <c r="T609">
        <f t="shared" si="39"/>
        <v>2014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22">
        <v>10000</v>
      </c>
      <c r="E610" s="22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>
        <f t="shared" si="39"/>
        <v>2015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22">
        <v>8500</v>
      </c>
      <c r="E611" s="22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>
        <f t="shared" si="39"/>
        <v>2012</v>
      </c>
    </row>
    <row r="612" spans="1:20" x14ac:dyDescent="0.35">
      <c r="A612">
        <v>217</v>
      </c>
      <c r="B612" s="3" t="s">
        <v>219</v>
      </c>
      <c r="C612" s="3" t="s">
        <v>4327</v>
      </c>
      <c r="D612" s="22">
        <v>100000</v>
      </c>
      <c r="E612" s="22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>
        <f t="shared" si="39"/>
        <v>2014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 s="22">
        <v>30000</v>
      </c>
      <c r="E613" s="22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>
        <f t="shared" si="39"/>
        <v>2016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22">
        <v>10000</v>
      </c>
      <c r="E614" s="22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>
        <f t="shared" si="39"/>
        <v>2014</v>
      </c>
    </row>
    <row r="615" spans="1:20" ht="58" x14ac:dyDescent="0.35">
      <c r="A615">
        <v>671</v>
      </c>
      <c r="B615" s="3" t="s">
        <v>672</v>
      </c>
      <c r="C615" s="3" t="s">
        <v>4781</v>
      </c>
      <c r="D615" s="22">
        <v>30000</v>
      </c>
      <c r="E615" s="22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>
        <f t="shared" si="39"/>
        <v>2014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22">
        <v>10000</v>
      </c>
      <c r="E616" s="22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>
        <f t="shared" si="39"/>
        <v>2014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22">
        <v>8000</v>
      </c>
      <c r="E617" s="22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>
        <f t="shared" si="39"/>
        <v>2015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22">
        <v>11737</v>
      </c>
      <c r="E618" s="22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>
        <f t="shared" si="39"/>
        <v>2014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22">
        <v>5000</v>
      </c>
      <c r="E619" s="22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>
        <f t="shared" si="39"/>
        <v>2015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22">
        <v>1000</v>
      </c>
      <c r="E620" s="22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>
        <f t="shared" si="39"/>
        <v>2015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22">
        <v>10000</v>
      </c>
      <c r="E621" s="22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>
        <f t="shared" si="39"/>
        <v>2017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 s="22">
        <v>150000</v>
      </c>
      <c r="E622" s="22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>
        <f t="shared" si="39"/>
        <v>2014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22">
        <v>10000</v>
      </c>
      <c r="E623" s="22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>
        <f t="shared" si="39"/>
        <v>2014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22">
        <v>7500</v>
      </c>
      <c r="E624" s="22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>
        <f t="shared" si="39"/>
        <v>2012</v>
      </c>
    </row>
    <row r="625" spans="1:20" ht="43.5" x14ac:dyDescent="0.35">
      <c r="A625">
        <v>0</v>
      </c>
      <c r="B625" s="3" t="s">
        <v>2</v>
      </c>
      <c r="C625" s="3" t="s">
        <v>4111</v>
      </c>
      <c r="D625" s="22">
        <v>8500</v>
      </c>
      <c r="E625" s="22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>
        <f t="shared" si="39"/>
        <v>2015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22">
        <v>10000</v>
      </c>
      <c r="E626" s="22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>
        <f t="shared" si="39"/>
        <v>2014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 s="22">
        <v>28000</v>
      </c>
      <c r="E627" s="22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>
        <f t="shared" si="39"/>
        <v>2017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22">
        <v>10000</v>
      </c>
      <c r="E628" s="22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>
        <f t="shared" si="39"/>
        <v>2010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22">
        <v>8000</v>
      </c>
      <c r="E629" s="22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>
        <f t="shared" si="39"/>
        <v>2014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22">
        <v>10000</v>
      </c>
      <c r="E630" s="22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>
        <f t="shared" si="39"/>
        <v>2017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22">
        <v>7500</v>
      </c>
      <c r="E631" s="22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>
        <f t="shared" si="39"/>
        <v>2015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22">
        <v>11500</v>
      </c>
      <c r="E632" s="22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>
        <f t="shared" si="39"/>
        <v>2015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22">
        <v>10000</v>
      </c>
      <c r="E633" s="22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>
        <f t="shared" si="39"/>
        <v>2012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22">
        <v>200000</v>
      </c>
      <c r="E634" s="22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>
        <f t="shared" si="39"/>
        <v>2016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22">
        <v>10000</v>
      </c>
      <c r="E635" s="22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>
        <f t="shared" si="39"/>
        <v>2016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 s="22">
        <v>225000</v>
      </c>
      <c r="E636" s="22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>
        <f t="shared" si="39"/>
        <v>2015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22">
        <v>8500</v>
      </c>
      <c r="E637" s="22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>
        <f t="shared" si="39"/>
        <v>2014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22">
        <v>10000</v>
      </c>
      <c r="E638" s="22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>
        <f t="shared" si="39"/>
        <v>2016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22">
        <v>7777</v>
      </c>
      <c r="E639" s="22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>
        <f t="shared" si="39"/>
        <v>2012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22">
        <v>10000</v>
      </c>
      <c r="E640" s="22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>
        <f t="shared" si="39"/>
        <v>2015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22">
        <v>9000</v>
      </c>
      <c r="E641" s="22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>
        <f t="shared" si="39"/>
        <v>2014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22">
        <v>3600</v>
      </c>
      <c r="E642" s="22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>
        <f t="shared" si="39"/>
        <v>2013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22">
        <v>9500</v>
      </c>
      <c r="E643" s="22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22">
        <v>3950</v>
      </c>
      <c r="E644" s="22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>
        <f t="shared" si="43"/>
        <v>2016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22">
        <v>10000</v>
      </c>
      <c r="E645" s="22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>
        <f t="shared" si="43"/>
        <v>2010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22">
        <v>7500</v>
      </c>
      <c r="E646" s="22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>
        <f t="shared" si="43"/>
        <v>2014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22">
        <v>10000</v>
      </c>
      <c r="E647" s="22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>
        <f t="shared" si="43"/>
        <v>2014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 s="22">
        <v>1333666</v>
      </c>
      <c r="E648" s="22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>
        <f t="shared" si="43"/>
        <v>2015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22">
        <v>4000</v>
      </c>
      <c r="E649" s="22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>
        <f t="shared" si="43"/>
        <v>2016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22">
        <v>10000</v>
      </c>
      <c r="E650" s="22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>
        <f t="shared" si="43"/>
        <v>2015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22">
        <v>10000</v>
      </c>
      <c r="E651" s="22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>
        <f t="shared" si="43"/>
        <v>2015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22">
        <v>10000</v>
      </c>
      <c r="E652" s="22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>
        <f t="shared" si="43"/>
        <v>2015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22">
        <v>10000</v>
      </c>
      <c r="E653" s="22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>
        <f t="shared" si="43"/>
        <v>2011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22">
        <v>8600</v>
      </c>
      <c r="E654" s="22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>
        <f t="shared" si="43"/>
        <v>2016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22">
        <v>10000</v>
      </c>
      <c r="E655" s="22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>
        <f t="shared" si="43"/>
        <v>2013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22">
        <v>10000</v>
      </c>
      <c r="E656" s="22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>
        <f t="shared" si="43"/>
        <v>2015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22">
        <v>10500</v>
      </c>
      <c r="E657" s="22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>
        <f t="shared" si="43"/>
        <v>2015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 s="22">
        <v>40000</v>
      </c>
      <c r="E658" s="22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>
        <f t="shared" si="43"/>
        <v>2014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22">
        <v>750</v>
      </c>
      <c r="E659" s="22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>
        <f t="shared" si="43"/>
        <v>2013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22">
        <v>10000</v>
      </c>
      <c r="E660" s="22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>
        <f t="shared" si="43"/>
        <v>2012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 s="22">
        <v>28000</v>
      </c>
      <c r="E661" s="22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>
        <f t="shared" si="43"/>
        <v>2016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22">
        <v>2000</v>
      </c>
      <c r="E662" s="22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>
        <f t="shared" si="43"/>
        <v>2015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 s="22">
        <v>50000</v>
      </c>
      <c r="E663" s="22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>
        <f t="shared" si="43"/>
        <v>2014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22">
        <v>10000</v>
      </c>
      <c r="E664" s="22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>
        <f t="shared" si="43"/>
        <v>2012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22">
        <v>6000</v>
      </c>
      <c r="E665" s="22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>
        <f t="shared" si="43"/>
        <v>2016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22">
        <v>10000</v>
      </c>
      <c r="E666" s="22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>
        <f t="shared" si="43"/>
        <v>2014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 s="22">
        <v>50000</v>
      </c>
      <c r="E667" s="22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>
        <f t="shared" si="43"/>
        <v>2014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22">
        <v>10000</v>
      </c>
      <c r="E668" s="22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>
        <f t="shared" si="43"/>
        <v>2015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22">
        <v>10500</v>
      </c>
      <c r="E669" s="22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>
        <f t="shared" si="43"/>
        <v>2014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22">
        <v>8500</v>
      </c>
      <c r="E670" s="22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>
        <f t="shared" si="43"/>
        <v>2014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22">
        <v>10000</v>
      </c>
      <c r="E671" s="22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>
        <f t="shared" si="43"/>
        <v>2015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22">
        <v>2500</v>
      </c>
      <c r="E672" s="22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>
        <f t="shared" si="43"/>
        <v>2016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22">
        <v>5000</v>
      </c>
      <c r="E673" s="22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>
        <f t="shared" si="43"/>
        <v>2016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22">
        <v>8500</v>
      </c>
      <c r="E674" s="22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>
        <f t="shared" si="43"/>
        <v>2015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22">
        <v>10000</v>
      </c>
      <c r="E675" s="22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>
        <f t="shared" si="43"/>
        <v>2010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22">
        <v>4000</v>
      </c>
      <c r="E676" s="22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>
        <f t="shared" si="43"/>
        <v>2012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22">
        <v>10000</v>
      </c>
      <c r="E677" s="22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>
        <f t="shared" si="43"/>
        <v>2015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22">
        <v>10000</v>
      </c>
      <c r="E678" s="22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>
        <f t="shared" si="43"/>
        <v>2016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22">
        <v>10000</v>
      </c>
      <c r="E679" s="22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>
        <f t="shared" si="43"/>
        <v>2010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22">
        <v>10000</v>
      </c>
      <c r="E680" s="22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>
        <f t="shared" si="43"/>
        <v>2014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22">
        <v>3000</v>
      </c>
      <c r="E681" s="22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>
        <f t="shared" si="43"/>
        <v>2015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22">
        <v>10000</v>
      </c>
      <c r="E682" s="22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>
        <f t="shared" si="43"/>
        <v>2015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22">
        <v>10500</v>
      </c>
      <c r="E683" s="22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>
        <f t="shared" si="43"/>
        <v>2013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22">
        <v>10000</v>
      </c>
      <c r="E684" s="22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>
        <f t="shared" si="43"/>
        <v>2016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22">
        <v>10000</v>
      </c>
      <c r="E685" s="22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>
        <f t="shared" si="43"/>
        <v>2016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22">
        <v>7000</v>
      </c>
      <c r="E686" s="22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>
        <f t="shared" si="43"/>
        <v>2012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22">
        <v>8000</v>
      </c>
      <c r="E687" s="22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>
        <f t="shared" si="43"/>
        <v>2013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22">
        <v>10000</v>
      </c>
      <c r="E688" s="22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>
        <f t="shared" si="43"/>
        <v>2012</v>
      </c>
    </row>
    <row r="689" spans="1:20" ht="29" x14ac:dyDescent="0.35">
      <c r="A689">
        <v>3</v>
      </c>
      <c r="B689" s="3" t="s">
        <v>5</v>
      </c>
      <c r="C689" s="3" t="s">
        <v>4114</v>
      </c>
      <c r="D689" s="22">
        <v>10000</v>
      </c>
      <c r="E689" s="22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>
        <f t="shared" si="43"/>
        <v>2014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22">
        <v>10000</v>
      </c>
      <c r="E690" s="22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>
        <f t="shared" si="43"/>
        <v>2017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22">
        <v>6000</v>
      </c>
      <c r="E691" s="22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>
        <f t="shared" si="43"/>
        <v>2014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22">
        <v>10000</v>
      </c>
      <c r="E692" s="22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>
        <f t="shared" si="43"/>
        <v>2016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22">
        <v>10000</v>
      </c>
      <c r="E693" s="22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>
        <f t="shared" si="43"/>
        <v>2013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22">
        <v>10000</v>
      </c>
      <c r="E694" s="22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>
        <f t="shared" si="43"/>
        <v>2015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22">
        <v>10000</v>
      </c>
      <c r="E695" s="22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>
        <f t="shared" si="43"/>
        <v>2014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22">
        <v>10000</v>
      </c>
      <c r="E696" s="22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>
        <f t="shared" si="43"/>
        <v>2014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22">
        <v>10000</v>
      </c>
      <c r="E697" s="22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>
        <f t="shared" si="43"/>
        <v>2014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22">
        <v>10000</v>
      </c>
      <c r="E698" s="22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>
        <f t="shared" si="43"/>
        <v>2015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22">
        <v>10000</v>
      </c>
      <c r="E699" s="22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>
        <f t="shared" si="43"/>
        <v>2014</v>
      </c>
    </row>
    <row r="700" spans="1:20" x14ac:dyDescent="0.35">
      <c r="A700">
        <v>1393</v>
      </c>
      <c r="B700" s="3" t="s">
        <v>1394</v>
      </c>
      <c r="C700" s="3" t="s">
        <v>5503</v>
      </c>
      <c r="D700" s="22">
        <v>10000</v>
      </c>
      <c r="E700" s="22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>
        <f t="shared" si="43"/>
        <v>2016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22">
        <v>10000</v>
      </c>
      <c r="E701" s="22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>
        <f t="shared" si="43"/>
        <v>2015</v>
      </c>
    </row>
    <row r="702" spans="1:20" ht="29" x14ac:dyDescent="0.35">
      <c r="A702">
        <v>1617</v>
      </c>
      <c r="B702" s="3" t="s">
        <v>1618</v>
      </c>
      <c r="C702" s="3" t="s">
        <v>5727</v>
      </c>
      <c r="D702" s="22">
        <v>7000</v>
      </c>
      <c r="E702" s="22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6">
        <f t="shared" si="42"/>
        <v>41546.664212962962</v>
      </c>
      <c r="T702">
        <f t="shared" si="43"/>
        <v>2013</v>
      </c>
    </row>
    <row r="703" spans="1:20" ht="43.5" x14ac:dyDescent="0.35">
      <c r="A703">
        <v>1349</v>
      </c>
      <c r="B703" s="3" t="s">
        <v>1350</v>
      </c>
      <c r="C703" s="3" t="s">
        <v>5459</v>
      </c>
      <c r="D703" s="22">
        <v>5000</v>
      </c>
      <c r="E703" s="22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6">
        <f t="shared" si="42"/>
        <v>42317.33258101852</v>
      </c>
      <c r="T703">
        <f t="shared" si="43"/>
        <v>2015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22">
        <v>8000</v>
      </c>
      <c r="E704" s="22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>
        <f t="shared" si="43"/>
        <v>2012</v>
      </c>
    </row>
    <row r="705" spans="1:20" ht="58" x14ac:dyDescent="0.35">
      <c r="A705">
        <v>2472</v>
      </c>
      <c r="B705" s="3" t="s">
        <v>2473</v>
      </c>
      <c r="C705" s="3" t="s">
        <v>6582</v>
      </c>
      <c r="D705" s="22">
        <v>7500</v>
      </c>
      <c r="E705" s="22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>
        <f t="shared" si="43"/>
        <v>2010</v>
      </c>
    </row>
    <row r="706" spans="1:20" ht="43.5" x14ac:dyDescent="0.35">
      <c r="A706">
        <v>3298</v>
      </c>
      <c r="B706" s="3" t="s">
        <v>3298</v>
      </c>
      <c r="C706" s="3" t="s">
        <v>7408</v>
      </c>
      <c r="D706" s="22">
        <v>10000</v>
      </c>
      <c r="E706" s="22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>
        <f t="shared" si="43"/>
        <v>2015</v>
      </c>
    </row>
    <row r="707" spans="1:20" ht="58" x14ac:dyDescent="0.35">
      <c r="A707">
        <v>3524</v>
      </c>
      <c r="B707" s="3" t="s">
        <v>3523</v>
      </c>
      <c r="C707" s="3" t="s">
        <v>7634</v>
      </c>
      <c r="D707" s="22">
        <v>10000</v>
      </c>
      <c r="E707" s="22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8" x14ac:dyDescent="0.35">
      <c r="A708">
        <v>796</v>
      </c>
      <c r="B708" s="3" t="s">
        <v>797</v>
      </c>
      <c r="C708" s="3" t="s">
        <v>4906</v>
      </c>
      <c r="D708" s="22">
        <v>10000</v>
      </c>
      <c r="E708" s="22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>
        <f t="shared" si="47"/>
        <v>2013</v>
      </c>
    </row>
    <row r="709" spans="1:20" ht="43.5" x14ac:dyDescent="0.35">
      <c r="A709">
        <v>3575</v>
      </c>
      <c r="B709" s="3" t="s">
        <v>3574</v>
      </c>
      <c r="C709" s="3" t="s">
        <v>7685</v>
      </c>
      <c r="D709" s="22">
        <v>10000</v>
      </c>
      <c r="E709" s="22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>
        <f t="shared" si="47"/>
        <v>2016</v>
      </c>
    </row>
    <row r="710" spans="1:20" ht="58" x14ac:dyDescent="0.35">
      <c r="A710">
        <v>334</v>
      </c>
      <c r="B710" s="3" t="s">
        <v>335</v>
      </c>
      <c r="C710" s="3" t="s">
        <v>4444</v>
      </c>
      <c r="D710" s="22">
        <v>10000</v>
      </c>
      <c r="E710" s="22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>
        <f t="shared" si="47"/>
        <v>2015</v>
      </c>
    </row>
    <row r="711" spans="1:20" ht="43.5" x14ac:dyDescent="0.35">
      <c r="A711">
        <v>3421</v>
      </c>
      <c r="B711" s="3" t="s">
        <v>3420</v>
      </c>
      <c r="C711" s="3" t="s">
        <v>7531</v>
      </c>
      <c r="D711" s="22">
        <v>10000</v>
      </c>
      <c r="E711" s="22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>
        <f t="shared" si="47"/>
        <v>2015</v>
      </c>
    </row>
    <row r="712" spans="1:20" ht="58" x14ac:dyDescent="0.35">
      <c r="A712">
        <v>54</v>
      </c>
      <c r="B712" s="3" t="s">
        <v>56</v>
      </c>
      <c r="C712" s="3" t="s">
        <v>4165</v>
      </c>
      <c r="D712" s="22">
        <v>10000</v>
      </c>
      <c r="E712" s="22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>
        <f t="shared" si="47"/>
        <v>2015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22">
        <v>10000</v>
      </c>
      <c r="E713" s="22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>
        <f t="shared" si="47"/>
        <v>2015</v>
      </c>
    </row>
    <row r="714" spans="1:20" ht="43.5" x14ac:dyDescent="0.35">
      <c r="A714">
        <v>3022</v>
      </c>
      <c r="B714" s="3" t="s">
        <v>3022</v>
      </c>
      <c r="C714" s="3" t="s">
        <v>7132</v>
      </c>
      <c r="D714" s="22">
        <v>10000</v>
      </c>
      <c r="E714" s="22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>
        <f t="shared" si="47"/>
        <v>2016</v>
      </c>
    </row>
    <row r="715" spans="1:20" ht="58" x14ac:dyDescent="0.35">
      <c r="A715">
        <v>527</v>
      </c>
      <c r="B715" s="3" t="s">
        <v>528</v>
      </c>
      <c r="C715" s="3" t="s">
        <v>4637</v>
      </c>
      <c r="D715" s="22">
        <v>10000</v>
      </c>
      <c r="E715" s="22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>
        <f t="shared" si="47"/>
        <v>2017</v>
      </c>
    </row>
    <row r="716" spans="1:20" ht="43.5" x14ac:dyDescent="0.35">
      <c r="A716">
        <v>1674</v>
      </c>
      <c r="B716" s="3" t="s">
        <v>1675</v>
      </c>
      <c r="C716" s="3" t="s">
        <v>5784</v>
      </c>
      <c r="D716" s="22">
        <v>5000</v>
      </c>
      <c r="E716" s="22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>
        <f t="shared" si="47"/>
        <v>2016</v>
      </c>
    </row>
    <row r="717" spans="1:20" ht="43.5" x14ac:dyDescent="0.35">
      <c r="A717">
        <v>1750</v>
      </c>
      <c r="B717" s="3" t="s">
        <v>1751</v>
      </c>
      <c r="C717" s="3" t="s">
        <v>5860</v>
      </c>
      <c r="D717" s="22">
        <v>5000</v>
      </c>
      <c r="E717" s="22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>
        <f t="shared" si="47"/>
        <v>2016</v>
      </c>
    </row>
    <row r="718" spans="1:20" ht="43.5" x14ac:dyDescent="0.35">
      <c r="A718">
        <v>1278</v>
      </c>
      <c r="B718" s="3" t="s">
        <v>1279</v>
      </c>
      <c r="C718" s="3" t="s">
        <v>5388</v>
      </c>
      <c r="D718" s="22">
        <v>6500</v>
      </c>
      <c r="E718" s="22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>
        <f t="shared" si="47"/>
        <v>2014</v>
      </c>
    </row>
    <row r="719" spans="1:20" ht="43.5" x14ac:dyDescent="0.35">
      <c r="A719">
        <v>3153</v>
      </c>
      <c r="B719" s="3" t="s">
        <v>3153</v>
      </c>
      <c r="C719" s="3" t="s">
        <v>7263</v>
      </c>
      <c r="D719" s="22">
        <v>3000</v>
      </c>
      <c r="E719" s="22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>
        <f t="shared" si="47"/>
        <v>2011</v>
      </c>
    </row>
    <row r="720" spans="1:20" ht="58" x14ac:dyDescent="0.35">
      <c r="A720">
        <v>3455</v>
      </c>
      <c r="B720" s="3" t="s">
        <v>3454</v>
      </c>
      <c r="C720" s="3" t="s">
        <v>7565</v>
      </c>
      <c r="D720" s="22">
        <v>10000</v>
      </c>
      <c r="E720" s="22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>
        <f t="shared" si="47"/>
        <v>2016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22">
        <v>10000</v>
      </c>
      <c r="E721" s="22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>
        <f t="shared" si="47"/>
        <v>2012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22">
        <v>6000</v>
      </c>
      <c r="E722" s="22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>
        <f t="shared" si="47"/>
        <v>2014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22">
        <v>30000</v>
      </c>
      <c r="E723" s="22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>
        <f t="shared" si="47"/>
        <v>2017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22">
        <v>10000</v>
      </c>
      <c r="E724" s="22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>
        <f t="shared" si="47"/>
        <v>2014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22">
        <v>10000</v>
      </c>
      <c r="E725" s="22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>
        <f t="shared" si="47"/>
        <v>2014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22">
        <v>10000</v>
      </c>
      <c r="E726" s="22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>
        <f t="shared" si="47"/>
        <v>2015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22">
        <v>10000</v>
      </c>
      <c r="E727" s="22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>
        <f t="shared" si="47"/>
        <v>2016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22">
        <v>10000</v>
      </c>
      <c r="E728" s="22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>
        <f t="shared" si="47"/>
        <v>2014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22">
        <v>5000</v>
      </c>
      <c r="E729" s="22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>
        <f t="shared" si="47"/>
        <v>2013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22">
        <v>8200</v>
      </c>
      <c r="E730" s="22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>
        <f t="shared" si="47"/>
        <v>2014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22">
        <v>10000</v>
      </c>
      <c r="E731" s="22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>
        <f t="shared" si="47"/>
        <v>2011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22">
        <v>10000</v>
      </c>
      <c r="E732" s="22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>
        <f t="shared" si="47"/>
        <v>2015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 s="22">
        <v>25000</v>
      </c>
      <c r="E733" s="22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>
        <f t="shared" si="47"/>
        <v>2016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22">
        <v>8000</v>
      </c>
      <c r="E734" s="22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>
        <f t="shared" si="47"/>
        <v>2014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22">
        <v>8500</v>
      </c>
      <c r="E735" s="22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>
        <f t="shared" si="47"/>
        <v>2014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22">
        <v>7500</v>
      </c>
      <c r="E736" s="22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>
        <f t="shared" si="47"/>
        <v>2012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22">
        <v>9500</v>
      </c>
      <c r="E737" s="22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>
        <f t="shared" si="47"/>
        <v>2011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22">
        <v>9000</v>
      </c>
      <c r="E738" s="22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>
        <f t="shared" si="47"/>
        <v>2016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22">
        <v>9500</v>
      </c>
      <c r="E739" s="22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>
        <f t="shared" si="47"/>
        <v>2013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22">
        <v>9500</v>
      </c>
      <c r="E740" s="22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>
        <f t="shared" si="47"/>
        <v>2015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22">
        <v>9500</v>
      </c>
      <c r="E741" s="22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>
        <f t="shared" si="47"/>
        <v>2014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22">
        <v>6000</v>
      </c>
      <c r="E742" s="22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>
        <f t="shared" si="47"/>
        <v>2014</v>
      </c>
    </row>
    <row r="743" spans="1:20" x14ac:dyDescent="0.35">
      <c r="A743">
        <v>1366</v>
      </c>
      <c r="B743" s="3" t="s">
        <v>1367</v>
      </c>
      <c r="C743" s="3" t="s">
        <v>5476</v>
      </c>
      <c r="D743" s="22">
        <v>7500</v>
      </c>
      <c r="E743" s="22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>
        <f t="shared" si="47"/>
        <v>2014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 s="22">
        <v>40000</v>
      </c>
      <c r="E744" s="22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>
        <f t="shared" si="47"/>
        <v>2015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 s="22">
        <v>46260</v>
      </c>
      <c r="E745" s="22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>
        <f t="shared" si="47"/>
        <v>2016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22">
        <v>9000</v>
      </c>
      <c r="E746" s="22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>
        <f t="shared" si="47"/>
        <v>2015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22">
        <v>5000</v>
      </c>
      <c r="E747" s="22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>
        <f t="shared" si="47"/>
        <v>2012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 s="22">
        <v>18000</v>
      </c>
      <c r="E748" s="22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>
        <f t="shared" si="47"/>
        <v>2016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22">
        <v>8500</v>
      </c>
      <c r="E749" s="22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>
        <f t="shared" si="47"/>
        <v>2015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22">
        <v>7500</v>
      </c>
      <c r="E750" s="22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>
        <f t="shared" si="47"/>
        <v>2015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22">
        <v>9000</v>
      </c>
      <c r="E751" s="22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>
        <f t="shared" si="47"/>
        <v>2014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22">
        <v>3700</v>
      </c>
      <c r="E752" s="22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>
        <f t="shared" si="47"/>
        <v>2016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22">
        <v>9000</v>
      </c>
      <c r="E753" s="22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>
        <f t="shared" si="47"/>
        <v>2014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22">
        <v>1</v>
      </c>
      <c r="E754" s="22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>
        <f t="shared" si="47"/>
        <v>2017</v>
      </c>
    </row>
    <row r="755" spans="1:20" ht="58" x14ac:dyDescent="0.35">
      <c r="A755">
        <v>1895</v>
      </c>
      <c r="B755" s="3" t="s">
        <v>1896</v>
      </c>
      <c r="C755" s="3" t="s">
        <v>6005</v>
      </c>
      <c r="D755" s="22">
        <v>9072</v>
      </c>
      <c r="E755" s="22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6">
        <f t="shared" si="46"/>
        <v>42267.746782407412</v>
      </c>
      <c r="T755">
        <f t="shared" si="47"/>
        <v>2015</v>
      </c>
    </row>
    <row r="756" spans="1:20" ht="43.5" x14ac:dyDescent="0.35">
      <c r="A756">
        <v>252</v>
      </c>
      <c r="B756" s="3" t="s">
        <v>253</v>
      </c>
      <c r="C756" s="3" t="s">
        <v>4362</v>
      </c>
      <c r="D756" s="22">
        <v>5000</v>
      </c>
      <c r="E756" s="22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6">
        <f t="shared" si="46"/>
        <v>40266.662708333337</v>
      </c>
      <c r="T756">
        <f t="shared" si="47"/>
        <v>2010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22">
        <v>8000</v>
      </c>
      <c r="E757" s="22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>
        <f t="shared" si="47"/>
        <v>2013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22">
        <v>8300</v>
      </c>
      <c r="E758" s="22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>
        <f t="shared" si="47"/>
        <v>2015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22">
        <v>9000</v>
      </c>
      <c r="E759" s="22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>
        <f t="shared" si="47"/>
        <v>2014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22">
        <v>8000</v>
      </c>
      <c r="E760" s="22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>
        <f t="shared" si="47"/>
        <v>2011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22">
        <v>9000</v>
      </c>
      <c r="E761" s="22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>
        <f t="shared" si="47"/>
        <v>2016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22">
        <v>3500</v>
      </c>
      <c r="E762" s="22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>
        <f t="shared" si="47"/>
        <v>2015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22">
        <v>8750</v>
      </c>
      <c r="E763" s="22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>
        <f t="shared" si="47"/>
        <v>2015</v>
      </c>
    </row>
    <row r="764" spans="1:20" ht="58" x14ac:dyDescent="0.35">
      <c r="A764">
        <v>7</v>
      </c>
      <c r="B764" s="3" t="s">
        <v>9</v>
      </c>
      <c r="C764" s="3" t="s">
        <v>4118</v>
      </c>
      <c r="D764" s="22">
        <v>9000</v>
      </c>
      <c r="E764" s="22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>
        <f t="shared" si="47"/>
        <v>2016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22">
        <v>8925</v>
      </c>
      <c r="E765" s="22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>
        <f t="shared" si="47"/>
        <v>2010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22">
        <v>2500</v>
      </c>
      <c r="E766" s="22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>
        <f t="shared" si="47"/>
        <v>2014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22">
        <v>8000</v>
      </c>
      <c r="E767" s="22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>
        <f t="shared" si="47"/>
        <v>2015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22">
        <v>8000</v>
      </c>
      <c r="E768" s="22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>
        <f t="shared" si="47"/>
        <v>2013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 s="22">
        <v>40000</v>
      </c>
      <c r="E769" s="22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>
        <f t="shared" si="47"/>
        <v>2014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22">
        <v>8000</v>
      </c>
      <c r="E770" s="22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>
        <f t="shared" si="47"/>
        <v>2016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 s="22">
        <v>57000</v>
      </c>
      <c r="E771" s="22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9" x14ac:dyDescent="0.35">
      <c r="A772">
        <v>219</v>
      </c>
      <c r="B772" s="3" t="s">
        <v>221</v>
      </c>
      <c r="C772" s="3" t="s">
        <v>4329</v>
      </c>
      <c r="D772" s="22">
        <v>50000</v>
      </c>
      <c r="E772" s="22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>
        <f t="shared" si="51"/>
        <v>2016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22">
        <v>1800</v>
      </c>
      <c r="E773" s="22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>
        <f t="shared" si="51"/>
        <v>2017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22">
        <v>5000</v>
      </c>
      <c r="E774" s="22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>
        <f t="shared" si="51"/>
        <v>2012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22">
        <v>8500</v>
      </c>
      <c r="E775" s="22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>
        <f t="shared" si="51"/>
        <v>2017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22">
        <v>8400</v>
      </c>
      <c r="E776" s="22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>
        <f t="shared" si="51"/>
        <v>2015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22">
        <v>5000</v>
      </c>
      <c r="E777" s="22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>
        <f t="shared" si="51"/>
        <v>2015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22">
        <v>7500</v>
      </c>
      <c r="E778" s="22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>
        <f t="shared" si="51"/>
        <v>2011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22">
        <v>8500</v>
      </c>
      <c r="E779" s="22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>
        <f t="shared" si="51"/>
        <v>2015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22">
        <v>8000</v>
      </c>
      <c r="E780" s="22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>
        <f t="shared" si="51"/>
        <v>2017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 s="22">
        <v>17100</v>
      </c>
      <c r="E781" s="22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>
        <f t="shared" si="51"/>
        <v>2014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22">
        <v>8500</v>
      </c>
      <c r="E782" s="22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>
        <f t="shared" si="51"/>
        <v>2014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22">
        <v>5000</v>
      </c>
      <c r="E783" s="22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>
        <f t="shared" si="51"/>
        <v>2011</v>
      </c>
    </row>
    <row r="784" spans="1:20" x14ac:dyDescent="0.35">
      <c r="A784">
        <v>3302</v>
      </c>
      <c r="B784" s="3" t="s">
        <v>3302</v>
      </c>
      <c r="C784" s="3" t="s">
        <v>7412</v>
      </c>
      <c r="D784" s="22">
        <v>8400</v>
      </c>
      <c r="E784" s="22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>
        <f t="shared" si="51"/>
        <v>2016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22">
        <v>7500</v>
      </c>
      <c r="E785" s="22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>
        <f t="shared" si="51"/>
        <v>2015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22">
        <v>5000</v>
      </c>
      <c r="E786" s="22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>
        <f t="shared" si="51"/>
        <v>2015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22">
        <v>8500</v>
      </c>
      <c r="E787" s="22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>
        <f t="shared" si="51"/>
        <v>2015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22">
        <v>25000</v>
      </c>
      <c r="E788" s="22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>
        <f t="shared" si="51"/>
        <v>2015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22">
        <v>8000</v>
      </c>
      <c r="E789" s="22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>
        <f t="shared" si="51"/>
        <v>2014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 s="22">
        <v>80000</v>
      </c>
      <c r="E790" s="22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>
        <f t="shared" si="51"/>
        <v>2015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22">
        <v>8000</v>
      </c>
      <c r="E791" s="22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>
        <f t="shared" si="51"/>
        <v>2015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22">
        <v>8500</v>
      </c>
      <c r="E792" s="22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>
        <f t="shared" si="51"/>
        <v>2016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22">
        <v>8000</v>
      </c>
      <c r="E793" s="22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>
        <f t="shared" si="51"/>
        <v>2011</v>
      </c>
    </row>
    <row r="794" spans="1:20" ht="43.5" x14ac:dyDescent="0.35">
      <c r="A794">
        <v>1043</v>
      </c>
      <c r="B794" s="3" t="s">
        <v>1044</v>
      </c>
      <c r="C794" s="3" t="s">
        <v>5153</v>
      </c>
      <c r="D794" s="22">
        <v>100000</v>
      </c>
      <c r="E794" s="22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>
        <f t="shared" si="51"/>
        <v>2015</v>
      </c>
    </row>
    <row r="795" spans="1:20" ht="58" x14ac:dyDescent="0.35">
      <c r="A795">
        <v>3776</v>
      </c>
      <c r="B795" s="3" t="s">
        <v>3773</v>
      </c>
      <c r="C795" s="3" t="s">
        <v>7886</v>
      </c>
      <c r="D795" s="22">
        <v>8000</v>
      </c>
      <c r="E795" s="22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>
        <f t="shared" si="51"/>
        <v>2014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22">
        <v>6000</v>
      </c>
      <c r="E796" s="22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>
        <f t="shared" si="51"/>
        <v>2015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22">
        <v>8000</v>
      </c>
      <c r="E797" s="22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>
        <f t="shared" si="51"/>
        <v>2014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 s="22">
        <v>75000</v>
      </c>
      <c r="E798" s="22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>
        <f t="shared" si="51"/>
        <v>2015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22">
        <v>3000</v>
      </c>
      <c r="E799" s="22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>
        <f t="shared" si="51"/>
        <v>2017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22">
        <v>8000</v>
      </c>
      <c r="E800" s="22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>
        <f t="shared" si="51"/>
        <v>2011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22">
        <v>5000</v>
      </c>
      <c r="E801" s="22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>
        <f t="shared" si="51"/>
        <v>2016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22">
        <v>5000</v>
      </c>
      <c r="E802" s="22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>
        <f t="shared" si="51"/>
        <v>2016</v>
      </c>
    </row>
    <row r="803" spans="1:20" x14ac:dyDescent="0.35">
      <c r="A803">
        <v>806</v>
      </c>
      <c r="B803" s="3" t="s">
        <v>807</v>
      </c>
      <c r="C803" s="3" t="s">
        <v>4916</v>
      </c>
      <c r="D803" s="22">
        <v>8000</v>
      </c>
      <c r="E803" s="22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>
        <f t="shared" si="51"/>
        <v>2011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22">
        <v>8000</v>
      </c>
      <c r="E804" s="22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>
        <f t="shared" si="51"/>
        <v>2013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22">
        <v>8000</v>
      </c>
      <c r="E805" s="22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>
        <f t="shared" si="51"/>
        <v>2016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22">
        <v>5000</v>
      </c>
      <c r="E806" s="22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>
        <f t="shared" si="51"/>
        <v>2014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 s="22">
        <v>37956</v>
      </c>
      <c r="E807" s="22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>
        <f t="shared" si="51"/>
        <v>2013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22">
        <v>6000</v>
      </c>
      <c r="E808" s="22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>
        <f t="shared" si="51"/>
        <v>2011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22">
        <v>2500</v>
      </c>
      <c r="E809" s="22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>
        <f t="shared" si="51"/>
        <v>2015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22">
        <v>7500</v>
      </c>
      <c r="E810" s="22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>
        <f t="shared" si="51"/>
        <v>2013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22">
        <v>5000</v>
      </c>
      <c r="E811" s="22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>
        <f t="shared" si="51"/>
        <v>2016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 s="22">
        <v>35000</v>
      </c>
      <c r="E812" s="22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>
        <f t="shared" si="51"/>
        <v>2014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22">
        <v>8000</v>
      </c>
      <c r="E813" s="22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>
        <f t="shared" si="51"/>
        <v>2013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22">
        <v>8000</v>
      </c>
      <c r="E814" s="22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>
        <f t="shared" si="51"/>
        <v>2014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22">
        <v>8000</v>
      </c>
      <c r="E815" s="22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>
        <f t="shared" si="51"/>
        <v>2015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22">
        <v>8000</v>
      </c>
      <c r="E816" s="22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>
        <f t="shared" si="51"/>
        <v>2014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22">
        <v>8000</v>
      </c>
      <c r="E817" s="22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>
        <f t="shared" si="51"/>
        <v>2011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22">
        <v>8000</v>
      </c>
      <c r="E818" s="22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>
        <f t="shared" si="51"/>
        <v>2011</v>
      </c>
    </row>
    <row r="819" spans="1:20" x14ac:dyDescent="0.35">
      <c r="A819">
        <v>3586</v>
      </c>
      <c r="B819" s="3" t="s">
        <v>3585</v>
      </c>
      <c r="C819" s="3" t="s">
        <v>7696</v>
      </c>
      <c r="D819" s="22">
        <v>7500</v>
      </c>
      <c r="E819" s="22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>
        <f t="shared" si="51"/>
        <v>2016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 s="22">
        <v>22500</v>
      </c>
      <c r="E820" s="22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>
        <f t="shared" si="51"/>
        <v>2015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 s="22">
        <v>82000</v>
      </c>
      <c r="E821" s="22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>
        <f t="shared" si="51"/>
        <v>2015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22">
        <v>2500</v>
      </c>
      <c r="E822" s="22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>
        <f t="shared" si="51"/>
        <v>2014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22">
        <v>8000</v>
      </c>
      <c r="E823" s="22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>
        <f t="shared" si="51"/>
        <v>2014</v>
      </c>
    </row>
    <row r="824" spans="1:20" x14ac:dyDescent="0.35">
      <c r="A824">
        <v>1464</v>
      </c>
      <c r="B824" s="3" t="s">
        <v>1465</v>
      </c>
      <c r="C824" s="3" t="s">
        <v>5574</v>
      </c>
      <c r="D824" s="22">
        <v>5000</v>
      </c>
      <c r="E824" s="22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>
        <f t="shared" si="51"/>
        <v>2013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22">
        <v>6500</v>
      </c>
      <c r="E825" s="22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>
        <f t="shared" si="51"/>
        <v>2014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22">
        <v>7200</v>
      </c>
      <c r="E826" s="22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>
        <f t="shared" si="51"/>
        <v>2011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22">
        <v>8000</v>
      </c>
      <c r="E827" s="22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>
        <f t="shared" si="51"/>
        <v>2015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22">
        <v>8000</v>
      </c>
      <c r="E828" s="22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>
        <f t="shared" si="51"/>
        <v>2015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22">
        <v>8000</v>
      </c>
      <c r="E829" s="22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>
        <f t="shared" si="51"/>
        <v>2015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22">
        <v>7500</v>
      </c>
      <c r="E830" s="22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>
        <f t="shared" si="51"/>
        <v>2016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22">
        <v>4000</v>
      </c>
      <c r="E831" s="22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>
        <f t="shared" si="51"/>
        <v>2012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22">
        <v>7900</v>
      </c>
      <c r="E832" s="22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>
        <f t="shared" si="51"/>
        <v>2015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22">
        <v>8000</v>
      </c>
      <c r="E833" s="22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>
        <f t="shared" si="51"/>
        <v>2013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22">
        <v>7500</v>
      </c>
      <c r="E834" s="22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>
        <f t="shared" si="51"/>
        <v>2015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22">
        <v>8000</v>
      </c>
      <c r="E835" s="22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22">
        <v>8000</v>
      </c>
      <c r="E836" s="22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>
        <f t="shared" si="55"/>
        <v>2010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 s="22">
        <v>90000</v>
      </c>
      <c r="E837" s="22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>
        <f t="shared" si="55"/>
        <v>2013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 s="22">
        <v>28000</v>
      </c>
      <c r="E838" s="22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>
        <f t="shared" si="55"/>
        <v>2015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22">
        <v>8000</v>
      </c>
      <c r="E839" s="22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>
        <f t="shared" si="55"/>
        <v>2013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22">
        <v>1000</v>
      </c>
      <c r="E840" s="22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>
        <f t="shared" si="55"/>
        <v>2017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22">
        <v>7000</v>
      </c>
      <c r="E841" s="22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>
        <f t="shared" si="55"/>
        <v>2013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22">
        <v>8000</v>
      </c>
      <c r="E842" s="22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>
        <f t="shared" si="55"/>
        <v>2011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22">
        <v>8000</v>
      </c>
      <c r="E843" s="22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>
        <f t="shared" si="55"/>
        <v>2013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22">
        <v>8000</v>
      </c>
      <c r="E844" s="22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>
        <f t="shared" si="55"/>
        <v>2012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22">
        <v>3000</v>
      </c>
      <c r="E845" s="22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>
        <f t="shared" si="55"/>
        <v>2016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22">
        <v>8000</v>
      </c>
      <c r="E846" s="22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>
        <f t="shared" si="55"/>
        <v>2014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22">
        <v>7500</v>
      </c>
      <c r="E847" s="22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>
        <f t="shared" si="55"/>
        <v>2015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22">
        <v>8000</v>
      </c>
      <c r="E848" s="22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>
        <f t="shared" si="55"/>
        <v>2015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22">
        <v>7500</v>
      </c>
      <c r="E849" s="22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>
        <f t="shared" si="55"/>
        <v>2012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22">
        <v>7000</v>
      </c>
      <c r="E850" s="22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>
        <f t="shared" si="55"/>
        <v>2016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22">
        <v>7000</v>
      </c>
      <c r="E851" s="22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>
        <f t="shared" si="55"/>
        <v>2014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22">
        <v>6000</v>
      </c>
      <c r="E852" s="22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>
        <f t="shared" si="55"/>
        <v>2012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22">
        <v>7500</v>
      </c>
      <c r="E853" s="22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>
        <f t="shared" si="55"/>
        <v>2011</v>
      </c>
    </row>
    <row r="854" spans="1:20" ht="43.5" x14ac:dyDescent="0.35">
      <c r="A854">
        <v>3107</v>
      </c>
      <c r="B854" s="3" t="s">
        <v>3107</v>
      </c>
      <c r="C854" s="3" t="s">
        <v>7217</v>
      </c>
      <c r="D854" s="22">
        <v>40000</v>
      </c>
      <c r="E854" s="22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>
        <f t="shared" si="55"/>
        <v>2015</v>
      </c>
    </row>
    <row r="855" spans="1:20" ht="43.5" x14ac:dyDescent="0.35">
      <c r="A855">
        <v>3154</v>
      </c>
      <c r="B855" s="3" t="s">
        <v>3154</v>
      </c>
      <c r="C855" s="3" t="s">
        <v>7264</v>
      </c>
      <c r="D855" s="22">
        <v>7000</v>
      </c>
      <c r="E855" s="22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>
        <f t="shared" si="55"/>
        <v>2012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22">
        <v>6000</v>
      </c>
      <c r="E856" s="22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>
        <f t="shared" si="55"/>
        <v>2015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22">
        <v>3400</v>
      </c>
      <c r="E857" s="22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>
        <f t="shared" si="55"/>
        <v>2012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22">
        <v>35000</v>
      </c>
      <c r="E858" s="22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>
        <f t="shared" si="55"/>
        <v>2016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22">
        <v>7750</v>
      </c>
      <c r="E859" s="22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>
        <f t="shared" si="55"/>
        <v>2014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22">
        <v>6000</v>
      </c>
      <c r="E860" s="22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>
        <f t="shared" si="55"/>
        <v>2011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 s="22">
        <v>20000</v>
      </c>
      <c r="E861" s="22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>
        <f t="shared" si="55"/>
        <v>2016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22">
        <v>7500</v>
      </c>
      <c r="E862" s="22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>
        <f t="shared" si="55"/>
        <v>2015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22">
        <v>5000</v>
      </c>
      <c r="E863" s="22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>
        <f t="shared" si="55"/>
        <v>2015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22">
        <v>1000</v>
      </c>
      <c r="E864" s="22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>
        <f t="shared" si="55"/>
        <v>2017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22">
        <v>30000</v>
      </c>
      <c r="E865" s="22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>
        <f t="shared" si="55"/>
        <v>2016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22">
        <v>7500</v>
      </c>
      <c r="E866" s="22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>
        <f t="shared" si="55"/>
        <v>2013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22">
        <v>7500</v>
      </c>
      <c r="E867" s="22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>
        <f t="shared" si="55"/>
        <v>2011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 s="22">
        <v>40000</v>
      </c>
      <c r="E868" s="22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>
        <f t="shared" si="55"/>
        <v>2013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22">
        <v>7000</v>
      </c>
      <c r="E869" s="22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>
        <f t="shared" si="55"/>
        <v>2013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22">
        <v>7501</v>
      </c>
      <c r="E870" s="22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>
        <f t="shared" si="55"/>
        <v>2014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22">
        <v>7000</v>
      </c>
      <c r="E871" s="22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>
        <f t="shared" si="55"/>
        <v>2014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22">
        <v>7500</v>
      </c>
      <c r="E872" s="22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>
        <f t="shared" si="55"/>
        <v>2016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22">
        <v>7500</v>
      </c>
      <c r="E873" s="22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>
        <f t="shared" si="55"/>
        <v>2011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22">
        <v>4500</v>
      </c>
      <c r="E874" s="22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>
        <f t="shared" si="55"/>
        <v>2017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22">
        <v>6000</v>
      </c>
      <c r="E875" s="22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>
        <f t="shared" si="55"/>
        <v>2010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22">
        <v>80000</v>
      </c>
      <c r="E876" s="22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>
        <f t="shared" si="55"/>
        <v>2014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22">
        <v>7500</v>
      </c>
      <c r="E877" s="22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>
        <f t="shared" si="55"/>
        <v>2013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22">
        <v>7500</v>
      </c>
      <c r="E878" s="22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>
        <f t="shared" si="55"/>
        <v>2014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22">
        <v>7000</v>
      </c>
      <c r="E879" s="22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>
        <f t="shared" si="55"/>
        <v>2016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22">
        <v>7000</v>
      </c>
      <c r="E880" s="22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>
        <f t="shared" si="55"/>
        <v>2012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22">
        <v>7500</v>
      </c>
      <c r="E881" s="22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>
        <f t="shared" si="55"/>
        <v>2012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22">
        <v>6000</v>
      </c>
      <c r="E882" s="22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>
        <f t="shared" si="55"/>
        <v>2014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22">
        <v>2500</v>
      </c>
      <c r="E883" s="22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>
        <f t="shared" si="55"/>
        <v>2014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22">
        <v>10000</v>
      </c>
      <c r="E884" s="22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>
        <f t="shared" si="55"/>
        <v>2017</v>
      </c>
    </row>
    <row r="885" spans="1:20" ht="58" x14ac:dyDescent="0.35">
      <c r="A885">
        <v>483</v>
      </c>
      <c r="B885" s="3" t="s">
        <v>484</v>
      </c>
      <c r="C885" s="3" t="s">
        <v>4593</v>
      </c>
      <c r="D885" s="22">
        <v>15000</v>
      </c>
      <c r="E885" s="22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>
        <f t="shared" si="55"/>
        <v>2012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22">
        <v>7000</v>
      </c>
      <c r="E886" s="22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>
        <f t="shared" si="55"/>
        <v>2014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22">
        <v>7500</v>
      </c>
      <c r="E887" s="22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>
        <f t="shared" si="55"/>
        <v>2012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22">
        <v>7500</v>
      </c>
      <c r="E888" s="22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>
        <f t="shared" si="55"/>
        <v>2015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22">
        <v>7000</v>
      </c>
      <c r="E889" s="22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>
        <f t="shared" si="55"/>
        <v>2016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 s="22">
        <v>38000</v>
      </c>
      <c r="E890" s="22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>
        <f t="shared" si="55"/>
        <v>2016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22">
        <v>6999</v>
      </c>
      <c r="E891" s="22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>
        <f t="shared" si="55"/>
        <v>2015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22">
        <v>3000</v>
      </c>
      <c r="E892" s="22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>
        <f t="shared" si="55"/>
        <v>2013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 s="22">
        <v>12500</v>
      </c>
      <c r="E893" s="22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>
        <f t="shared" si="55"/>
        <v>2014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22">
        <v>5000</v>
      </c>
      <c r="E894" s="22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>
        <f t="shared" si="55"/>
        <v>2013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22">
        <v>6000</v>
      </c>
      <c r="E895" s="22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>
        <f t="shared" si="55"/>
        <v>2012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22">
        <v>5000</v>
      </c>
      <c r="E896" s="22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>
        <f t="shared" si="55"/>
        <v>2016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22">
        <v>7000</v>
      </c>
      <c r="E897" s="22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>
        <f t="shared" si="55"/>
        <v>2011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22">
        <v>7000</v>
      </c>
      <c r="E898" s="22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>
        <f t="shared" si="55"/>
        <v>2014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 s="22">
        <v>25000</v>
      </c>
      <c r="E899" s="22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22">
        <v>7000</v>
      </c>
      <c r="E900" s="22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>
        <f t="shared" si="59"/>
        <v>2014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22">
        <v>750</v>
      </c>
      <c r="E901" s="22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>
        <f t="shared" si="59"/>
        <v>2013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22">
        <v>2468</v>
      </c>
      <c r="E902" s="22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>
        <f t="shared" si="59"/>
        <v>2015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22">
        <v>5000</v>
      </c>
      <c r="E903" s="22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>
        <f t="shared" si="59"/>
        <v>2012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22">
        <v>5500</v>
      </c>
      <c r="E904" s="22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>
        <f t="shared" si="59"/>
        <v>2013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22">
        <v>5000</v>
      </c>
      <c r="E905" s="22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>
        <f t="shared" si="59"/>
        <v>2014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22">
        <v>4900</v>
      </c>
      <c r="E906" s="22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>
        <f t="shared" si="59"/>
        <v>2013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22">
        <v>5500</v>
      </c>
      <c r="E907" s="22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>
        <f t="shared" si="59"/>
        <v>2013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22">
        <v>7000</v>
      </c>
      <c r="E908" s="22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>
        <f t="shared" si="59"/>
        <v>2014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 s="22">
        <v>12000</v>
      </c>
      <c r="E909" s="22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>
        <f t="shared" si="59"/>
        <v>2015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22">
        <v>7000</v>
      </c>
      <c r="E910" s="22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>
        <f t="shared" si="59"/>
        <v>2015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22">
        <v>6500</v>
      </c>
      <c r="E911" s="22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>
        <f t="shared" si="59"/>
        <v>2011</v>
      </c>
    </row>
    <row r="912" spans="1:20" ht="43.5" x14ac:dyDescent="0.35">
      <c r="A912">
        <v>2784</v>
      </c>
      <c r="B912" s="3" t="s">
        <v>2784</v>
      </c>
      <c r="C912" s="3" t="s">
        <v>6894</v>
      </c>
      <c r="D912" s="22">
        <v>6000</v>
      </c>
      <c r="E912" s="22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6">
        <f t="shared" si="58"/>
        <v>41920.787534722222</v>
      </c>
      <c r="T912">
        <f t="shared" si="59"/>
        <v>2014</v>
      </c>
    </row>
    <row r="913" spans="1:20" ht="43.5" x14ac:dyDescent="0.35">
      <c r="A913">
        <v>786</v>
      </c>
      <c r="B913" s="3" t="s">
        <v>787</v>
      </c>
      <c r="C913" s="3" t="s">
        <v>4896</v>
      </c>
      <c r="D913" s="22">
        <v>5000</v>
      </c>
      <c r="E913" s="22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6">
        <f t="shared" si="58"/>
        <v>40983.055949074071</v>
      </c>
      <c r="T913">
        <f t="shared" si="59"/>
        <v>2012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22">
        <v>7000</v>
      </c>
      <c r="E914" s="22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>
        <f t="shared" si="59"/>
        <v>2011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22">
        <v>6450</v>
      </c>
      <c r="E915" s="22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>
        <f t="shared" si="59"/>
        <v>2011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22">
        <v>5000</v>
      </c>
      <c r="E916" s="22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>
        <f t="shared" si="59"/>
        <v>2011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22">
        <v>7000</v>
      </c>
      <c r="E917" s="22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>
        <f t="shared" si="59"/>
        <v>2015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22">
        <v>6900</v>
      </c>
      <c r="E918" s="22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>
        <f t="shared" si="59"/>
        <v>2014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22">
        <v>6000</v>
      </c>
      <c r="E919" s="22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>
        <f t="shared" si="59"/>
        <v>2015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22">
        <v>1385</v>
      </c>
      <c r="E920" s="22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>
        <f t="shared" si="59"/>
        <v>2016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22">
        <v>7000</v>
      </c>
      <c r="E921" s="22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>
        <f t="shared" si="59"/>
        <v>2014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22">
        <v>7000</v>
      </c>
      <c r="E922" s="22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>
        <f t="shared" si="59"/>
        <v>2016</v>
      </c>
    </row>
    <row r="923" spans="1:20" ht="29" x14ac:dyDescent="0.35">
      <c r="A923">
        <v>513</v>
      </c>
      <c r="B923" s="3" t="s">
        <v>514</v>
      </c>
      <c r="C923" s="3" t="s">
        <v>4623</v>
      </c>
      <c r="D923" s="22">
        <v>50000</v>
      </c>
      <c r="E923" s="22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>
        <f t="shared" si="59"/>
        <v>2016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 s="22">
        <v>20000</v>
      </c>
      <c r="E924" s="22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>
        <f t="shared" si="59"/>
        <v>2014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22">
        <v>6000</v>
      </c>
      <c r="E925" s="22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>
        <f t="shared" si="59"/>
        <v>2013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22">
        <v>6000</v>
      </c>
      <c r="E926" s="22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>
        <f t="shared" si="59"/>
        <v>2013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22">
        <v>4000</v>
      </c>
      <c r="E927" s="22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>
        <f t="shared" si="59"/>
        <v>2016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22">
        <v>2000</v>
      </c>
      <c r="E928" s="22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>
        <f t="shared" si="59"/>
        <v>2016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 s="22">
        <v>55000</v>
      </c>
      <c r="E929" s="22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>
        <f t="shared" si="59"/>
        <v>2015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 s="22">
        <v>10000</v>
      </c>
      <c r="E930" s="22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>
        <f t="shared" si="59"/>
        <v>2016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22">
        <v>5000</v>
      </c>
      <c r="E931" s="22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>
        <f t="shared" si="59"/>
        <v>2016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22">
        <v>5000</v>
      </c>
      <c r="E932" s="22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>
        <f t="shared" si="59"/>
        <v>2010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22">
        <v>6000</v>
      </c>
      <c r="E933" s="22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>
        <f t="shared" si="59"/>
        <v>2016</v>
      </c>
    </row>
    <row r="934" spans="1:20" x14ac:dyDescent="0.35">
      <c r="A934">
        <v>442</v>
      </c>
      <c r="B934" s="3" t="s">
        <v>443</v>
      </c>
      <c r="C934" s="3" t="s">
        <v>4552</v>
      </c>
      <c r="D934" s="22">
        <v>17000</v>
      </c>
      <c r="E934" s="22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>
        <f t="shared" si="59"/>
        <v>2015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 s="22">
        <v>10000</v>
      </c>
      <c r="E935" s="22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>
        <f t="shared" si="59"/>
        <v>2015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22">
        <v>5000</v>
      </c>
      <c r="E936" s="22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>
        <f t="shared" si="59"/>
        <v>2013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 s="22">
        <v>50000</v>
      </c>
      <c r="E937" s="22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>
        <f t="shared" si="59"/>
        <v>2016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22">
        <v>6000</v>
      </c>
      <c r="E938" s="22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>
        <f t="shared" si="59"/>
        <v>2016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22">
        <v>5400</v>
      </c>
      <c r="E939" s="22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>
        <f t="shared" si="59"/>
        <v>2016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22">
        <v>6500</v>
      </c>
      <c r="E940" s="22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>
        <f t="shared" si="59"/>
        <v>2016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 s="22">
        <v>26500</v>
      </c>
      <c r="E941" s="22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>
        <f t="shared" si="59"/>
        <v>2014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22">
        <v>5500</v>
      </c>
      <c r="E942" s="22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>
        <f t="shared" si="59"/>
        <v>2009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22">
        <v>5800</v>
      </c>
      <c r="E943" s="22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>
        <f t="shared" si="59"/>
        <v>2016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 s="22">
        <v>50000</v>
      </c>
      <c r="E944" s="22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>
        <f t="shared" si="59"/>
        <v>2014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22">
        <v>5500</v>
      </c>
      <c r="E945" s="22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>
        <f t="shared" si="59"/>
        <v>2012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22">
        <v>50000</v>
      </c>
      <c r="E946" s="22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>
        <f t="shared" si="59"/>
        <v>2016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22">
        <v>6500</v>
      </c>
      <c r="E947" s="22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>
        <f t="shared" si="59"/>
        <v>2015</v>
      </c>
    </row>
    <row r="948" spans="1:20" ht="58" x14ac:dyDescent="0.35">
      <c r="A948">
        <v>471</v>
      </c>
      <c r="B948" s="3" t="s">
        <v>472</v>
      </c>
      <c r="C948" s="3" t="s">
        <v>4581</v>
      </c>
      <c r="D948" s="22">
        <v>55000</v>
      </c>
      <c r="E948" s="22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>
        <f t="shared" si="59"/>
        <v>2014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22">
        <v>6000</v>
      </c>
      <c r="E949" s="22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>
        <f t="shared" si="59"/>
        <v>2016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22">
        <v>5500</v>
      </c>
      <c r="E950" s="22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>
        <f t="shared" si="59"/>
        <v>2015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 s="22">
        <v>15000</v>
      </c>
      <c r="E951" s="22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>
        <f t="shared" si="59"/>
        <v>2015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22">
        <v>6350</v>
      </c>
      <c r="E952" s="22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>
        <f t="shared" si="59"/>
        <v>2014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22">
        <v>6500</v>
      </c>
      <c r="E953" s="22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>
        <f t="shared" si="59"/>
        <v>2015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22">
        <v>5000</v>
      </c>
      <c r="E954" s="22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>
        <f t="shared" si="59"/>
        <v>2016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22">
        <v>6500</v>
      </c>
      <c r="E955" s="22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>
        <f t="shared" si="59"/>
        <v>2015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22">
        <v>6000</v>
      </c>
      <c r="E956" s="22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>
        <f t="shared" si="59"/>
        <v>2015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22">
        <v>6000</v>
      </c>
      <c r="E957" s="22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>
        <f t="shared" si="59"/>
        <v>2015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22">
        <v>6000</v>
      </c>
      <c r="E958" s="22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>
        <f t="shared" si="59"/>
        <v>2013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22">
        <v>6000</v>
      </c>
      <c r="E959" s="22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>
        <f t="shared" si="59"/>
        <v>2015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22">
        <v>5000</v>
      </c>
      <c r="E960" s="22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>
        <f t="shared" si="59"/>
        <v>2015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 s="22">
        <v>45000</v>
      </c>
      <c r="E961" s="22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>
        <f t="shared" si="59"/>
        <v>2014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22">
        <v>30000</v>
      </c>
      <c r="E962" s="22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>
        <f t="shared" si="59"/>
        <v>2016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22">
        <v>6000</v>
      </c>
      <c r="E963" s="22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22">
        <v>6000</v>
      </c>
      <c r="E964" s="22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>
        <f t="shared" si="63"/>
        <v>2017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22">
        <v>6000</v>
      </c>
      <c r="E965" s="22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>
        <f t="shared" si="63"/>
        <v>2014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22">
        <v>5000</v>
      </c>
      <c r="E966" s="22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>
        <f t="shared" si="63"/>
        <v>2016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 s="22">
        <v>15000</v>
      </c>
      <c r="E967" s="22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>
        <f t="shared" si="63"/>
        <v>2016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22">
        <v>5000</v>
      </c>
      <c r="E968" s="22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>
        <f t="shared" si="63"/>
        <v>2015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22">
        <v>5000</v>
      </c>
      <c r="E969" s="22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>
        <f t="shared" si="63"/>
        <v>2011</v>
      </c>
    </row>
    <row r="970" spans="1:20" x14ac:dyDescent="0.35">
      <c r="A970">
        <v>2807</v>
      </c>
      <c r="B970" s="3" t="s">
        <v>2807</v>
      </c>
      <c r="C970" s="3" t="s">
        <v>6917</v>
      </c>
      <c r="D970" s="22">
        <v>5000</v>
      </c>
      <c r="E970" s="22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>
        <f t="shared" si="63"/>
        <v>2015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 s="22">
        <v>16000</v>
      </c>
      <c r="E971" s="22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>
        <f t="shared" si="63"/>
        <v>2016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22">
        <v>6000</v>
      </c>
      <c r="E972" s="22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>
        <f t="shared" si="63"/>
        <v>2012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22">
        <v>4000</v>
      </c>
      <c r="E973" s="22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>
        <f t="shared" si="63"/>
        <v>2012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22">
        <v>5000</v>
      </c>
      <c r="E974" s="22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>
        <f t="shared" si="63"/>
        <v>2012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22">
        <v>6000</v>
      </c>
      <c r="E975" s="22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>
        <f t="shared" si="63"/>
        <v>2014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22">
        <v>3400</v>
      </c>
      <c r="E976" s="22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>
        <f t="shared" si="63"/>
        <v>2013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22">
        <v>6000</v>
      </c>
      <c r="E977" s="22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>
        <f t="shared" si="63"/>
        <v>2015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22">
        <v>3000</v>
      </c>
      <c r="E978" s="22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>
        <f t="shared" si="63"/>
        <v>2017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22">
        <v>5862</v>
      </c>
      <c r="E979" s="22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>
        <f t="shared" si="63"/>
        <v>2015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22">
        <v>4000</v>
      </c>
      <c r="E980" s="22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>
        <f t="shared" si="63"/>
        <v>2016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22">
        <v>5000</v>
      </c>
      <c r="E981" s="22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>
        <f t="shared" si="63"/>
        <v>2011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22">
        <v>5800</v>
      </c>
      <c r="E982" s="22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>
        <f t="shared" si="63"/>
        <v>2014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22">
        <v>6000</v>
      </c>
      <c r="E983" s="22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>
        <f t="shared" si="63"/>
        <v>2016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 s="22">
        <v>23900</v>
      </c>
      <c r="E984" s="22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>
        <f t="shared" si="63"/>
        <v>2016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22">
        <v>40000</v>
      </c>
      <c r="E985" s="22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>
        <f t="shared" si="63"/>
        <v>2014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22">
        <v>5000</v>
      </c>
      <c r="E986" s="22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>
        <f t="shared" si="63"/>
        <v>2014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 s="22">
        <v>23000</v>
      </c>
      <c r="E987" s="22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>
        <f t="shared" si="63"/>
        <v>2014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22">
        <v>6000</v>
      </c>
      <c r="E988" s="22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>
        <f t="shared" si="63"/>
        <v>2016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22">
        <v>6000</v>
      </c>
      <c r="E989" s="22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>
        <f t="shared" si="63"/>
        <v>2011</v>
      </c>
    </row>
    <row r="990" spans="1:20" x14ac:dyDescent="0.35">
      <c r="A990">
        <v>833</v>
      </c>
      <c r="B990" s="3" t="s">
        <v>834</v>
      </c>
      <c r="C990" s="3" t="s">
        <v>4943</v>
      </c>
      <c r="D990" s="22">
        <v>6000</v>
      </c>
      <c r="E990" s="22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>
        <f t="shared" si="63"/>
        <v>2014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22">
        <v>6000</v>
      </c>
      <c r="E991" s="22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>
        <f t="shared" si="63"/>
        <v>2015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22">
        <v>6000</v>
      </c>
      <c r="E992" s="22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>
        <f t="shared" si="63"/>
        <v>2013</v>
      </c>
    </row>
    <row r="993" spans="1:20" ht="58" x14ac:dyDescent="0.35">
      <c r="A993">
        <v>802</v>
      </c>
      <c r="B993" s="3" t="s">
        <v>803</v>
      </c>
      <c r="C993" s="3" t="s">
        <v>4912</v>
      </c>
      <c r="D993" s="22">
        <v>6000</v>
      </c>
      <c r="E993" s="22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>
        <f t="shared" si="63"/>
        <v>2012</v>
      </c>
    </row>
    <row r="994" spans="1:20" ht="29" x14ac:dyDescent="0.35">
      <c r="A994">
        <v>3281</v>
      </c>
      <c r="B994" s="3" t="s">
        <v>3281</v>
      </c>
      <c r="C994" s="3" t="s">
        <v>7391</v>
      </c>
      <c r="D994" s="22">
        <v>5000</v>
      </c>
      <c r="E994" s="22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>
        <f t="shared" si="63"/>
        <v>2015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22">
        <v>6000</v>
      </c>
      <c r="E995" s="22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>
        <f t="shared" si="63"/>
        <v>2011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22">
        <v>3000</v>
      </c>
      <c r="E996" s="22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>
        <f t="shared" si="63"/>
        <v>2013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 s="22">
        <v>23000</v>
      </c>
      <c r="E997" s="22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>
        <f t="shared" si="63"/>
        <v>2015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22">
        <v>5000</v>
      </c>
      <c r="E998" s="22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>
        <f t="shared" si="63"/>
        <v>2012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22">
        <v>6000</v>
      </c>
      <c r="E999" s="22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>
        <f t="shared" si="63"/>
        <v>2014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22">
        <v>5000</v>
      </c>
      <c r="E1000" s="22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>
        <f t="shared" si="63"/>
        <v>2009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22">
        <v>6000</v>
      </c>
      <c r="E1001" s="22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>
        <f t="shared" si="63"/>
        <v>2010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22">
        <v>6000</v>
      </c>
      <c r="E1002" s="22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>
        <f t="shared" si="63"/>
        <v>2011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22">
        <v>5555.55</v>
      </c>
      <c r="E1003" s="22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>
        <f t="shared" si="63"/>
        <v>2011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22">
        <v>1200</v>
      </c>
      <c r="E1004" s="22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>
        <f t="shared" si="63"/>
        <v>2016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22">
        <v>5000</v>
      </c>
      <c r="E1005" s="22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>
        <f t="shared" si="63"/>
        <v>2015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22">
        <v>4800</v>
      </c>
      <c r="E1006" s="22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>
        <f t="shared" si="63"/>
        <v>2015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22">
        <v>6000</v>
      </c>
      <c r="E1007" s="22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>
        <f t="shared" si="63"/>
        <v>2015</v>
      </c>
    </row>
    <row r="1008" spans="1:20" ht="43.5" x14ac:dyDescent="0.35">
      <c r="A1008">
        <v>1743</v>
      </c>
      <c r="B1008" s="3" t="s">
        <v>1744</v>
      </c>
      <c r="C1008" s="3" t="s">
        <v>5853</v>
      </c>
      <c r="D1008" s="22">
        <v>6000</v>
      </c>
      <c r="E1008" s="22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6">
        <f t="shared" si="62"/>
        <v>42586.925636574073</v>
      </c>
      <c r="T1008">
        <f t="shared" si="63"/>
        <v>2016</v>
      </c>
    </row>
    <row r="1009" spans="1:20" ht="58" x14ac:dyDescent="0.35">
      <c r="A1009">
        <v>11</v>
      </c>
      <c r="B1009" s="3" t="s">
        <v>13</v>
      </c>
      <c r="C1009" s="3" t="s">
        <v>4122</v>
      </c>
      <c r="D1009" s="22">
        <v>5000</v>
      </c>
      <c r="E1009" s="22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6">
        <f t="shared" si="62"/>
        <v>42572.778495370367</v>
      </c>
      <c r="T1009">
        <f t="shared" si="63"/>
        <v>2016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22">
        <v>6000</v>
      </c>
      <c r="E1010" s="22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>
        <f t="shared" si="63"/>
        <v>2012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22">
        <v>5000</v>
      </c>
      <c r="E1011" s="22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>
        <f t="shared" si="63"/>
        <v>2016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22">
        <v>462000</v>
      </c>
      <c r="E1012" s="22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>
        <f t="shared" si="63"/>
        <v>2016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22">
        <v>6000</v>
      </c>
      <c r="E1013" s="22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>
        <f t="shared" si="63"/>
        <v>2015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22">
        <v>5000</v>
      </c>
      <c r="E1014" s="22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>
        <f t="shared" si="63"/>
        <v>2013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22">
        <v>6000</v>
      </c>
      <c r="E1015" s="22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>
        <f t="shared" si="63"/>
        <v>2015</v>
      </c>
    </row>
    <row r="1016" spans="1:20" ht="29" x14ac:dyDescent="0.35">
      <c r="A1016">
        <v>2496</v>
      </c>
      <c r="B1016" s="3" t="s">
        <v>2496</v>
      </c>
      <c r="C1016" s="3" t="s">
        <v>6606</v>
      </c>
      <c r="D1016" s="22">
        <v>6000</v>
      </c>
      <c r="E1016" s="22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6">
        <f t="shared" si="62"/>
        <v>41327.996435185189</v>
      </c>
      <c r="T1016">
        <f t="shared" si="63"/>
        <v>2013</v>
      </c>
    </row>
    <row r="1017" spans="1:20" ht="58" x14ac:dyDescent="0.35">
      <c r="A1017">
        <v>2822</v>
      </c>
      <c r="B1017" s="3" t="s">
        <v>2822</v>
      </c>
      <c r="C1017" s="3" t="s">
        <v>6932</v>
      </c>
      <c r="D1017" s="22">
        <v>6000</v>
      </c>
      <c r="E1017" s="22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6">
        <f t="shared" si="62"/>
        <v>42060.683935185181</v>
      </c>
      <c r="T1017">
        <f t="shared" si="63"/>
        <v>2015</v>
      </c>
    </row>
    <row r="1018" spans="1:20" ht="43.5" x14ac:dyDescent="0.35">
      <c r="A1018">
        <v>3332</v>
      </c>
      <c r="B1018" s="3" t="s">
        <v>3332</v>
      </c>
      <c r="C1018" s="3" t="s">
        <v>7442</v>
      </c>
      <c r="D1018" s="22">
        <v>6000</v>
      </c>
      <c r="E1018" s="22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6">
        <f t="shared" si="62"/>
        <v>41809.860300925924</v>
      </c>
      <c r="T1018">
        <f t="shared" si="63"/>
        <v>2014</v>
      </c>
    </row>
    <row r="1019" spans="1:20" ht="43.5" x14ac:dyDescent="0.35">
      <c r="A1019">
        <v>45</v>
      </c>
      <c r="B1019" s="3" t="s">
        <v>47</v>
      </c>
      <c r="C1019" s="3" t="s">
        <v>4156</v>
      </c>
      <c r="D1019" s="22">
        <v>5000</v>
      </c>
      <c r="E1019" s="22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6">
        <f t="shared" si="62"/>
        <v>42457.623923611114</v>
      </c>
      <c r="T1019">
        <f t="shared" si="63"/>
        <v>2016</v>
      </c>
    </row>
    <row r="1020" spans="1:20" ht="29" x14ac:dyDescent="0.35">
      <c r="A1020">
        <v>262</v>
      </c>
      <c r="B1020" s="3" t="s">
        <v>263</v>
      </c>
      <c r="C1020" s="3" t="s">
        <v>4372</v>
      </c>
      <c r="D1020" s="22">
        <v>2500</v>
      </c>
      <c r="E1020" s="22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6">
        <f t="shared" si="62"/>
        <v>40555.24800925926</v>
      </c>
      <c r="T1020">
        <f t="shared" si="63"/>
        <v>2011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22">
        <v>5875</v>
      </c>
      <c r="E1021" s="22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>
        <f t="shared" si="63"/>
        <v>2014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22">
        <v>5000</v>
      </c>
      <c r="E1022" s="22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>
        <f t="shared" si="63"/>
        <v>2017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22">
        <v>4000</v>
      </c>
      <c r="E1023" s="22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>
        <f t="shared" si="63"/>
        <v>2016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22">
        <v>5000</v>
      </c>
      <c r="E1024" s="22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>
        <f t="shared" si="63"/>
        <v>2012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22">
        <v>3500</v>
      </c>
      <c r="E1025" s="22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>
        <f t="shared" si="63"/>
        <v>2013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22">
        <v>4000</v>
      </c>
      <c r="E1026" s="22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>
        <f t="shared" si="63"/>
        <v>2012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 s="22">
        <v>12000</v>
      </c>
      <c r="E1027" s="22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22">
        <v>51000</v>
      </c>
      <c r="E1028" s="22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>
        <f t="shared" si="67"/>
        <v>2014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 s="22">
        <v>50000</v>
      </c>
      <c r="E1029" s="22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>
        <f t="shared" si="67"/>
        <v>2014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22">
        <v>5400</v>
      </c>
      <c r="E1030" s="22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>
        <f t="shared" si="67"/>
        <v>2016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 s="22">
        <v>25000</v>
      </c>
      <c r="E1031" s="22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>
        <f t="shared" si="67"/>
        <v>2016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22">
        <v>5500</v>
      </c>
      <c r="E1032" s="22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>
        <f t="shared" si="67"/>
        <v>2015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22">
        <v>5000</v>
      </c>
      <c r="E1033" s="22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>
        <f t="shared" si="67"/>
        <v>2016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22">
        <v>5000</v>
      </c>
      <c r="E1034" s="22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>
        <f t="shared" si="67"/>
        <v>2012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22">
        <v>3000</v>
      </c>
      <c r="E1035" s="22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>
        <f t="shared" si="67"/>
        <v>2014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22">
        <v>5000</v>
      </c>
      <c r="E1036" s="22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>
        <f t="shared" si="67"/>
        <v>2015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22">
        <v>5000</v>
      </c>
      <c r="E1037" s="22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>
        <f t="shared" si="67"/>
        <v>2016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22">
        <v>5500</v>
      </c>
      <c r="E1038" s="22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>
        <f t="shared" si="67"/>
        <v>2015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22">
        <v>50000</v>
      </c>
      <c r="E1039" s="22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>
        <f t="shared" si="67"/>
        <v>2016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22">
        <v>3000</v>
      </c>
      <c r="E1040" s="22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>
        <f t="shared" si="67"/>
        <v>2014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22">
        <v>5000</v>
      </c>
      <c r="E1041" s="22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>
        <f t="shared" si="67"/>
        <v>2015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22">
        <v>5000</v>
      </c>
      <c r="E1042" s="22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>
        <f t="shared" si="67"/>
        <v>2013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22">
        <v>5000</v>
      </c>
      <c r="E1043" s="22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>
        <f t="shared" si="67"/>
        <v>2015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 s="22">
        <v>27000</v>
      </c>
      <c r="E1044" s="22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>
        <f t="shared" si="67"/>
        <v>2014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22">
        <v>5000</v>
      </c>
      <c r="E1045" s="22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>
        <f t="shared" si="67"/>
        <v>2014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22">
        <v>5000</v>
      </c>
      <c r="E1046" s="22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>
        <f t="shared" si="67"/>
        <v>2015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22">
        <v>1500</v>
      </c>
      <c r="E1047" s="22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>
        <f t="shared" si="67"/>
        <v>2016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22">
        <v>5000</v>
      </c>
      <c r="E1048" s="22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>
        <f t="shared" si="67"/>
        <v>2015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22">
        <v>4000</v>
      </c>
      <c r="E1049" s="22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>
        <f t="shared" si="67"/>
        <v>2015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22">
        <v>5500</v>
      </c>
      <c r="E1050" s="22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>
        <f t="shared" si="67"/>
        <v>2016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22">
        <v>5000</v>
      </c>
      <c r="E1051" s="22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>
        <f t="shared" si="67"/>
        <v>2011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22">
        <v>5500</v>
      </c>
      <c r="E1052" s="22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>
        <f t="shared" si="67"/>
        <v>2016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22">
        <v>5000</v>
      </c>
      <c r="E1053" s="22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>
        <f t="shared" si="67"/>
        <v>2014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22">
        <v>5000</v>
      </c>
      <c r="E1054" s="22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>
        <f t="shared" si="67"/>
        <v>2009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22">
        <v>5500</v>
      </c>
      <c r="E1055" s="22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>
        <f t="shared" si="67"/>
        <v>2014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22">
        <v>30000</v>
      </c>
      <c r="E1056" s="22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>
        <f t="shared" si="67"/>
        <v>2016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22">
        <v>5250</v>
      </c>
      <c r="E1057" s="22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>
        <f t="shared" si="67"/>
        <v>2012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22">
        <v>4999</v>
      </c>
      <c r="E1058" s="22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>
        <f t="shared" si="67"/>
        <v>2017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22">
        <v>5500</v>
      </c>
      <c r="E1059" s="22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>
        <f t="shared" si="67"/>
        <v>2012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22">
        <v>3500</v>
      </c>
      <c r="E1060" s="22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>
        <f t="shared" si="67"/>
        <v>2016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22">
        <v>5000</v>
      </c>
      <c r="E1061" s="22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>
        <f t="shared" si="67"/>
        <v>2016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22">
        <v>5500</v>
      </c>
      <c r="E1062" s="22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>
        <f t="shared" si="67"/>
        <v>2012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22">
        <v>2000</v>
      </c>
      <c r="E1063" s="22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>
        <f t="shared" si="67"/>
        <v>2016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22">
        <v>5000</v>
      </c>
      <c r="E1064" s="22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>
        <f t="shared" si="67"/>
        <v>2011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 s="22">
        <v>22000</v>
      </c>
      <c r="E1065" s="22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>
        <f t="shared" si="67"/>
        <v>2015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22">
        <v>5000</v>
      </c>
      <c r="E1066" s="22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>
        <f t="shared" si="67"/>
        <v>2010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22">
        <v>5000</v>
      </c>
      <c r="E1067" s="22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>
        <f t="shared" si="67"/>
        <v>2013</v>
      </c>
    </row>
    <row r="1068" spans="1:20" ht="43.5" x14ac:dyDescent="0.35">
      <c r="A1068">
        <v>1368</v>
      </c>
      <c r="B1068" s="3" t="s">
        <v>1369</v>
      </c>
      <c r="C1068" s="3" t="s">
        <v>5478</v>
      </c>
      <c r="D1068" s="22">
        <v>5000</v>
      </c>
      <c r="E1068" s="22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>
        <f t="shared" si="67"/>
        <v>2015</v>
      </c>
    </row>
    <row r="1069" spans="1:20" ht="29" x14ac:dyDescent="0.35">
      <c r="A1069">
        <v>2195</v>
      </c>
      <c r="B1069" s="3" t="s">
        <v>2196</v>
      </c>
      <c r="C1069" s="3" t="s">
        <v>6305</v>
      </c>
      <c r="D1069" s="22">
        <v>4600</v>
      </c>
      <c r="E1069" s="22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>
        <f t="shared" si="67"/>
        <v>2015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22">
        <v>5000</v>
      </c>
      <c r="E1070" s="22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>
        <f t="shared" si="67"/>
        <v>2016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22">
        <v>5500</v>
      </c>
      <c r="E1071" s="22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>
        <f t="shared" si="67"/>
        <v>2016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22">
        <v>5000</v>
      </c>
      <c r="E1072" s="22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>
        <f t="shared" si="67"/>
        <v>2016</v>
      </c>
    </row>
    <row r="1073" spans="1:20" ht="58" x14ac:dyDescent="0.35">
      <c r="A1073">
        <v>2458</v>
      </c>
      <c r="B1073" s="3" t="s">
        <v>2459</v>
      </c>
      <c r="C1073" s="3" t="s">
        <v>6568</v>
      </c>
      <c r="D1073" s="22">
        <v>5000</v>
      </c>
      <c r="E1073" s="22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6">
        <f t="shared" si="66"/>
        <v>42495.871736111112</v>
      </c>
      <c r="T1073">
        <f t="shared" si="67"/>
        <v>2016</v>
      </c>
    </row>
    <row r="1074" spans="1:20" ht="43.5" x14ac:dyDescent="0.35">
      <c r="A1074">
        <v>2273</v>
      </c>
      <c r="B1074" s="3" t="s">
        <v>2274</v>
      </c>
      <c r="C1074" s="3" t="s">
        <v>6383</v>
      </c>
      <c r="D1074" s="22">
        <v>2500</v>
      </c>
      <c r="E1074" s="22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6">
        <f t="shared" si="66"/>
        <v>42781.549097222218</v>
      </c>
      <c r="T1074">
        <f t="shared" si="67"/>
        <v>2017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22">
        <v>5500</v>
      </c>
      <c r="E1075" s="22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>
        <f t="shared" si="67"/>
        <v>2015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22">
        <v>5000</v>
      </c>
      <c r="E1076" s="22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>
        <f t="shared" si="67"/>
        <v>2015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22">
        <v>5500</v>
      </c>
      <c r="E1077" s="22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>
        <f t="shared" si="67"/>
        <v>2011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22">
        <v>4000</v>
      </c>
      <c r="E1078" s="22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>
        <f t="shared" si="67"/>
        <v>2017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22">
        <v>5000</v>
      </c>
      <c r="E1079" s="22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>
        <f t="shared" si="67"/>
        <v>2015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22">
        <v>5000</v>
      </c>
      <c r="E1080" s="22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>
        <f t="shared" si="67"/>
        <v>2010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22">
        <v>5000</v>
      </c>
      <c r="E1081" s="22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>
        <f t="shared" si="67"/>
        <v>2015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22">
        <v>4000</v>
      </c>
      <c r="E1082" s="22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>
        <f t="shared" si="67"/>
        <v>2015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22">
        <v>5000</v>
      </c>
      <c r="E1083" s="22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>
        <f t="shared" si="67"/>
        <v>2015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22">
        <v>4000</v>
      </c>
      <c r="E1084" s="22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>
        <f t="shared" si="67"/>
        <v>2015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 s="22">
        <v>15500</v>
      </c>
      <c r="E1085" s="22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>
        <f t="shared" si="67"/>
        <v>2015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22">
        <v>3500</v>
      </c>
      <c r="E1086" s="22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>
        <f t="shared" si="67"/>
        <v>2012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22">
        <v>2000</v>
      </c>
      <c r="E1087" s="22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>
        <f t="shared" si="67"/>
        <v>2012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22">
        <v>5000</v>
      </c>
      <c r="E1088" s="22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>
        <f t="shared" si="67"/>
        <v>2014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 s="22">
        <v>17000</v>
      </c>
      <c r="E1089" s="22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>
        <f t="shared" si="67"/>
        <v>2015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22">
        <v>5000</v>
      </c>
      <c r="E1090" s="22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>
        <f t="shared" si="67"/>
        <v>2014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 s="22">
        <v>35000</v>
      </c>
      <c r="E1091" s="22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22">
        <v>2000</v>
      </c>
      <c r="E1092" s="22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>
        <f t="shared" si="71"/>
        <v>2015</v>
      </c>
    </row>
    <row r="1093" spans="1:20" ht="29" x14ac:dyDescent="0.35">
      <c r="A1093">
        <v>3773</v>
      </c>
      <c r="B1093" s="3" t="s">
        <v>3770</v>
      </c>
      <c r="C1093" s="3" t="s">
        <v>7883</v>
      </c>
      <c r="D1093" s="22">
        <v>5000</v>
      </c>
      <c r="E1093" s="22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6">
        <f t="shared" si="70"/>
        <v>42656.005173611105</v>
      </c>
      <c r="T1093">
        <f t="shared" si="71"/>
        <v>2016</v>
      </c>
    </row>
    <row r="1094" spans="1:20" ht="43.5" x14ac:dyDescent="0.35">
      <c r="A1094">
        <v>111</v>
      </c>
      <c r="B1094" s="3" t="s">
        <v>113</v>
      </c>
      <c r="C1094" s="3" t="s">
        <v>4222</v>
      </c>
      <c r="D1094" s="22">
        <v>3500</v>
      </c>
      <c r="E1094" s="22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6">
        <f t="shared" si="70"/>
        <v>42125.333182870367</v>
      </c>
      <c r="T1094">
        <f t="shared" si="71"/>
        <v>2015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22">
        <v>4500</v>
      </c>
      <c r="E1095" s="22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>
        <f t="shared" si="71"/>
        <v>2014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22">
        <v>5000</v>
      </c>
      <c r="E1096" s="22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>
        <f t="shared" si="71"/>
        <v>2016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 s="22">
        <v>17500</v>
      </c>
      <c r="E1097" s="22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>
        <f t="shared" si="71"/>
        <v>2015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22">
        <v>5000</v>
      </c>
      <c r="E1098" s="22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>
        <f t="shared" si="71"/>
        <v>2011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22">
        <v>5000</v>
      </c>
      <c r="E1099" s="22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>
        <f t="shared" si="71"/>
        <v>2014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 s="22">
        <v>6000</v>
      </c>
      <c r="E1100" s="22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>
        <f t="shared" si="71"/>
        <v>2015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22">
        <v>5000</v>
      </c>
      <c r="E1101" s="22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>
        <f t="shared" si="71"/>
        <v>2016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22">
        <v>3871</v>
      </c>
      <c r="E1102" s="22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>
        <f t="shared" si="71"/>
        <v>2015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22">
        <v>5250</v>
      </c>
      <c r="E1103" s="22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>
        <f t="shared" si="71"/>
        <v>2015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22">
        <v>5000</v>
      </c>
      <c r="E1104" s="22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>
        <f t="shared" si="71"/>
        <v>2015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22">
        <v>3350</v>
      </c>
      <c r="E1105" s="22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>
        <f t="shared" si="71"/>
        <v>2014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22">
        <v>5000</v>
      </c>
      <c r="E1106" s="22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>
        <f t="shared" si="71"/>
        <v>2016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22">
        <v>5000</v>
      </c>
      <c r="E1107" s="22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>
        <f t="shared" si="71"/>
        <v>2014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22">
        <v>4200</v>
      </c>
      <c r="E1108" s="22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>
        <f t="shared" si="71"/>
        <v>2013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22">
        <v>5000</v>
      </c>
      <c r="E1109" s="22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>
        <f t="shared" si="71"/>
        <v>2015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 s="22">
        <v>20000</v>
      </c>
      <c r="E1110" s="22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>
        <f t="shared" si="71"/>
        <v>2014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22">
        <v>3000</v>
      </c>
      <c r="E1111" s="22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>
        <f t="shared" si="71"/>
        <v>2010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22">
        <v>4575</v>
      </c>
      <c r="E1112" s="22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>
        <f t="shared" si="71"/>
        <v>2012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22">
        <v>4000</v>
      </c>
      <c r="E1113" s="22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>
        <f t="shared" si="71"/>
        <v>2014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22">
        <v>5000</v>
      </c>
      <c r="E1114" s="22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>
        <f t="shared" si="71"/>
        <v>2010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22">
        <v>4000</v>
      </c>
      <c r="E1115" s="22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>
        <f t="shared" si="71"/>
        <v>2016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22">
        <v>5000</v>
      </c>
      <c r="E1116" s="22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>
        <f t="shared" si="71"/>
        <v>2014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22">
        <v>5000</v>
      </c>
      <c r="E1117" s="22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>
        <f t="shared" si="71"/>
        <v>2017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22">
        <v>5000</v>
      </c>
      <c r="E1118" s="22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>
        <f t="shared" si="71"/>
        <v>2014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22">
        <v>5000</v>
      </c>
      <c r="E1119" s="22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>
        <f t="shared" si="71"/>
        <v>2015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22">
        <v>5000</v>
      </c>
      <c r="E1120" s="22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>
        <f t="shared" si="71"/>
        <v>2011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22">
        <v>5000</v>
      </c>
      <c r="E1121" s="22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>
        <f t="shared" si="71"/>
        <v>2014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22">
        <v>5000</v>
      </c>
      <c r="E1122" s="22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>
        <f t="shared" si="71"/>
        <v>2016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22">
        <v>4700</v>
      </c>
      <c r="E1123" s="22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>
        <f t="shared" si="71"/>
        <v>2016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22">
        <v>4500</v>
      </c>
      <c r="E1124" s="22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>
        <f t="shared" si="71"/>
        <v>2016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22">
        <v>50000</v>
      </c>
      <c r="E1125" s="22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>
        <f t="shared" si="71"/>
        <v>2017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22">
        <v>5000</v>
      </c>
      <c r="E1126" s="22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>
        <f t="shared" si="71"/>
        <v>2015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22">
        <v>5000</v>
      </c>
      <c r="E1127" s="22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>
        <f t="shared" si="71"/>
        <v>2012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22">
        <v>5000</v>
      </c>
      <c r="E1128" s="22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>
        <f t="shared" si="71"/>
        <v>2010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22">
        <v>5000</v>
      </c>
      <c r="E1129" s="22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>
        <f t="shared" si="71"/>
        <v>2016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22">
        <v>280000</v>
      </c>
      <c r="E1130" s="22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>
        <f t="shared" si="71"/>
        <v>2015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22">
        <v>5000</v>
      </c>
      <c r="E1131" s="22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>
        <f t="shared" si="71"/>
        <v>2016</v>
      </c>
    </row>
    <row r="1132" spans="1:20" ht="43.5" x14ac:dyDescent="0.35">
      <c r="A1132">
        <v>3331</v>
      </c>
      <c r="B1132" s="3" t="s">
        <v>3331</v>
      </c>
      <c r="C1132" s="3" t="s">
        <v>7441</v>
      </c>
      <c r="D1132" s="22">
        <v>5000</v>
      </c>
      <c r="E1132" s="22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6">
        <f t="shared" si="70"/>
        <v>42248.697754629626</v>
      </c>
      <c r="T1132">
        <f t="shared" si="71"/>
        <v>2015</v>
      </c>
    </row>
    <row r="1133" spans="1:20" ht="43.5" x14ac:dyDescent="0.35">
      <c r="A1133">
        <v>729</v>
      </c>
      <c r="B1133" s="3" t="s">
        <v>730</v>
      </c>
      <c r="C1133" s="3" t="s">
        <v>4839</v>
      </c>
      <c r="D1133" s="22">
        <v>4000</v>
      </c>
      <c r="E1133" s="22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6">
        <f t="shared" si="70"/>
        <v>41111.185891203706</v>
      </c>
      <c r="T1133">
        <f t="shared" si="71"/>
        <v>2012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22">
        <v>5000</v>
      </c>
      <c r="E1134" s="22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>
        <f t="shared" si="71"/>
        <v>2012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22">
        <v>4500</v>
      </c>
      <c r="E1135" s="22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>
        <f t="shared" si="71"/>
        <v>2016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22">
        <v>4500</v>
      </c>
      <c r="E1136" s="22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>
        <f t="shared" si="71"/>
        <v>2016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22">
        <v>20000</v>
      </c>
      <c r="E1137" s="22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>
        <f t="shared" si="71"/>
        <v>2017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22">
        <v>5000</v>
      </c>
      <c r="E1138" s="22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>
        <f t="shared" si="71"/>
        <v>2015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22">
        <v>5000</v>
      </c>
      <c r="E1139" s="22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>
        <f t="shared" si="71"/>
        <v>2014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22">
        <v>5000</v>
      </c>
      <c r="E1140" s="22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>
        <f t="shared" si="71"/>
        <v>2016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22">
        <v>5000</v>
      </c>
      <c r="E1141" s="22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>
        <f t="shared" si="71"/>
        <v>2016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22">
        <v>5000</v>
      </c>
      <c r="E1142" s="22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>
        <f t="shared" si="71"/>
        <v>2012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22">
        <v>5000</v>
      </c>
      <c r="E1143" s="22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>
        <f t="shared" si="71"/>
        <v>2016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22">
        <v>5000</v>
      </c>
      <c r="E1144" s="22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>
        <f t="shared" si="71"/>
        <v>2014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22">
        <v>5000</v>
      </c>
      <c r="E1145" s="22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>
        <f t="shared" si="71"/>
        <v>2015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22">
        <v>4000</v>
      </c>
      <c r="E1146" s="22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>
        <f t="shared" si="71"/>
        <v>2015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22">
        <v>5000</v>
      </c>
      <c r="E1147" s="22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>
        <f t="shared" si="71"/>
        <v>2013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22">
        <v>5000</v>
      </c>
      <c r="E1148" s="22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>
        <f t="shared" si="71"/>
        <v>2014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22">
        <v>5000</v>
      </c>
      <c r="E1149" s="22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>
        <f t="shared" si="71"/>
        <v>2016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22">
        <v>5000</v>
      </c>
      <c r="E1150" s="22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>
        <f t="shared" si="71"/>
        <v>2012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22">
        <v>5000</v>
      </c>
      <c r="E1151" s="22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>
        <f t="shared" si="71"/>
        <v>2015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22">
        <v>5000</v>
      </c>
      <c r="E1152" s="22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>
        <f t="shared" si="71"/>
        <v>2016</v>
      </c>
    </row>
    <row r="1153" spans="1:20" ht="58" x14ac:dyDescent="0.35">
      <c r="A1153">
        <v>2974</v>
      </c>
      <c r="B1153" s="3" t="s">
        <v>2974</v>
      </c>
      <c r="C1153" s="3" t="s">
        <v>7084</v>
      </c>
      <c r="D1153" s="22">
        <v>5000</v>
      </c>
      <c r="E1153" s="22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>
        <f t="shared" si="71"/>
        <v>2014</v>
      </c>
    </row>
    <row r="1154" spans="1:20" ht="43.5" x14ac:dyDescent="0.35">
      <c r="A1154">
        <v>3589</v>
      </c>
      <c r="B1154" s="3" t="s">
        <v>3588</v>
      </c>
      <c r="C1154" s="3" t="s">
        <v>7699</v>
      </c>
      <c r="D1154" s="22">
        <v>4000</v>
      </c>
      <c r="E1154" s="22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>
        <f t="shared" si="71"/>
        <v>2015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22">
        <v>5000</v>
      </c>
      <c r="E1155" s="22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22">
        <v>3300</v>
      </c>
      <c r="E1156" s="22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>
        <f t="shared" si="75"/>
        <v>2014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22">
        <v>4000</v>
      </c>
      <c r="E1157" s="22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>
        <f t="shared" si="75"/>
        <v>2014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22">
        <v>2000</v>
      </c>
      <c r="E1158" s="22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>
        <f t="shared" si="75"/>
        <v>2014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22">
        <v>1000</v>
      </c>
      <c r="E1159" s="22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>
        <f t="shared" si="75"/>
        <v>2015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22">
        <v>5000</v>
      </c>
      <c r="E1160" s="22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>
        <f t="shared" si="75"/>
        <v>2015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22">
        <v>5000</v>
      </c>
      <c r="E1161" s="22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>
        <f t="shared" si="75"/>
        <v>2014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22">
        <v>5000</v>
      </c>
      <c r="E1162" s="22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>
        <f t="shared" si="75"/>
        <v>2014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22">
        <v>4500</v>
      </c>
      <c r="E1163" s="22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>
        <f t="shared" si="75"/>
        <v>2012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22">
        <v>5000</v>
      </c>
      <c r="E1164" s="22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>
        <f t="shared" si="75"/>
        <v>2014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22">
        <v>4500</v>
      </c>
      <c r="E1165" s="22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>
        <f t="shared" si="75"/>
        <v>2014</v>
      </c>
    </row>
    <row r="1166" spans="1:20" ht="43.5" x14ac:dyDescent="0.35">
      <c r="A1166">
        <v>1066</v>
      </c>
      <c r="B1166" s="3" t="s">
        <v>1067</v>
      </c>
      <c r="C1166" s="3" t="s">
        <v>5176</v>
      </c>
      <c r="D1166" s="22">
        <v>150000</v>
      </c>
      <c r="E1166" s="22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>
        <f t="shared" si="75"/>
        <v>2013</v>
      </c>
    </row>
    <row r="1167" spans="1:20" ht="43.5" x14ac:dyDescent="0.35">
      <c r="A1167">
        <v>2053</v>
      </c>
      <c r="B1167" s="3" t="s">
        <v>2054</v>
      </c>
      <c r="C1167" s="3" t="s">
        <v>6163</v>
      </c>
      <c r="D1167" s="22">
        <v>5000</v>
      </c>
      <c r="E1167" s="22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>
        <f t="shared" si="75"/>
        <v>2015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22">
        <v>5000</v>
      </c>
      <c r="E1168" s="22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>
        <f t="shared" si="75"/>
        <v>2014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22">
        <v>4000</v>
      </c>
      <c r="E1169" s="22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>
        <f t="shared" si="75"/>
        <v>2014</v>
      </c>
    </row>
    <row r="1170" spans="1:20" x14ac:dyDescent="0.35">
      <c r="A1170">
        <v>836</v>
      </c>
      <c r="B1170" s="3" t="s">
        <v>837</v>
      </c>
      <c r="C1170" s="3" t="s">
        <v>4946</v>
      </c>
      <c r="D1170" s="22">
        <v>5000</v>
      </c>
      <c r="E1170" s="22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>
        <f t="shared" si="75"/>
        <v>2013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22">
        <v>4000</v>
      </c>
      <c r="E1171" s="22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>
        <f t="shared" si="75"/>
        <v>2012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22">
        <v>5000</v>
      </c>
      <c r="E1172" s="22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>
        <f t="shared" si="75"/>
        <v>2012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22">
        <v>5000</v>
      </c>
      <c r="E1173" s="22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>
        <f t="shared" si="75"/>
        <v>2014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22">
        <v>5000</v>
      </c>
      <c r="E1174" s="22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>
        <f t="shared" si="75"/>
        <v>2014</v>
      </c>
    </row>
    <row r="1175" spans="1:20" x14ac:dyDescent="0.35">
      <c r="A1175">
        <v>106</v>
      </c>
      <c r="B1175" s="3" t="s">
        <v>108</v>
      </c>
      <c r="C1175" s="3" t="s">
        <v>4217</v>
      </c>
      <c r="D1175" s="22">
        <v>5000</v>
      </c>
      <c r="E1175" s="22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>
        <f t="shared" si="75"/>
        <v>2012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22">
        <v>5000</v>
      </c>
      <c r="E1176" s="22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>
        <f t="shared" si="75"/>
        <v>2014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22">
        <v>5000</v>
      </c>
      <c r="E1177" s="22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>
        <f t="shared" si="75"/>
        <v>2014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22">
        <v>5000</v>
      </c>
      <c r="E1178" s="22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>
        <f t="shared" si="75"/>
        <v>2014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 s="22">
        <v>50000</v>
      </c>
      <c r="E1179" s="22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>
        <f t="shared" si="75"/>
        <v>2016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22">
        <v>5000</v>
      </c>
      <c r="E1180" s="22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>
        <f t="shared" si="75"/>
        <v>2014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22">
        <v>5000</v>
      </c>
      <c r="E1181" s="22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>
        <f t="shared" si="75"/>
        <v>2012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22">
        <v>5000</v>
      </c>
      <c r="E1182" s="22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>
        <f t="shared" si="75"/>
        <v>2010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22">
        <v>5000</v>
      </c>
      <c r="E1183" s="22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>
        <f t="shared" si="75"/>
        <v>2012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22">
        <v>5000</v>
      </c>
      <c r="E1184" s="22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>
        <f t="shared" si="75"/>
        <v>2010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22">
        <v>5000</v>
      </c>
      <c r="E1185" s="22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>
        <f t="shared" si="75"/>
        <v>2016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22">
        <v>5000</v>
      </c>
      <c r="E1186" s="22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>
        <f t="shared" si="75"/>
        <v>2015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22">
        <v>5000</v>
      </c>
      <c r="E1187" s="22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>
        <f t="shared" si="75"/>
        <v>2014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22">
        <v>4600</v>
      </c>
      <c r="E1188" s="22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>
        <f t="shared" si="75"/>
        <v>2015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22">
        <v>25000</v>
      </c>
      <c r="E1189" s="22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>
        <f t="shared" si="75"/>
        <v>2015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 s="22">
        <v>35000</v>
      </c>
      <c r="E1190" s="22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>
        <f t="shared" si="75"/>
        <v>2014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22">
        <v>4500</v>
      </c>
      <c r="E1191" s="22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>
        <f t="shared" si="75"/>
        <v>2014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22">
        <v>50000</v>
      </c>
      <c r="E1192" s="22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>
        <f t="shared" si="75"/>
        <v>2016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 s="22">
        <v>220000</v>
      </c>
      <c r="E1193" s="22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>
        <f t="shared" si="75"/>
        <v>2014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22">
        <v>4900</v>
      </c>
      <c r="E1194" s="22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>
        <f t="shared" si="75"/>
        <v>2015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22">
        <v>2500</v>
      </c>
      <c r="E1195" s="22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>
        <f t="shared" si="75"/>
        <v>2014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 s="22">
        <v>15000</v>
      </c>
      <c r="E1196" s="22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>
        <f t="shared" si="75"/>
        <v>2014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22">
        <v>4589</v>
      </c>
      <c r="E1197" s="22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>
        <f t="shared" si="75"/>
        <v>2013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 s="22">
        <v>24000</v>
      </c>
      <c r="E1198" s="22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>
        <f t="shared" si="75"/>
        <v>2014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22">
        <v>4400</v>
      </c>
      <c r="E1199" s="22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>
        <f t="shared" si="75"/>
        <v>2016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22">
        <v>3500</v>
      </c>
      <c r="E1200" s="22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>
        <f t="shared" si="75"/>
        <v>2013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22">
        <v>1500</v>
      </c>
      <c r="E1201" s="22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>
        <f t="shared" si="75"/>
        <v>2016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22">
        <v>4500</v>
      </c>
      <c r="E1202" s="22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>
        <f t="shared" si="75"/>
        <v>2010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22">
        <v>4000</v>
      </c>
      <c r="E1203" s="22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>
        <f t="shared" si="75"/>
        <v>2015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22">
        <v>4200</v>
      </c>
      <c r="E1204" s="22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>
        <f t="shared" si="75"/>
        <v>2013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22">
        <v>4000</v>
      </c>
      <c r="E1205" s="22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>
        <f t="shared" si="75"/>
        <v>2015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22">
        <v>2000</v>
      </c>
      <c r="E1206" s="22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>
        <f t="shared" si="75"/>
        <v>2015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22">
        <v>150000</v>
      </c>
      <c r="E1207" s="22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>
        <f t="shared" si="75"/>
        <v>2015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22">
        <v>4000</v>
      </c>
      <c r="E1208" s="22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>
        <f t="shared" si="75"/>
        <v>2015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22">
        <v>3500</v>
      </c>
      <c r="E1209" s="22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>
        <f t="shared" si="75"/>
        <v>2013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22">
        <v>2200</v>
      </c>
      <c r="E1210" s="22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>
        <f t="shared" si="75"/>
        <v>2016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 s="22">
        <v>200000</v>
      </c>
      <c r="E1211" s="22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>
        <f t="shared" si="75"/>
        <v>2014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 s="22">
        <v>6500</v>
      </c>
      <c r="E1212" s="22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>
        <f t="shared" si="75"/>
        <v>2014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22">
        <v>4500</v>
      </c>
      <c r="E1213" s="22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>
        <f t="shared" si="75"/>
        <v>2011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22">
        <v>3000</v>
      </c>
      <c r="E1214" s="22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>
        <f t="shared" si="75"/>
        <v>2015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22">
        <v>4500</v>
      </c>
      <c r="E1215" s="22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>
        <f t="shared" si="75"/>
        <v>2014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22">
        <v>3000</v>
      </c>
      <c r="E1216" s="22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>
        <f t="shared" si="75"/>
        <v>2013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22">
        <v>3000</v>
      </c>
      <c r="E1217" s="22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>
        <f t="shared" si="75"/>
        <v>2017</v>
      </c>
    </row>
    <row r="1218" spans="1:20" ht="43.5" x14ac:dyDescent="0.35">
      <c r="A1218">
        <v>3113</v>
      </c>
      <c r="B1218" s="3" t="s">
        <v>3113</v>
      </c>
      <c r="C1218" s="3" t="s">
        <v>7223</v>
      </c>
      <c r="D1218" s="22">
        <v>109225</v>
      </c>
      <c r="E1218" s="22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6">
        <f t="shared" si="74"/>
        <v>42081.731273148151</v>
      </c>
      <c r="T1218">
        <f t="shared" si="75"/>
        <v>2015</v>
      </c>
    </row>
    <row r="1219" spans="1:20" ht="58" x14ac:dyDescent="0.35">
      <c r="A1219">
        <v>921</v>
      </c>
      <c r="B1219" s="3" t="s">
        <v>922</v>
      </c>
      <c r="C1219" s="3" t="s">
        <v>5031</v>
      </c>
      <c r="D1219" s="22">
        <v>15000</v>
      </c>
      <c r="E1219" s="22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6">
        <f t="shared" ref="S1219:S1282" si="78">(((J1219/60)/60)/24)+DATE(1970,1,1)</f>
        <v>40847.171018518515</v>
      </c>
      <c r="T1219">
        <f t="shared" ref="T1219:T1282" si="79">YEAR(S1219)</f>
        <v>2011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 s="22">
        <v>15000</v>
      </c>
      <c r="E1220" s="22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>
        <f t="shared" si="79"/>
        <v>2016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22">
        <v>4300</v>
      </c>
      <c r="E1221" s="22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>
        <f t="shared" si="79"/>
        <v>2014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22">
        <v>4500</v>
      </c>
      <c r="E1222" s="22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>
        <f t="shared" si="79"/>
        <v>2014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22">
        <v>3000</v>
      </c>
      <c r="E1223" s="22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>
        <f t="shared" si="79"/>
        <v>2015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22">
        <v>4500</v>
      </c>
      <c r="E1224" s="22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>
        <f t="shared" si="79"/>
        <v>2014</v>
      </c>
    </row>
    <row r="1225" spans="1:20" ht="43.5" x14ac:dyDescent="0.35">
      <c r="A1225">
        <v>2145</v>
      </c>
      <c r="B1225" s="3" t="s">
        <v>2146</v>
      </c>
      <c r="C1225" s="3" t="s">
        <v>6255</v>
      </c>
      <c r="D1225" s="22">
        <v>15000</v>
      </c>
      <c r="E1225" s="22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>
        <f t="shared" si="79"/>
        <v>2013</v>
      </c>
    </row>
    <row r="1226" spans="1:20" ht="43.5" x14ac:dyDescent="0.35">
      <c r="A1226">
        <v>3344</v>
      </c>
      <c r="B1226" s="3" t="s">
        <v>3344</v>
      </c>
      <c r="C1226" s="3" t="s">
        <v>7454</v>
      </c>
      <c r="D1226" s="22">
        <v>4500</v>
      </c>
      <c r="E1226" s="22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>
        <f t="shared" si="79"/>
        <v>2014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22">
        <v>3500</v>
      </c>
      <c r="E1227" s="22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>
        <f t="shared" si="79"/>
        <v>2016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22">
        <v>4444</v>
      </c>
      <c r="E1228" s="22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>
        <f t="shared" si="79"/>
        <v>2013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22">
        <v>4500</v>
      </c>
      <c r="E1229" s="22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>
        <f t="shared" si="79"/>
        <v>2014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22">
        <v>4000</v>
      </c>
      <c r="E1230" s="22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>
        <f t="shared" si="79"/>
        <v>2016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22">
        <v>4000</v>
      </c>
      <c r="E1231" s="22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>
        <f t="shared" si="79"/>
        <v>2014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22">
        <v>4500</v>
      </c>
      <c r="E1232" s="22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>
        <f t="shared" si="79"/>
        <v>2013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22">
        <v>2600</v>
      </c>
      <c r="E1233" s="22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>
        <f t="shared" si="79"/>
        <v>2016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22">
        <v>4500</v>
      </c>
      <c r="E1234" s="22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>
        <f t="shared" si="79"/>
        <v>2010</v>
      </c>
    </row>
    <row r="1235" spans="1:20" ht="58" x14ac:dyDescent="0.35">
      <c r="A1235">
        <v>2531</v>
      </c>
      <c r="B1235" s="3" t="s">
        <v>2531</v>
      </c>
      <c r="C1235" s="3" t="s">
        <v>6641</v>
      </c>
      <c r="D1235" s="22">
        <v>4500</v>
      </c>
      <c r="E1235" s="22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6">
        <f t="shared" si="78"/>
        <v>42208.680023148147</v>
      </c>
      <c r="T1235">
        <f t="shared" si="79"/>
        <v>2015</v>
      </c>
    </row>
    <row r="1236" spans="1:20" ht="43.5" x14ac:dyDescent="0.35">
      <c r="A1236">
        <v>2526</v>
      </c>
      <c r="B1236" s="3" t="s">
        <v>2526</v>
      </c>
      <c r="C1236" s="3" t="s">
        <v>6636</v>
      </c>
      <c r="D1236" s="22">
        <v>4000</v>
      </c>
      <c r="E1236" s="22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6">
        <f t="shared" si="78"/>
        <v>41953.091134259259</v>
      </c>
      <c r="T1236">
        <f t="shared" si="79"/>
        <v>2014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22">
        <v>4000</v>
      </c>
      <c r="E1237" s="22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>
        <f t="shared" si="79"/>
        <v>2012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22">
        <v>4500</v>
      </c>
      <c r="E1238" s="22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>
        <f t="shared" si="79"/>
        <v>2015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22">
        <v>4000</v>
      </c>
      <c r="E1239" s="22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>
        <f t="shared" si="79"/>
        <v>2011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22">
        <v>4500</v>
      </c>
      <c r="E1240" s="22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>
        <f t="shared" si="79"/>
        <v>2014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22">
        <v>4500</v>
      </c>
      <c r="E1241" s="22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>
        <f t="shared" si="79"/>
        <v>2016</v>
      </c>
    </row>
    <row r="1242" spans="1:20" x14ac:dyDescent="0.35">
      <c r="A1242">
        <v>183</v>
      </c>
      <c r="B1242" s="3" t="s">
        <v>185</v>
      </c>
      <c r="C1242" s="3" t="s">
        <v>4293</v>
      </c>
      <c r="D1242" s="22">
        <v>12500</v>
      </c>
      <c r="E1242" s="22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>
        <f t="shared" si="79"/>
        <v>2014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22">
        <v>4000</v>
      </c>
      <c r="E1243" s="22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>
        <f t="shared" si="79"/>
        <v>2012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22">
        <v>3500</v>
      </c>
      <c r="E1244" s="22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>
        <f t="shared" si="79"/>
        <v>2016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22">
        <v>4000</v>
      </c>
      <c r="E1245" s="22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>
        <f t="shared" si="79"/>
        <v>2014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22">
        <v>2700</v>
      </c>
      <c r="E1246" s="22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>
        <f t="shared" si="79"/>
        <v>2015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22">
        <v>4000</v>
      </c>
      <c r="E1247" s="22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>
        <f t="shared" si="79"/>
        <v>2015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22">
        <v>4300</v>
      </c>
      <c r="E1248" s="22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>
        <f t="shared" si="79"/>
        <v>2016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22">
        <v>4000</v>
      </c>
      <c r="E1249" s="22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>
        <f t="shared" si="79"/>
        <v>2016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22">
        <v>3000</v>
      </c>
      <c r="E1250" s="22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>
        <f t="shared" si="79"/>
        <v>2016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22">
        <v>3500</v>
      </c>
      <c r="E1251" s="22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>
        <f t="shared" si="79"/>
        <v>2012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22">
        <v>3999</v>
      </c>
      <c r="E1252" s="22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>
        <f t="shared" si="79"/>
        <v>2016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22">
        <v>500</v>
      </c>
      <c r="E1253" s="22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>
        <f t="shared" si="79"/>
        <v>2014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22">
        <v>2000</v>
      </c>
      <c r="E1254" s="22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>
        <f t="shared" si="79"/>
        <v>2014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22">
        <v>3000</v>
      </c>
      <c r="E1255" s="22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>
        <f t="shared" si="79"/>
        <v>2015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22">
        <v>25000</v>
      </c>
      <c r="E1256" s="22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>
        <f t="shared" si="79"/>
        <v>2015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22">
        <v>3500</v>
      </c>
      <c r="E1257" s="22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>
        <f t="shared" si="79"/>
        <v>2015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22">
        <v>4000</v>
      </c>
      <c r="E1258" s="22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>
        <f t="shared" si="79"/>
        <v>2013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22">
        <v>3500</v>
      </c>
      <c r="E1259" s="22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>
        <f t="shared" si="79"/>
        <v>2015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22">
        <v>2500</v>
      </c>
      <c r="E1260" s="22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>
        <f t="shared" si="79"/>
        <v>2012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 s="22">
        <v>20000</v>
      </c>
      <c r="E1261" s="22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>
        <f t="shared" si="79"/>
        <v>2012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22">
        <v>3400</v>
      </c>
      <c r="E1262" s="22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>
        <f t="shared" si="79"/>
        <v>2014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22">
        <v>3500</v>
      </c>
      <c r="E1263" s="22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>
        <f t="shared" si="79"/>
        <v>2015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22">
        <v>2560</v>
      </c>
      <c r="E1264" s="22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>
        <f t="shared" si="79"/>
        <v>2015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22">
        <v>4000</v>
      </c>
      <c r="E1265" s="22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>
        <f t="shared" si="79"/>
        <v>2014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 s="22">
        <v>10000</v>
      </c>
      <c r="E1266" s="22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>
        <f t="shared" si="79"/>
        <v>2015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22">
        <v>4000</v>
      </c>
      <c r="E1267" s="22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>
        <f t="shared" si="79"/>
        <v>2016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22">
        <v>4000</v>
      </c>
      <c r="E1268" s="22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>
        <f t="shared" si="79"/>
        <v>2015</v>
      </c>
    </row>
    <row r="1269" spans="1:20" ht="29" x14ac:dyDescent="0.35">
      <c r="A1269">
        <v>815</v>
      </c>
      <c r="B1269" s="3" t="s">
        <v>816</v>
      </c>
      <c r="C1269" s="3" t="s">
        <v>4925</v>
      </c>
      <c r="D1269" s="22">
        <v>4000</v>
      </c>
      <c r="E1269" s="22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>
        <f t="shared" si="79"/>
        <v>2014</v>
      </c>
    </row>
    <row r="1270" spans="1:20" ht="43.5" x14ac:dyDescent="0.35">
      <c r="A1270">
        <v>3308</v>
      </c>
      <c r="B1270" s="3" t="s">
        <v>3308</v>
      </c>
      <c r="C1270" s="3" t="s">
        <v>7418</v>
      </c>
      <c r="D1270" s="22">
        <v>3500</v>
      </c>
      <c r="E1270" s="22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>
        <f t="shared" si="79"/>
        <v>2016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22">
        <v>3500</v>
      </c>
      <c r="E1271" s="22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>
        <f t="shared" si="79"/>
        <v>2013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22">
        <v>4000</v>
      </c>
      <c r="E1272" s="22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>
        <f t="shared" si="79"/>
        <v>2015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22">
        <v>4000</v>
      </c>
      <c r="E1273" s="22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>
        <f t="shared" si="79"/>
        <v>2017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22">
        <v>3000</v>
      </c>
      <c r="E1274" s="22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>
        <f t="shared" si="79"/>
        <v>2015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22">
        <v>4000</v>
      </c>
      <c r="E1275" s="22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>
        <f t="shared" si="79"/>
        <v>2015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22">
        <v>4200</v>
      </c>
      <c r="E1276" s="22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>
        <f t="shared" si="79"/>
        <v>2015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22">
        <v>1100</v>
      </c>
      <c r="E1277" s="22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>
        <f t="shared" si="79"/>
        <v>2014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22">
        <v>3500</v>
      </c>
      <c r="E1278" s="22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>
        <f t="shared" si="79"/>
        <v>2012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22">
        <v>4000</v>
      </c>
      <c r="E1279" s="22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>
        <f t="shared" si="79"/>
        <v>2016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22">
        <v>4000</v>
      </c>
      <c r="E1280" s="22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>
        <f t="shared" si="79"/>
        <v>2017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 s="22">
        <v>19000</v>
      </c>
      <c r="E1281" s="22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>
        <f t="shared" si="79"/>
        <v>2016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22">
        <v>4000</v>
      </c>
      <c r="E1282" s="22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>
        <f t="shared" si="79"/>
        <v>2015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22">
        <v>3500</v>
      </c>
      <c r="E1283" s="22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22">
        <v>3500</v>
      </c>
      <c r="E1284" s="22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>
        <f t="shared" si="83"/>
        <v>2011</v>
      </c>
    </row>
    <row r="1285" spans="1:20" ht="43.5" x14ac:dyDescent="0.35">
      <c r="A1285">
        <v>3793</v>
      </c>
      <c r="B1285" s="3" t="s">
        <v>3790</v>
      </c>
      <c r="C1285" s="3" t="s">
        <v>7903</v>
      </c>
      <c r="D1285" s="22">
        <v>7000</v>
      </c>
      <c r="E1285" s="22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6">
        <f t="shared" si="82"/>
        <v>41968.938993055555</v>
      </c>
      <c r="T1285">
        <f t="shared" si="83"/>
        <v>2014</v>
      </c>
    </row>
    <row r="1286" spans="1:20" ht="43.5" x14ac:dyDescent="0.35">
      <c r="A1286">
        <v>3682</v>
      </c>
      <c r="B1286" s="3" t="s">
        <v>3679</v>
      </c>
      <c r="C1286" s="3" t="s">
        <v>7792</v>
      </c>
      <c r="D1286" s="22">
        <v>3000</v>
      </c>
      <c r="E1286" s="22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6">
        <f t="shared" si="82"/>
        <v>41772.685393518521</v>
      </c>
      <c r="T1286">
        <f t="shared" si="83"/>
        <v>2014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22">
        <v>3500</v>
      </c>
      <c r="E1287" s="22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>
        <f t="shared" si="83"/>
        <v>2010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22">
        <v>2500</v>
      </c>
      <c r="E1288" s="22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>
        <f t="shared" si="83"/>
        <v>2010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22">
        <v>4000</v>
      </c>
      <c r="E1289" s="22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>
        <f t="shared" si="83"/>
        <v>2013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22">
        <v>3000</v>
      </c>
      <c r="E1290" s="22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>
        <f t="shared" si="83"/>
        <v>2014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22">
        <v>3000</v>
      </c>
      <c r="E1291" s="22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>
        <f t="shared" si="83"/>
        <v>2016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22">
        <v>4000</v>
      </c>
      <c r="E1292" s="22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>
        <f t="shared" si="83"/>
        <v>2014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22">
        <v>4000</v>
      </c>
      <c r="E1293" s="22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>
        <f t="shared" si="83"/>
        <v>2015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22">
        <v>2350</v>
      </c>
      <c r="E1294" s="22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>
        <f t="shared" si="83"/>
        <v>2014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22">
        <v>10557</v>
      </c>
      <c r="E1295" s="22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>
        <f t="shared" si="83"/>
        <v>2017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22">
        <v>3000</v>
      </c>
      <c r="E1296" s="22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>
        <f t="shared" si="83"/>
        <v>2012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22">
        <v>4000</v>
      </c>
      <c r="E1297" s="22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>
        <f t="shared" si="83"/>
        <v>2016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22">
        <v>4000</v>
      </c>
      <c r="E1298" s="22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>
        <f t="shared" si="83"/>
        <v>2013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 s="22">
        <v>14000</v>
      </c>
      <c r="E1299" s="22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>
        <f t="shared" si="83"/>
        <v>2016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22">
        <v>4000</v>
      </c>
      <c r="E1300" s="22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>
        <f t="shared" si="83"/>
        <v>2015</v>
      </c>
    </row>
    <row r="1301" spans="1:20" ht="43.5" x14ac:dyDescent="0.35">
      <c r="A1301">
        <v>2527</v>
      </c>
      <c r="B1301" s="3" t="s">
        <v>2527</v>
      </c>
      <c r="C1301" s="3" t="s">
        <v>6637</v>
      </c>
      <c r="D1301" s="22">
        <v>4000</v>
      </c>
      <c r="E1301" s="22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>
        <f t="shared" si="83"/>
        <v>2013</v>
      </c>
    </row>
    <row r="1302" spans="1:20" ht="43.5" x14ac:dyDescent="0.35">
      <c r="A1302">
        <v>3300</v>
      </c>
      <c r="B1302" s="3" t="s">
        <v>3300</v>
      </c>
      <c r="C1302" s="3" t="s">
        <v>7410</v>
      </c>
      <c r="D1302" s="22">
        <v>3000</v>
      </c>
      <c r="E1302" s="22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>
        <f t="shared" si="83"/>
        <v>2015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22">
        <v>4000</v>
      </c>
      <c r="E1303" s="22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>
        <f t="shared" si="83"/>
        <v>2015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22">
        <v>4000</v>
      </c>
      <c r="E1304" s="22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>
        <f t="shared" si="83"/>
        <v>2014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22">
        <v>4000</v>
      </c>
      <c r="E1305" s="22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>
        <f t="shared" si="83"/>
        <v>2014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22">
        <v>2000</v>
      </c>
      <c r="E1306" s="22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>
        <f t="shared" si="83"/>
        <v>2016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 s="22">
        <v>9800</v>
      </c>
      <c r="E1307" s="22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>
        <f t="shared" si="83"/>
        <v>2014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22">
        <v>4000</v>
      </c>
      <c r="E1308" s="22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>
        <f t="shared" si="83"/>
        <v>2011</v>
      </c>
    </row>
    <row r="1309" spans="1:20" ht="43.5" x14ac:dyDescent="0.35">
      <c r="A1309">
        <v>2938</v>
      </c>
      <c r="B1309" s="3" t="s">
        <v>2938</v>
      </c>
      <c r="C1309" s="3" t="s">
        <v>7048</v>
      </c>
      <c r="D1309" s="22">
        <v>4000</v>
      </c>
      <c r="E1309" s="22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>
        <f t="shared" si="83"/>
        <v>2014</v>
      </c>
    </row>
    <row r="1310" spans="1:20" ht="43.5" x14ac:dyDescent="0.35">
      <c r="A1310">
        <v>3426</v>
      </c>
      <c r="B1310" s="3" t="s">
        <v>3425</v>
      </c>
      <c r="C1310" s="3" t="s">
        <v>7536</v>
      </c>
      <c r="D1310" s="22">
        <v>3750</v>
      </c>
      <c r="E1310" s="22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>
        <f t="shared" si="83"/>
        <v>2014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22">
        <v>4000</v>
      </c>
      <c r="E1311" s="22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>
        <f t="shared" si="83"/>
        <v>2014</v>
      </c>
    </row>
    <row r="1312" spans="1:20" ht="43.5" x14ac:dyDescent="0.35">
      <c r="A1312">
        <v>3585</v>
      </c>
      <c r="B1312" s="3" t="s">
        <v>3584</v>
      </c>
      <c r="C1312" s="3" t="s">
        <v>7695</v>
      </c>
      <c r="D1312" s="22">
        <v>3400</v>
      </c>
      <c r="E1312" s="22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6">
        <f t="shared" si="82"/>
        <v>41964.716319444444</v>
      </c>
      <c r="T1312">
        <f t="shared" si="83"/>
        <v>2014</v>
      </c>
    </row>
    <row r="1313" spans="1:20" ht="43.5" x14ac:dyDescent="0.35">
      <c r="A1313">
        <v>1300</v>
      </c>
      <c r="B1313" s="3" t="s">
        <v>1301</v>
      </c>
      <c r="C1313" s="3" t="s">
        <v>5410</v>
      </c>
      <c r="D1313" s="22">
        <v>3000</v>
      </c>
      <c r="E1313" s="22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6">
        <f t="shared" si="82"/>
        <v>42483.675208333334</v>
      </c>
      <c r="T1313">
        <f t="shared" si="83"/>
        <v>2016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22">
        <v>3750</v>
      </c>
      <c r="E1314" s="22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>
        <f t="shared" si="83"/>
        <v>2016</v>
      </c>
    </row>
    <row r="1315" spans="1:20" ht="29" x14ac:dyDescent="0.35">
      <c r="A1315">
        <v>3157</v>
      </c>
      <c r="B1315" s="3" t="s">
        <v>3157</v>
      </c>
      <c r="C1315" s="3" t="s">
        <v>7267</v>
      </c>
      <c r="D1315" s="22">
        <v>4000</v>
      </c>
      <c r="E1315" s="22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6">
        <f t="shared" si="82"/>
        <v>41829.788252314815</v>
      </c>
      <c r="T1315">
        <f t="shared" si="83"/>
        <v>2014</v>
      </c>
    </row>
    <row r="1316" spans="1:20" ht="43.5" x14ac:dyDescent="0.35">
      <c r="A1316">
        <v>75</v>
      </c>
      <c r="B1316" s="3" t="s">
        <v>77</v>
      </c>
      <c r="C1316" s="3" t="s">
        <v>4186</v>
      </c>
      <c r="D1316" s="22">
        <v>3500</v>
      </c>
      <c r="E1316" s="22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6">
        <f t="shared" si="82"/>
        <v>41357.209166666667</v>
      </c>
      <c r="T1316">
        <f t="shared" si="83"/>
        <v>2013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22">
        <v>4000</v>
      </c>
      <c r="E1317" s="22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>
        <f t="shared" si="83"/>
        <v>2014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22">
        <v>4000</v>
      </c>
      <c r="E1318" s="22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>
        <f t="shared" si="83"/>
        <v>2014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22">
        <v>4000</v>
      </c>
      <c r="E1319" s="22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>
        <f t="shared" si="83"/>
        <v>2015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22">
        <v>4000</v>
      </c>
      <c r="E1320" s="22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>
        <f t="shared" si="83"/>
        <v>2011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22">
        <v>2500</v>
      </c>
      <c r="E1321" s="22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>
        <f t="shared" si="83"/>
        <v>2013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22">
        <v>3500</v>
      </c>
      <c r="E1322" s="22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>
        <f t="shared" si="83"/>
        <v>2014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22">
        <v>4000</v>
      </c>
      <c r="E1323" s="22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>
        <f t="shared" si="83"/>
        <v>2016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22">
        <v>4000</v>
      </c>
      <c r="E1324" s="22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>
        <f t="shared" si="83"/>
        <v>2016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22">
        <v>3500</v>
      </c>
      <c r="E1325" s="22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>
        <f t="shared" si="83"/>
        <v>2012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22">
        <v>4000</v>
      </c>
      <c r="E1326" s="22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>
        <f t="shared" si="83"/>
        <v>2014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22">
        <v>3000</v>
      </c>
      <c r="E1327" s="22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>
        <f t="shared" si="83"/>
        <v>2016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22">
        <v>4000</v>
      </c>
      <c r="E1328" s="22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>
        <f t="shared" si="83"/>
        <v>2016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22">
        <v>4000</v>
      </c>
      <c r="E1329" s="22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>
        <f t="shared" si="83"/>
        <v>2011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22">
        <v>3800</v>
      </c>
      <c r="E1330" s="22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>
        <f t="shared" si="83"/>
        <v>2015</v>
      </c>
    </row>
    <row r="1331" spans="1:20" ht="43.5" x14ac:dyDescent="0.35">
      <c r="A1331">
        <v>531</v>
      </c>
      <c r="B1331" s="3" t="s">
        <v>532</v>
      </c>
      <c r="C1331" s="3" t="s">
        <v>4641</v>
      </c>
      <c r="D1331" s="22">
        <v>4000</v>
      </c>
      <c r="E1331" s="22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>
        <f t="shared" si="83"/>
        <v>2016</v>
      </c>
    </row>
    <row r="1332" spans="1:20" ht="43.5" x14ac:dyDescent="0.35">
      <c r="A1332">
        <v>3517</v>
      </c>
      <c r="B1332" s="3" t="s">
        <v>3516</v>
      </c>
      <c r="C1332" s="3" t="s">
        <v>7627</v>
      </c>
      <c r="D1332" s="22">
        <v>4000</v>
      </c>
      <c r="E1332" s="22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6">
        <f t="shared" si="82"/>
        <v>41794.817523148151</v>
      </c>
      <c r="T1332">
        <f t="shared" si="83"/>
        <v>2014</v>
      </c>
    </row>
    <row r="1333" spans="1:20" ht="58" x14ac:dyDescent="0.35">
      <c r="A1333">
        <v>3049</v>
      </c>
      <c r="B1333" s="3" t="s">
        <v>3049</v>
      </c>
      <c r="C1333" s="3" t="s">
        <v>7159</v>
      </c>
      <c r="D1333" s="22">
        <v>3750</v>
      </c>
      <c r="E1333" s="22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6">
        <f t="shared" si="82"/>
        <v>42139.014525462961</v>
      </c>
      <c r="T1333">
        <f t="shared" si="83"/>
        <v>2015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 s="22">
        <v>11000</v>
      </c>
      <c r="E1334" s="22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>
        <f t="shared" si="83"/>
        <v>2016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22">
        <v>3500</v>
      </c>
      <c r="E1335" s="22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>
        <f t="shared" si="83"/>
        <v>2010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22">
        <v>3500</v>
      </c>
      <c r="E1336" s="22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>
        <f t="shared" si="83"/>
        <v>2011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22">
        <v>2220</v>
      </c>
      <c r="E1337" s="22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>
        <f t="shared" si="83"/>
        <v>2013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22">
        <v>3000</v>
      </c>
      <c r="E1338" s="22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>
        <f t="shared" si="83"/>
        <v>2015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22">
        <v>3000</v>
      </c>
      <c r="E1339" s="22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>
        <f t="shared" si="83"/>
        <v>2011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22">
        <v>3910</v>
      </c>
      <c r="E1340" s="22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>
        <f t="shared" si="83"/>
        <v>2014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22">
        <v>2300</v>
      </c>
      <c r="E1341" s="22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>
        <f t="shared" si="83"/>
        <v>2013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22">
        <v>3500</v>
      </c>
      <c r="E1342" s="22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>
        <f t="shared" si="83"/>
        <v>2016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22">
        <v>3500</v>
      </c>
      <c r="E1343" s="22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>
        <f t="shared" si="83"/>
        <v>2013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22">
        <v>3000</v>
      </c>
      <c r="E1344" s="22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>
        <f t="shared" si="83"/>
        <v>2016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22">
        <v>2000</v>
      </c>
      <c r="E1345" s="22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>
        <f t="shared" si="83"/>
        <v>2015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 s="22">
        <v>5000</v>
      </c>
      <c r="E1346" s="22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>
        <f t="shared" si="83"/>
        <v>2016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22">
        <v>3300</v>
      </c>
      <c r="E1347" s="22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22">
        <v>3500</v>
      </c>
      <c r="E1348" s="22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>
        <f t="shared" si="87"/>
        <v>2014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22">
        <v>3500</v>
      </c>
      <c r="E1349" s="22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>
        <f t="shared" si="87"/>
        <v>2016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 s="22">
        <v>11140</v>
      </c>
      <c r="E1350" s="22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>
        <f t="shared" si="87"/>
        <v>2014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22">
        <v>3500</v>
      </c>
      <c r="E1351" s="22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>
        <f t="shared" si="87"/>
        <v>2017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22">
        <v>1000</v>
      </c>
      <c r="E1352" s="22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>
        <f t="shared" si="87"/>
        <v>2013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22">
        <v>3800</v>
      </c>
      <c r="E1353" s="22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>
        <f t="shared" si="87"/>
        <v>2014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22">
        <v>3500</v>
      </c>
      <c r="E1354" s="22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>
        <f t="shared" si="87"/>
        <v>2016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22">
        <v>3500</v>
      </c>
      <c r="E1355" s="22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>
        <f t="shared" si="87"/>
        <v>2015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22">
        <v>3500</v>
      </c>
      <c r="E1356" s="22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>
        <f t="shared" si="87"/>
        <v>2014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22">
        <v>2500</v>
      </c>
      <c r="E1357" s="22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>
        <f t="shared" si="87"/>
        <v>2014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22">
        <v>3000</v>
      </c>
      <c r="E1358" s="22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>
        <f t="shared" si="87"/>
        <v>2010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 s="22">
        <v>75000</v>
      </c>
      <c r="E1359" s="22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>
        <f t="shared" si="87"/>
        <v>2015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22">
        <v>3675</v>
      </c>
      <c r="E1360" s="22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>
        <f t="shared" si="87"/>
        <v>2012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22">
        <v>3000</v>
      </c>
      <c r="E1361" s="22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>
        <f t="shared" si="87"/>
        <v>2012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22">
        <v>3500</v>
      </c>
      <c r="E1362" s="22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>
        <f t="shared" si="87"/>
        <v>2016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22">
        <v>3300</v>
      </c>
      <c r="E1363" s="22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>
        <f t="shared" si="87"/>
        <v>2014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22">
        <v>3000</v>
      </c>
      <c r="E1364" s="22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>
        <f t="shared" si="87"/>
        <v>2015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22">
        <v>3500</v>
      </c>
      <c r="E1365" s="22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>
        <f t="shared" si="87"/>
        <v>2013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22">
        <v>3500</v>
      </c>
      <c r="E1366" s="22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>
        <f t="shared" si="87"/>
        <v>2012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22">
        <v>3500</v>
      </c>
      <c r="E1367" s="22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>
        <f t="shared" si="87"/>
        <v>2014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22">
        <v>3000</v>
      </c>
      <c r="E1368" s="22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>
        <f t="shared" si="87"/>
        <v>2016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22">
        <v>3500</v>
      </c>
      <c r="E1369" s="22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>
        <f t="shared" si="87"/>
        <v>2015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22">
        <v>3500</v>
      </c>
      <c r="E1370" s="22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>
        <f t="shared" si="87"/>
        <v>2016</v>
      </c>
    </row>
    <row r="1371" spans="1:20" ht="43.5" x14ac:dyDescent="0.35">
      <c r="A1371">
        <v>29</v>
      </c>
      <c r="B1371" s="3" t="s">
        <v>31</v>
      </c>
      <c r="C1371" s="3" t="s">
        <v>4140</v>
      </c>
      <c r="D1371" s="22">
        <v>3000</v>
      </c>
      <c r="E1371" s="22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>
        <f t="shared" si="87"/>
        <v>2014</v>
      </c>
    </row>
    <row r="1372" spans="1:20" ht="43.5" x14ac:dyDescent="0.35">
      <c r="A1372">
        <v>108</v>
      </c>
      <c r="B1372" s="3" t="s">
        <v>110</v>
      </c>
      <c r="C1372" s="3" t="s">
        <v>4219</v>
      </c>
      <c r="D1372" s="22">
        <v>1500</v>
      </c>
      <c r="E1372" s="22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>
        <f t="shared" si="87"/>
        <v>2013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 s="22">
        <v>10000</v>
      </c>
      <c r="E1373" s="22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>
        <f t="shared" si="87"/>
        <v>2014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22">
        <v>3000</v>
      </c>
      <c r="E1374" s="22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>
        <f t="shared" si="87"/>
        <v>2015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22">
        <v>3500</v>
      </c>
      <c r="E1375" s="22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>
        <f t="shared" si="87"/>
        <v>2016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22">
        <v>3405</v>
      </c>
      <c r="E1376" s="22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>
        <f t="shared" si="87"/>
        <v>2015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22">
        <v>3500</v>
      </c>
      <c r="E1377" s="22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>
        <f t="shared" si="87"/>
        <v>2015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22">
        <v>3500</v>
      </c>
      <c r="E1378" s="22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>
        <f t="shared" si="87"/>
        <v>2015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22">
        <v>3500</v>
      </c>
      <c r="E1379" s="22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>
        <f t="shared" si="87"/>
        <v>2015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22">
        <v>3000</v>
      </c>
      <c r="E1380" s="22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>
        <f t="shared" si="87"/>
        <v>2012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22">
        <v>3500</v>
      </c>
      <c r="E1381" s="22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>
        <f t="shared" si="87"/>
        <v>2016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22">
        <v>3000</v>
      </c>
      <c r="E1382" s="22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>
        <f t="shared" si="87"/>
        <v>2015</v>
      </c>
    </row>
    <row r="1383" spans="1:20" ht="58" x14ac:dyDescent="0.35">
      <c r="A1383">
        <v>88</v>
      </c>
      <c r="B1383" s="3" t="s">
        <v>90</v>
      </c>
      <c r="C1383" s="3" t="s">
        <v>4199</v>
      </c>
      <c r="D1383" s="22">
        <v>3500</v>
      </c>
      <c r="E1383" s="22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>
        <f t="shared" si="87"/>
        <v>2014</v>
      </c>
    </row>
    <row r="1384" spans="1:20" ht="43.5" x14ac:dyDescent="0.35">
      <c r="A1384">
        <v>91</v>
      </c>
      <c r="B1384" s="3" t="s">
        <v>93</v>
      </c>
      <c r="C1384" s="3" t="s">
        <v>4202</v>
      </c>
      <c r="D1384" s="22">
        <v>3000</v>
      </c>
      <c r="E1384" s="22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>
        <f t="shared" si="87"/>
        <v>2011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 s="22">
        <v>7000</v>
      </c>
      <c r="E1385" s="22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>
        <f t="shared" si="87"/>
        <v>2015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22">
        <v>3500</v>
      </c>
      <c r="E1386" s="22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>
        <f t="shared" si="87"/>
        <v>2015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22">
        <v>3000</v>
      </c>
      <c r="E1387" s="22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>
        <f t="shared" si="87"/>
        <v>2012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22">
        <v>2800</v>
      </c>
      <c r="E1388" s="22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>
        <f t="shared" si="87"/>
        <v>2016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 s="22">
        <v>20000</v>
      </c>
      <c r="E1389" s="22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>
        <f t="shared" si="87"/>
        <v>2016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22">
        <v>3000</v>
      </c>
      <c r="E1390" s="22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>
        <f t="shared" si="87"/>
        <v>2011</v>
      </c>
    </row>
    <row r="1391" spans="1:20" ht="43.5" x14ac:dyDescent="0.35">
      <c r="A1391">
        <v>687</v>
      </c>
      <c r="B1391" s="3" t="s">
        <v>688</v>
      </c>
      <c r="C1391" s="3" t="s">
        <v>4797</v>
      </c>
      <c r="D1391" s="22">
        <v>100000</v>
      </c>
      <c r="E1391" s="22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>
        <f t="shared" si="87"/>
        <v>2016</v>
      </c>
    </row>
    <row r="1392" spans="1:20" ht="43.5" x14ac:dyDescent="0.35">
      <c r="A1392">
        <v>3689</v>
      </c>
      <c r="B1392" s="3" t="s">
        <v>3686</v>
      </c>
      <c r="C1392" s="3" t="s">
        <v>7799</v>
      </c>
      <c r="D1392" s="22">
        <v>3000</v>
      </c>
      <c r="E1392" s="22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>
        <f t="shared" si="87"/>
        <v>2015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22">
        <v>3500</v>
      </c>
      <c r="E1393" s="22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>
        <f t="shared" si="87"/>
        <v>2013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22">
        <v>3500</v>
      </c>
      <c r="E1394" s="22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>
        <f t="shared" si="87"/>
        <v>2010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22">
        <v>3500</v>
      </c>
      <c r="E1395" s="22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>
        <f t="shared" si="87"/>
        <v>2016</v>
      </c>
    </row>
    <row r="1396" spans="1:20" ht="43.5" x14ac:dyDescent="0.35">
      <c r="A1396">
        <v>4106</v>
      </c>
      <c r="B1396" s="3" t="s">
        <v>4102</v>
      </c>
      <c r="C1396" s="3" t="s">
        <v>8209</v>
      </c>
      <c r="D1396" s="22">
        <v>5000</v>
      </c>
      <c r="E1396" s="22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6">
        <f t="shared" si="86"/>
        <v>42053.049375000002</v>
      </c>
      <c r="T1396">
        <f t="shared" si="87"/>
        <v>2015</v>
      </c>
    </row>
    <row r="1397" spans="1:20" ht="43.5" x14ac:dyDescent="0.35">
      <c r="A1397">
        <v>3671</v>
      </c>
      <c r="B1397" s="3" t="s">
        <v>3668</v>
      </c>
      <c r="C1397" s="3" t="s">
        <v>7781</v>
      </c>
      <c r="D1397" s="22">
        <v>3500</v>
      </c>
      <c r="E1397" s="22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6">
        <f t="shared" si="86"/>
        <v>41820.62809027778</v>
      </c>
      <c r="T1397">
        <f t="shared" si="87"/>
        <v>2014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22">
        <v>3500</v>
      </c>
      <c r="E1398" s="22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>
        <f t="shared" si="87"/>
        <v>2016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22">
        <v>3500</v>
      </c>
      <c r="E1399" s="22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>
        <f t="shared" si="87"/>
        <v>2014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22">
        <v>2300</v>
      </c>
      <c r="E1400" s="22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>
        <f t="shared" si="87"/>
        <v>2011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22">
        <v>3400</v>
      </c>
      <c r="E1401" s="22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>
        <f t="shared" si="87"/>
        <v>2014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22">
        <v>3000</v>
      </c>
      <c r="E1402" s="22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>
        <f t="shared" si="87"/>
        <v>2014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22">
        <v>3500</v>
      </c>
      <c r="E1403" s="22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>
        <f t="shared" si="87"/>
        <v>2016</v>
      </c>
    </row>
    <row r="1404" spans="1:20" ht="43.5" x14ac:dyDescent="0.35">
      <c r="A1404">
        <v>101</v>
      </c>
      <c r="B1404" s="3" t="s">
        <v>103</v>
      </c>
      <c r="C1404" s="3" t="s">
        <v>4212</v>
      </c>
      <c r="D1404" s="22">
        <v>3500</v>
      </c>
      <c r="E1404" s="22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>
        <f t="shared" si="87"/>
        <v>2012</v>
      </c>
    </row>
    <row r="1405" spans="1:20" ht="58" x14ac:dyDescent="0.35">
      <c r="A1405">
        <v>1679</v>
      </c>
      <c r="B1405" s="3" t="s">
        <v>1680</v>
      </c>
      <c r="C1405" s="3" t="s">
        <v>5789</v>
      </c>
      <c r="D1405" s="22">
        <v>2000</v>
      </c>
      <c r="E1405" s="22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6">
        <f t="shared" si="86"/>
        <v>40723.068807870368</v>
      </c>
      <c r="T1405">
        <f t="shared" si="87"/>
        <v>2011</v>
      </c>
    </row>
    <row r="1406" spans="1:20" ht="43.5" x14ac:dyDescent="0.35">
      <c r="A1406">
        <v>831</v>
      </c>
      <c r="B1406" s="3" t="s">
        <v>832</v>
      </c>
      <c r="C1406" s="3" t="s">
        <v>4941</v>
      </c>
      <c r="D1406" s="22">
        <v>1500</v>
      </c>
      <c r="E1406" s="22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6">
        <f t="shared" si="86"/>
        <v>40996.646921296298</v>
      </c>
      <c r="T1406">
        <f t="shared" si="87"/>
        <v>2012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22">
        <v>2500</v>
      </c>
      <c r="E1407" s="22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>
        <f t="shared" si="87"/>
        <v>2014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22">
        <v>3000</v>
      </c>
      <c r="E1408" s="22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>
        <f t="shared" si="87"/>
        <v>2015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22">
        <v>3000</v>
      </c>
      <c r="E1409" s="22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>
        <f t="shared" si="87"/>
        <v>2014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22">
        <v>3200</v>
      </c>
      <c r="E1410" s="22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>
        <f t="shared" si="87"/>
        <v>2015</v>
      </c>
    </row>
    <row r="1411" spans="1:20" ht="43.5" x14ac:dyDescent="0.35">
      <c r="A1411">
        <v>2600</v>
      </c>
      <c r="B1411" s="3" t="s">
        <v>2600</v>
      </c>
      <c r="C1411" s="3" t="s">
        <v>6710</v>
      </c>
      <c r="D1411" s="22">
        <v>50000</v>
      </c>
      <c r="E1411" s="22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6">
        <f t="shared" ref="S1411:S1474" si="90">(((J1411/60)/60)/24)+DATE(1970,1,1)</f>
        <v>42394.900462962964</v>
      </c>
      <c r="T1411">
        <f t="shared" ref="T1411:T1474" si="91">YEAR(S1411)</f>
        <v>2016</v>
      </c>
    </row>
    <row r="1412" spans="1:20" ht="43.5" x14ac:dyDescent="0.35">
      <c r="A1412">
        <v>2165</v>
      </c>
      <c r="B1412" s="3" t="s">
        <v>2166</v>
      </c>
      <c r="C1412" s="3" t="s">
        <v>6275</v>
      </c>
      <c r="D1412" s="22">
        <v>2500</v>
      </c>
      <c r="E1412" s="22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6">
        <f t="shared" si="90"/>
        <v>42438.667071759264</v>
      </c>
      <c r="T1412">
        <f t="shared" si="91"/>
        <v>2016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22">
        <v>3000</v>
      </c>
      <c r="E1413" s="22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>
        <f t="shared" si="91"/>
        <v>2010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22">
        <v>3000</v>
      </c>
      <c r="E1414" s="22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>
        <f t="shared" si="91"/>
        <v>2015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22">
        <v>3000</v>
      </c>
      <c r="E1415" s="22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>
        <f t="shared" si="91"/>
        <v>2012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22">
        <v>2000</v>
      </c>
      <c r="E1416" s="22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>
        <f t="shared" si="91"/>
        <v>2015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22">
        <v>3300</v>
      </c>
      <c r="E1417" s="22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>
        <f t="shared" si="91"/>
        <v>2015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22">
        <v>10000</v>
      </c>
      <c r="E1418" s="22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>
        <f t="shared" si="91"/>
        <v>2017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22">
        <v>3000</v>
      </c>
      <c r="E1419" s="22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>
        <f t="shared" si="91"/>
        <v>2016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22">
        <v>3000</v>
      </c>
      <c r="E1420" s="22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>
        <f t="shared" si="91"/>
        <v>2013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22">
        <v>2800</v>
      </c>
      <c r="E1421" s="22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>
        <f t="shared" si="91"/>
        <v>2012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22">
        <v>250000</v>
      </c>
      <c r="E1422" s="22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>
        <f t="shared" si="91"/>
        <v>2016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 s="22">
        <v>19500</v>
      </c>
      <c r="E1423" s="22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>
        <f t="shared" si="91"/>
        <v>2014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22">
        <v>25000</v>
      </c>
      <c r="E1424" s="22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>
        <f t="shared" si="91"/>
        <v>2014</v>
      </c>
    </row>
    <row r="1425" spans="1:20" ht="58" x14ac:dyDescent="0.35">
      <c r="A1425">
        <v>1074</v>
      </c>
      <c r="B1425" s="3" t="s">
        <v>1075</v>
      </c>
      <c r="C1425" s="3" t="s">
        <v>5184</v>
      </c>
      <c r="D1425" s="22">
        <v>54000</v>
      </c>
      <c r="E1425" s="22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>
        <f t="shared" si="91"/>
        <v>2013</v>
      </c>
    </row>
    <row r="1426" spans="1:20" ht="58" x14ac:dyDescent="0.35">
      <c r="A1426">
        <v>2977</v>
      </c>
      <c r="B1426" s="3" t="s">
        <v>2977</v>
      </c>
      <c r="C1426" s="3" t="s">
        <v>7087</v>
      </c>
      <c r="D1426" s="22">
        <v>3000</v>
      </c>
      <c r="E1426" s="22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>
        <f t="shared" si="91"/>
        <v>2015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 s="22">
        <v>5500</v>
      </c>
      <c r="E1427" s="22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>
        <f t="shared" si="91"/>
        <v>2014</v>
      </c>
    </row>
    <row r="1428" spans="1:20" ht="43.5" x14ac:dyDescent="0.35">
      <c r="A1428">
        <v>98</v>
      </c>
      <c r="B1428" s="3" t="s">
        <v>100</v>
      </c>
      <c r="C1428" s="3" t="s">
        <v>4209</v>
      </c>
      <c r="D1428" s="22">
        <v>3200</v>
      </c>
      <c r="E1428" s="22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>
        <f t="shared" si="91"/>
        <v>2012</v>
      </c>
    </row>
    <row r="1429" spans="1:20" ht="43.5" x14ac:dyDescent="0.35">
      <c r="A1429">
        <v>3611</v>
      </c>
      <c r="B1429" s="3" t="s">
        <v>3610</v>
      </c>
      <c r="C1429" s="3" t="s">
        <v>7721</v>
      </c>
      <c r="D1429" s="22">
        <v>2500</v>
      </c>
      <c r="E1429" s="22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>
        <f t="shared" si="91"/>
        <v>2015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22">
        <v>3250</v>
      </c>
      <c r="E1430" s="22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>
        <f t="shared" si="91"/>
        <v>2011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22">
        <v>2001</v>
      </c>
      <c r="E1431" s="22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>
        <f t="shared" si="91"/>
        <v>2016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22">
        <v>3100</v>
      </c>
      <c r="E1432" s="22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>
        <f t="shared" si="91"/>
        <v>2015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22">
        <v>2600</v>
      </c>
      <c r="E1433" s="22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>
        <f t="shared" si="91"/>
        <v>2014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 s="22">
        <v>60000</v>
      </c>
      <c r="E1434" s="22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>
        <f t="shared" si="91"/>
        <v>2014</v>
      </c>
    </row>
    <row r="1435" spans="1:20" ht="43.5" x14ac:dyDescent="0.35">
      <c r="A1435">
        <v>3604</v>
      </c>
      <c r="B1435" s="3" t="s">
        <v>3603</v>
      </c>
      <c r="C1435" s="3" t="s">
        <v>7714</v>
      </c>
      <c r="D1435" s="22">
        <v>3000</v>
      </c>
      <c r="E1435" s="22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6">
        <f t="shared" si="90"/>
        <v>42483.015694444446</v>
      </c>
      <c r="T1435">
        <f t="shared" si="91"/>
        <v>2016</v>
      </c>
    </row>
    <row r="1436" spans="1:20" ht="43.5" x14ac:dyDescent="0.35">
      <c r="A1436">
        <v>2115</v>
      </c>
      <c r="B1436" s="3" t="s">
        <v>2116</v>
      </c>
      <c r="C1436" s="3" t="s">
        <v>6225</v>
      </c>
      <c r="D1436" s="22">
        <v>1500</v>
      </c>
      <c r="E1436" s="22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6">
        <f t="shared" si="90"/>
        <v>40564.081030092595</v>
      </c>
      <c r="T1436">
        <f t="shared" si="91"/>
        <v>2011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22">
        <v>3000</v>
      </c>
      <c r="E1437" s="22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>
        <f t="shared" si="91"/>
        <v>2016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22">
        <v>3350</v>
      </c>
      <c r="E1438" s="22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>
        <f t="shared" si="91"/>
        <v>2012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22">
        <v>2500</v>
      </c>
      <c r="E1439" s="22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>
        <f t="shared" si="91"/>
        <v>2012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22">
        <v>3000</v>
      </c>
      <c r="E1440" s="22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>
        <f t="shared" si="91"/>
        <v>2013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22">
        <v>3300</v>
      </c>
      <c r="E1441" s="22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>
        <f t="shared" si="91"/>
        <v>2016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22">
        <v>3000</v>
      </c>
      <c r="E1442" s="22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>
        <f t="shared" si="91"/>
        <v>2015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22">
        <v>3200</v>
      </c>
      <c r="E1443" s="22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>
        <f t="shared" si="91"/>
        <v>2014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22">
        <v>3000</v>
      </c>
      <c r="E1444" s="22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>
        <f t="shared" si="91"/>
        <v>2016</v>
      </c>
    </row>
    <row r="1445" spans="1:20" ht="43.5" x14ac:dyDescent="0.35">
      <c r="A1445">
        <v>3341</v>
      </c>
      <c r="B1445" s="3" t="s">
        <v>3341</v>
      </c>
      <c r="C1445" s="3" t="s">
        <v>7451</v>
      </c>
      <c r="D1445" s="22">
        <v>3350</v>
      </c>
      <c r="E1445" s="22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6">
        <f t="shared" si="90"/>
        <v>42510.798854166671</v>
      </c>
      <c r="T1445">
        <f t="shared" si="91"/>
        <v>2016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22">
        <v>3300</v>
      </c>
      <c r="E1446" s="22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>
        <f t="shared" si="91"/>
        <v>2016</v>
      </c>
    </row>
    <row r="1447" spans="1:20" ht="43.5" x14ac:dyDescent="0.35">
      <c r="A1447">
        <v>1358</v>
      </c>
      <c r="B1447" s="3" t="s">
        <v>1359</v>
      </c>
      <c r="C1447" s="3" t="s">
        <v>5468</v>
      </c>
      <c r="D1447" s="22">
        <v>3000</v>
      </c>
      <c r="E1447" s="22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6">
        <f t="shared" si="90"/>
        <v>40689.570868055554</v>
      </c>
      <c r="T1447">
        <f t="shared" si="91"/>
        <v>2011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22">
        <v>3000</v>
      </c>
      <c r="E1448" s="22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>
        <f t="shared" si="91"/>
        <v>2015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22">
        <v>3000</v>
      </c>
      <c r="E1449" s="22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>
        <f t="shared" si="91"/>
        <v>2016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22">
        <v>3000</v>
      </c>
      <c r="E1450" s="22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>
        <f t="shared" si="91"/>
        <v>2012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22">
        <v>3000</v>
      </c>
      <c r="E1451" s="22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>
        <f t="shared" si="91"/>
        <v>2015</v>
      </c>
    </row>
    <row r="1452" spans="1:20" ht="58" x14ac:dyDescent="0.35">
      <c r="A1452">
        <v>2672</v>
      </c>
      <c r="B1452" s="3" t="s">
        <v>2672</v>
      </c>
      <c r="C1452" s="3" t="s">
        <v>6782</v>
      </c>
      <c r="D1452" s="22">
        <v>10000</v>
      </c>
      <c r="E1452" s="22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>
        <f t="shared" si="91"/>
        <v>2015</v>
      </c>
    </row>
    <row r="1453" spans="1:20" ht="43.5" x14ac:dyDescent="0.35">
      <c r="A1453">
        <v>3593</v>
      </c>
      <c r="B1453" s="3" t="s">
        <v>3592</v>
      </c>
      <c r="C1453" s="3" t="s">
        <v>7703</v>
      </c>
      <c r="D1453" s="22">
        <v>3000</v>
      </c>
      <c r="E1453" s="22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>
        <f t="shared" si="91"/>
        <v>2014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22">
        <v>2987</v>
      </c>
      <c r="E1454" s="22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>
        <f t="shared" si="91"/>
        <v>2012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22">
        <v>50000</v>
      </c>
      <c r="E1455" s="22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>
        <f t="shared" si="91"/>
        <v>2014</v>
      </c>
    </row>
    <row r="1456" spans="1:20" ht="43.5" x14ac:dyDescent="0.35">
      <c r="A1456">
        <v>3261</v>
      </c>
      <c r="B1456" s="3" t="s">
        <v>3261</v>
      </c>
      <c r="C1456" s="3" t="s">
        <v>7371</v>
      </c>
      <c r="D1456" s="22">
        <v>3300</v>
      </c>
      <c r="E1456" s="22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>
        <f t="shared" si="91"/>
        <v>2015</v>
      </c>
    </row>
    <row r="1457" spans="1:20" ht="43.5" x14ac:dyDescent="0.35">
      <c r="A1457">
        <v>3513</v>
      </c>
      <c r="B1457" s="3" t="s">
        <v>3512</v>
      </c>
      <c r="C1457" s="3" t="s">
        <v>7623</v>
      </c>
      <c r="D1457" s="22">
        <v>2800</v>
      </c>
      <c r="E1457" s="22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>
        <f t="shared" si="91"/>
        <v>2014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22">
        <v>500</v>
      </c>
      <c r="E1458" s="22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>
        <f t="shared" si="91"/>
        <v>2012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22">
        <v>2500</v>
      </c>
      <c r="E1459" s="22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>
        <f t="shared" si="91"/>
        <v>2015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 s="22">
        <v>18000</v>
      </c>
      <c r="E1460" s="22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>
        <f t="shared" si="91"/>
        <v>2011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22">
        <v>3000</v>
      </c>
      <c r="E1461" s="22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>
        <f t="shared" si="91"/>
        <v>2016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22">
        <v>3000</v>
      </c>
      <c r="E1462" s="22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>
        <f t="shared" si="91"/>
        <v>2014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22">
        <v>3000</v>
      </c>
      <c r="E1463" s="22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>
        <f t="shared" si="91"/>
        <v>2015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22">
        <v>3000</v>
      </c>
      <c r="E1464" s="22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>
        <f t="shared" si="91"/>
        <v>2014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22">
        <v>3000</v>
      </c>
      <c r="E1465" s="22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>
        <f t="shared" si="91"/>
        <v>2016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22">
        <v>3000</v>
      </c>
      <c r="E1466" s="22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>
        <f t="shared" si="91"/>
        <v>2015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22">
        <v>3000</v>
      </c>
      <c r="E1467" s="22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>
        <f t="shared" si="91"/>
        <v>2015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22">
        <v>3200</v>
      </c>
      <c r="E1468" s="22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>
        <f t="shared" si="91"/>
        <v>2014</v>
      </c>
    </row>
    <row r="1469" spans="1:20" ht="43.5" x14ac:dyDescent="0.35">
      <c r="A1469">
        <v>2932</v>
      </c>
      <c r="B1469" s="3" t="s">
        <v>2932</v>
      </c>
      <c r="C1469" s="3" t="s">
        <v>7042</v>
      </c>
      <c r="D1469" s="22">
        <v>3100</v>
      </c>
      <c r="E1469" s="22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6">
        <f t="shared" si="90"/>
        <v>42025.164780092593</v>
      </c>
      <c r="T1469">
        <f t="shared" si="91"/>
        <v>2015</v>
      </c>
    </row>
    <row r="1470" spans="1:20" ht="43.5" x14ac:dyDescent="0.35">
      <c r="A1470">
        <v>2444</v>
      </c>
      <c r="B1470" s="3" t="s">
        <v>2445</v>
      </c>
      <c r="C1470" s="3" t="s">
        <v>6554</v>
      </c>
      <c r="D1470" s="22">
        <v>3000</v>
      </c>
      <c r="E1470" s="22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6">
        <f t="shared" si="90"/>
        <v>42485.754525462966</v>
      </c>
      <c r="T1470">
        <f t="shared" si="91"/>
        <v>2016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22">
        <v>3000</v>
      </c>
      <c r="E1471" s="22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>
        <f t="shared" si="91"/>
        <v>2016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22">
        <v>3000</v>
      </c>
      <c r="E1472" s="22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>
        <f t="shared" si="91"/>
        <v>2016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22">
        <v>3000</v>
      </c>
      <c r="E1473" s="22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>
        <f t="shared" si="91"/>
        <v>2014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22">
        <v>3000</v>
      </c>
      <c r="E1474" s="22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>
        <f t="shared" si="91"/>
        <v>2014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22">
        <v>3000</v>
      </c>
      <c r="E1475" s="22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5" x14ac:dyDescent="0.35">
      <c r="A1476">
        <v>797</v>
      </c>
      <c r="B1476" s="3" t="s">
        <v>798</v>
      </c>
      <c r="C1476" s="3" t="s">
        <v>4907</v>
      </c>
      <c r="D1476" s="22">
        <v>3000</v>
      </c>
      <c r="E1476" s="22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>
        <f t="shared" si="95"/>
        <v>2012</v>
      </c>
    </row>
    <row r="1477" spans="1:20" ht="58" x14ac:dyDescent="0.35">
      <c r="A1477">
        <v>1212</v>
      </c>
      <c r="B1477" s="3" t="s">
        <v>1213</v>
      </c>
      <c r="C1477" s="3" t="s">
        <v>5322</v>
      </c>
      <c r="D1477" s="22">
        <v>2500</v>
      </c>
      <c r="E1477" s="22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>
        <f t="shared" si="95"/>
        <v>2015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22">
        <v>3000</v>
      </c>
      <c r="E1478" s="22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>
        <f t="shared" si="95"/>
        <v>2015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22">
        <v>2200</v>
      </c>
      <c r="E1479" s="22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>
        <f t="shared" si="95"/>
        <v>2015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22">
        <v>3000</v>
      </c>
      <c r="E1480" s="22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>
        <f t="shared" si="95"/>
        <v>2015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22">
        <v>3000</v>
      </c>
      <c r="E1481" s="22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>
        <f t="shared" si="95"/>
        <v>2011</v>
      </c>
    </row>
    <row r="1482" spans="1:20" ht="43.5" x14ac:dyDescent="0.35">
      <c r="A1482">
        <v>1003</v>
      </c>
      <c r="B1482" s="3" t="s">
        <v>1004</v>
      </c>
      <c r="C1482" s="3" t="s">
        <v>5113</v>
      </c>
      <c r="D1482" s="22">
        <v>20000</v>
      </c>
      <c r="E1482" s="22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>
        <f t="shared" si="95"/>
        <v>2017</v>
      </c>
    </row>
    <row r="1483" spans="1:20" ht="43.5" x14ac:dyDescent="0.35">
      <c r="A1483">
        <v>1188</v>
      </c>
      <c r="B1483" s="3" t="s">
        <v>1189</v>
      </c>
      <c r="C1483" s="3" t="s">
        <v>5298</v>
      </c>
      <c r="D1483" s="22">
        <v>2000</v>
      </c>
      <c r="E1483" s="22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>
        <f t="shared" si="95"/>
        <v>2016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22">
        <v>3200</v>
      </c>
      <c r="E1484" s="22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>
        <f t="shared" si="95"/>
        <v>2011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22">
        <v>3200</v>
      </c>
      <c r="E1485" s="22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>
        <f t="shared" si="95"/>
        <v>2014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22">
        <v>3000</v>
      </c>
      <c r="E1486" s="22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>
        <f t="shared" si="95"/>
        <v>2011</v>
      </c>
    </row>
    <row r="1487" spans="1:20" ht="43.5" x14ac:dyDescent="0.35">
      <c r="A1487">
        <v>1179</v>
      </c>
      <c r="B1487" s="3" t="s">
        <v>1180</v>
      </c>
      <c r="C1487" s="3" t="s">
        <v>5289</v>
      </c>
      <c r="D1487" s="22">
        <v>60000</v>
      </c>
      <c r="E1487" s="22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6">
        <f t="shared" si="94"/>
        <v>42275.720219907409</v>
      </c>
      <c r="T1487">
        <f t="shared" si="95"/>
        <v>2015</v>
      </c>
    </row>
    <row r="1488" spans="1:20" ht="58" x14ac:dyDescent="0.35">
      <c r="A1488">
        <v>896</v>
      </c>
      <c r="B1488" s="3" t="s">
        <v>897</v>
      </c>
      <c r="C1488" s="3" t="s">
        <v>5006</v>
      </c>
      <c r="D1488" s="22">
        <v>8000</v>
      </c>
      <c r="E1488" s="22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6">
        <f t="shared" si="94"/>
        <v>42218.872986111113</v>
      </c>
      <c r="T1488">
        <f t="shared" si="95"/>
        <v>2015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22">
        <v>3000</v>
      </c>
      <c r="E1489" s="22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>
        <f t="shared" si="95"/>
        <v>2017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22">
        <v>3000</v>
      </c>
      <c r="E1490" s="22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>
        <f t="shared" si="95"/>
        <v>2014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22">
        <v>1550</v>
      </c>
      <c r="E1491" s="22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>
        <f t="shared" si="95"/>
        <v>2015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 s="22">
        <v>75000</v>
      </c>
      <c r="E1492" s="22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>
        <f t="shared" si="95"/>
        <v>2016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22">
        <v>3000</v>
      </c>
      <c r="E1493" s="22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>
        <f t="shared" si="95"/>
        <v>2016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22">
        <v>2800</v>
      </c>
      <c r="E1494" s="22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>
        <f t="shared" si="95"/>
        <v>2016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 s="22">
        <v>15000</v>
      </c>
      <c r="E1495" s="22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>
        <f t="shared" si="95"/>
        <v>2014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22">
        <v>2500</v>
      </c>
      <c r="E1496" s="22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>
        <f t="shared" si="95"/>
        <v>2012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22">
        <v>3000</v>
      </c>
      <c r="E1497" s="22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>
        <f t="shared" si="95"/>
        <v>2015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22">
        <v>3000</v>
      </c>
      <c r="E1498" s="22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>
        <f t="shared" si="95"/>
        <v>2015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22">
        <v>2000</v>
      </c>
      <c r="E1499" s="22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>
        <f t="shared" si="95"/>
        <v>2016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22">
        <v>15000</v>
      </c>
      <c r="E1500" s="22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>
        <f t="shared" si="95"/>
        <v>2016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22">
        <v>3000</v>
      </c>
      <c r="E1501" s="22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>
        <f t="shared" si="95"/>
        <v>2011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22">
        <v>3000</v>
      </c>
      <c r="E1502" s="22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>
        <f t="shared" si="95"/>
        <v>2016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22">
        <v>2800</v>
      </c>
      <c r="E1503" s="22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>
        <f t="shared" si="95"/>
        <v>2015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22">
        <v>3000</v>
      </c>
      <c r="E1504" s="22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>
        <f t="shared" si="95"/>
        <v>2016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22">
        <v>3000</v>
      </c>
      <c r="E1505" s="22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>
        <f t="shared" si="95"/>
        <v>2014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22">
        <v>3000</v>
      </c>
      <c r="E1506" s="22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>
        <f t="shared" si="95"/>
        <v>2009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22">
        <v>10000</v>
      </c>
      <c r="E1507" s="22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>
        <f t="shared" si="95"/>
        <v>2017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22">
        <v>1200</v>
      </c>
      <c r="E1508" s="22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>
        <f t="shared" si="95"/>
        <v>2016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22">
        <v>2500</v>
      </c>
      <c r="E1509" s="22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>
        <f t="shared" si="95"/>
        <v>2015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22">
        <v>2500</v>
      </c>
      <c r="E1510" s="22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>
        <f t="shared" si="95"/>
        <v>2015</v>
      </c>
    </row>
    <row r="1511" spans="1:20" ht="43.5" x14ac:dyDescent="0.35">
      <c r="A1511">
        <v>3414</v>
      </c>
      <c r="B1511" s="3" t="s">
        <v>3413</v>
      </c>
      <c r="C1511" s="3" t="s">
        <v>7524</v>
      </c>
      <c r="D1511" s="22">
        <v>3000</v>
      </c>
      <c r="E1511" s="22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6">
        <f t="shared" si="94"/>
        <v>42675.832465277781</v>
      </c>
      <c r="T1511">
        <f t="shared" si="95"/>
        <v>2016</v>
      </c>
    </row>
    <row r="1512" spans="1:20" ht="43.5" x14ac:dyDescent="0.35">
      <c r="A1512">
        <v>3168</v>
      </c>
      <c r="B1512" s="3" t="s">
        <v>3168</v>
      </c>
      <c r="C1512" s="3" t="s">
        <v>7278</v>
      </c>
      <c r="D1512" s="22">
        <v>2500</v>
      </c>
      <c r="E1512" s="22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6">
        <f t="shared" si="94"/>
        <v>41772.105937500004</v>
      </c>
      <c r="T1512">
        <f t="shared" si="95"/>
        <v>2014</v>
      </c>
    </row>
    <row r="1513" spans="1:20" ht="43.5" x14ac:dyDescent="0.35">
      <c r="A1513">
        <v>1310</v>
      </c>
      <c r="B1513" s="3" t="s">
        <v>1311</v>
      </c>
      <c r="C1513" s="3" t="s">
        <v>5420</v>
      </c>
      <c r="D1513" s="22">
        <v>20000</v>
      </c>
      <c r="E1513" s="22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6">
        <f t="shared" si="94"/>
        <v>42556.667245370365</v>
      </c>
      <c r="T1513">
        <f t="shared" si="95"/>
        <v>2016</v>
      </c>
    </row>
    <row r="1514" spans="1:20" ht="43.5" x14ac:dyDescent="0.35">
      <c r="A1514">
        <v>114</v>
      </c>
      <c r="B1514" s="3" t="s">
        <v>116</v>
      </c>
      <c r="C1514" s="3" t="s">
        <v>4225</v>
      </c>
      <c r="D1514" s="22">
        <v>3000</v>
      </c>
      <c r="E1514" s="22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6">
        <f t="shared" si="94"/>
        <v>40861.27416666667</v>
      </c>
      <c r="T1514">
        <f t="shared" si="95"/>
        <v>2011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22">
        <v>3000</v>
      </c>
      <c r="E1515" s="22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>
        <f t="shared" si="95"/>
        <v>2015</v>
      </c>
    </row>
    <row r="1516" spans="1:20" ht="43.5" x14ac:dyDescent="0.35">
      <c r="A1516">
        <v>3696</v>
      </c>
      <c r="B1516" s="3" t="s">
        <v>3693</v>
      </c>
      <c r="C1516" s="3" t="s">
        <v>7806</v>
      </c>
      <c r="D1516" s="22">
        <v>2000</v>
      </c>
      <c r="E1516" s="22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>
        <f t="shared" si="95"/>
        <v>2014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22">
        <v>3000</v>
      </c>
      <c r="E1517" s="22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>
        <f t="shared" si="95"/>
        <v>2015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22">
        <v>3000</v>
      </c>
      <c r="E1518" s="22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>
        <f t="shared" si="95"/>
        <v>2014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22">
        <v>2600</v>
      </c>
      <c r="E1519" s="22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>
        <f t="shared" si="95"/>
        <v>2015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22">
        <v>3000</v>
      </c>
      <c r="E1520" s="22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>
        <f t="shared" si="95"/>
        <v>2015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22">
        <v>3000</v>
      </c>
      <c r="E1521" s="22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>
        <f t="shared" si="95"/>
        <v>2015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22">
        <v>2500</v>
      </c>
      <c r="E1522" s="22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>
        <f t="shared" si="95"/>
        <v>2012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22">
        <v>2000</v>
      </c>
      <c r="E1523" s="22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>
        <f t="shared" si="95"/>
        <v>2017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22">
        <v>3000</v>
      </c>
      <c r="E1524" s="22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>
        <f t="shared" si="95"/>
        <v>2015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22">
        <v>2500</v>
      </c>
      <c r="E1525" s="22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>
        <f t="shared" si="95"/>
        <v>2012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22">
        <v>10000</v>
      </c>
      <c r="E1526" s="22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>
        <f t="shared" si="95"/>
        <v>2014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22">
        <v>3000</v>
      </c>
      <c r="E1527" s="22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>
        <f t="shared" si="95"/>
        <v>2015</v>
      </c>
    </row>
    <row r="1528" spans="1:20" ht="43.5" x14ac:dyDescent="0.35">
      <c r="A1528">
        <v>2802</v>
      </c>
      <c r="B1528" s="3" t="s">
        <v>2802</v>
      </c>
      <c r="C1528" s="3" t="s">
        <v>6912</v>
      </c>
      <c r="D1528" s="22">
        <v>3000</v>
      </c>
      <c r="E1528" s="22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6">
        <f t="shared" si="94"/>
        <v>42192.64707175926</v>
      </c>
      <c r="T1528">
        <f t="shared" si="95"/>
        <v>2015</v>
      </c>
    </row>
    <row r="1529" spans="1:20" ht="43.5" x14ac:dyDescent="0.35">
      <c r="A1529">
        <v>1390</v>
      </c>
      <c r="B1529" s="3" t="s">
        <v>1391</v>
      </c>
      <c r="C1529" s="3" t="s">
        <v>5500</v>
      </c>
      <c r="D1529" s="22">
        <v>2800</v>
      </c>
      <c r="E1529" s="22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6">
        <f t="shared" si="94"/>
        <v>42087.803310185183</v>
      </c>
      <c r="T1529">
        <f t="shared" si="95"/>
        <v>2015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22">
        <v>3000</v>
      </c>
      <c r="E1530" s="22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>
        <f t="shared" si="95"/>
        <v>2016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22">
        <v>3000</v>
      </c>
      <c r="E1531" s="22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>
        <f t="shared" si="95"/>
        <v>2014</v>
      </c>
    </row>
    <row r="1532" spans="1:20" ht="43.5" x14ac:dyDescent="0.35">
      <c r="A1532">
        <v>4067</v>
      </c>
      <c r="B1532" s="3" t="s">
        <v>4063</v>
      </c>
      <c r="C1532" s="3" t="s">
        <v>7998</v>
      </c>
      <c r="D1532" s="22">
        <v>5000</v>
      </c>
      <c r="E1532" s="22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6">
        <f t="shared" si="94"/>
        <v>42235.117476851854</v>
      </c>
      <c r="T1532">
        <f t="shared" si="95"/>
        <v>2015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22">
        <v>3000</v>
      </c>
      <c r="E1533" s="22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>
        <f t="shared" si="95"/>
        <v>2014</v>
      </c>
    </row>
    <row r="1534" spans="1:20" ht="43.5" x14ac:dyDescent="0.35">
      <c r="A1534">
        <v>837</v>
      </c>
      <c r="B1534" s="3" t="s">
        <v>838</v>
      </c>
      <c r="C1534" s="3" t="s">
        <v>4947</v>
      </c>
      <c r="D1534" s="22">
        <v>2500</v>
      </c>
      <c r="E1534" s="22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6">
        <f t="shared" si="94"/>
        <v>41730.998402777775</v>
      </c>
      <c r="T1534">
        <f t="shared" si="95"/>
        <v>2014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22">
        <v>2820</v>
      </c>
      <c r="E1535" s="22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>
        <f t="shared" si="95"/>
        <v>2014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22">
        <v>3000</v>
      </c>
      <c r="E1536" s="22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>
        <f t="shared" si="95"/>
        <v>2015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22">
        <v>3000</v>
      </c>
      <c r="E1537" s="22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>
        <f t="shared" si="95"/>
        <v>2015</v>
      </c>
    </row>
    <row r="1538" spans="1:20" ht="43.5" x14ac:dyDescent="0.35">
      <c r="A1538">
        <v>3003</v>
      </c>
      <c r="B1538" s="3" t="s">
        <v>3003</v>
      </c>
      <c r="C1538" s="3" t="s">
        <v>7113</v>
      </c>
      <c r="D1538" s="22">
        <v>3000</v>
      </c>
      <c r="E1538" s="22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>
        <f t="shared" si="95"/>
        <v>2016</v>
      </c>
    </row>
    <row r="1539" spans="1:20" ht="43.5" x14ac:dyDescent="0.35">
      <c r="A1539">
        <v>3008</v>
      </c>
      <c r="B1539" s="3" t="s">
        <v>3008</v>
      </c>
      <c r="C1539" s="3" t="s">
        <v>7118</v>
      </c>
      <c r="D1539" s="22">
        <v>3000</v>
      </c>
      <c r="E1539" s="22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8" x14ac:dyDescent="0.35">
      <c r="A1540">
        <v>3174</v>
      </c>
      <c r="B1540" s="3" t="s">
        <v>3174</v>
      </c>
      <c r="C1540" s="3" t="s">
        <v>7284</v>
      </c>
      <c r="D1540" s="22">
        <v>3000</v>
      </c>
      <c r="E1540" s="22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>
        <f t="shared" si="99"/>
        <v>2014</v>
      </c>
    </row>
    <row r="1541" spans="1:20" ht="43.5" x14ac:dyDescent="0.35">
      <c r="A1541">
        <v>210</v>
      </c>
      <c r="B1541" s="3" t="s">
        <v>212</v>
      </c>
      <c r="C1541" s="3" t="s">
        <v>4320</v>
      </c>
      <c r="D1541" s="22">
        <v>12000</v>
      </c>
      <c r="E1541" s="22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>
        <f t="shared" si="99"/>
        <v>2015</v>
      </c>
    </row>
    <row r="1542" spans="1:20" ht="58" x14ac:dyDescent="0.35">
      <c r="A1542">
        <v>3437</v>
      </c>
      <c r="B1542" s="3" t="s">
        <v>3436</v>
      </c>
      <c r="C1542" s="3" t="s">
        <v>7547</v>
      </c>
      <c r="D1542" s="22">
        <v>3000</v>
      </c>
      <c r="E1542" s="22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>
        <f t="shared" si="99"/>
        <v>2015</v>
      </c>
    </row>
    <row r="1543" spans="1:20" x14ac:dyDescent="0.35">
      <c r="A1543">
        <v>3467</v>
      </c>
      <c r="B1543" s="3" t="s">
        <v>3466</v>
      </c>
      <c r="C1543" s="3" t="s">
        <v>7577</v>
      </c>
      <c r="D1543" s="22">
        <v>3000</v>
      </c>
      <c r="E1543" s="22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>
        <f t="shared" si="99"/>
        <v>2015</v>
      </c>
    </row>
    <row r="1544" spans="1:20" ht="43.5" x14ac:dyDescent="0.35">
      <c r="A1544">
        <v>2283</v>
      </c>
      <c r="B1544" s="3" t="s">
        <v>2284</v>
      </c>
      <c r="C1544" s="3" t="s">
        <v>6393</v>
      </c>
      <c r="D1544" s="22">
        <v>3000</v>
      </c>
      <c r="E1544" s="22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>
        <f t="shared" si="99"/>
        <v>2012</v>
      </c>
    </row>
    <row r="1545" spans="1:20" ht="58" x14ac:dyDescent="0.35">
      <c r="A1545">
        <v>1847</v>
      </c>
      <c r="B1545" s="3" t="s">
        <v>1848</v>
      </c>
      <c r="C1545" s="3" t="s">
        <v>5957</v>
      </c>
      <c r="D1545" s="22">
        <v>2500</v>
      </c>
      <c r="E1545" s="22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>
        <f t="shared" si="99"/>
        <v>2015</v>
      </c>
    </row>
    <row r="1546" spans="1:20" x14ac:dyDescent="0.35">
      <c r="A1546">
        <v>659</v>
      </c>
      <c r="B1546" s="3" t="s">
        <v>660</v>
      </c>
      <c r="C1546" s="3" t="s">
        <v>4769</v>
      </c>
      <c r="D1546" s="22">
        <v>3000</v>
      </c>
      <c r="E1546" s="22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>
        <f t="shared" si="99"/>
        <v>2015</v>
      </c>
    </row>
    <row r="1547" spans="1:20" ht="58" x14ac:dyDescent="0.35">
      <c r="A1547">
        <v>3240</v>
      </c>
      <c r="B1547" s="3" t="s">
        <v>3240</v>
      </c>
      <c r="C1547" s="3" t="s">
        <v>7350</v>
      </c>
      <c r="D1547" s="22">
        <v>3000</v>
      </c>
      <c r="E1547" s="22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>
        <f t="shared" si="99"/>
        <v>2017</v>
      </c>
    </row>
    <row r="1548" spans="1:20" ht="43.5" x14ac:dyDescent="0.35">
      <c r="A1548">
        <v>406</v>
      </c>
      <c r="B1548" s="3" t="s">
        <v>407</v>
      </c>
      <c r="C1548" s="3" t="s">
        <v>4516</v>
      </c>
      <c r="D1548" s="22">
        <v>2800</v>
      </c>
      <c r="E1548" s="22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>
        <f t="shared" si="99"/>
        <v>2011</v>
      </c>
    </row>
    <row r="1549" spans="1:20" ht="43.5" x14ac:dyDescent="0.35">
      <c r="A1549">
        <v>10</v>
      </c>
      <c r="B1549" s="3" t="s">
        <v>12</v>
      </c>
      <c r="C1549" s="3" t="s">
        <v>4121</v>
      </c>
      <c r="D1549" s="22">
        <v>3000</v>
      </c>
      <c r="E1549" s="22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>
        <f t="shared" si="99"/>
        <v>2014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22">
        <v>2000</v>
      </c>
      <c r="E1550" s="22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>
        <f t="shared" si="99"/>
        <v>2016</v>
      </c>
    </row>
    <row r="1551" spans="1:20" ht="58" x14ac:dyDescent="0.35">
      <c r="A1551">
        <v>652</v>
      </c>
      <c r="B1551" s="3" t="s">
        <v>653</v>
      </c>
      <c r="C1551" s="3" t="s">
        <v>4762</v>
      </c>
      <c r="D1551" s="22">
        <v>3000</v>
      </c>
      <c r="E1551" s="22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>
        <f t="shared" si="99"/>
        <v>2016</v>
      </c>
    </row>
    <row r="1552" spans="1:20" ht="58" x14ac:dyDescent="0.35">
      <c r="A1552">
        <v>733</v>
      </c>
      <c r="B1552" s="3" t="s">
        <v>734</v>
      </c>
      <c r="C1552" s="3" t="s">
        <v>4843</v>
      </c>
      <c r="D1552" s="22">
        <v>2500</v>
      </c>
      <c r="E1552" s="22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>
        <f t="shared" si="99"/>
        <v>2013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22">
        <v>2500</v>
      </c>
      <c r="E1553" s="22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>
        <f t="shared" si="99"/>
        <v>2013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22">
        <v>1960</v>
      </c>
      <c r="E1554" s="22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>
        <f t="shared" si="99"/>
        <v>2016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22">
        <v>3000</v>
      </c>
      <c r="E1555" s="22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>
        <f t="shared" si="99"/>
        <v>2015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22">
        <v>3000</v>
      </c>
      <c r="E1556" s="22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>
        <f t="shared" si="99"/>
        <v>2013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 s="22">
        <v>17000</v>
      </c>
      <c r="E1557" s="22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>
        <f t="shared" si="99"/>
        <v>2016</v>
      </c>
    </row>
    <row r="1558" spans="1:20" ht="43.5" x14ac:dyDescent="0.35">
      <c r="A1558">
        <v>166</v>
      </c>
      <c r="B1558" s="3" t="s">
        <v>168</v>
      </c>
      <c r="C1558" s="3" t="s">
        <v>4276</v>
      </c>
      <c r="D1558" s="22">
        <v>5000</v>
      </c>
      <c r="E1558" s="22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>
        <f t="shared" si="99"/>
        <v>2016</v>
      </c>
    </row>
    <row r="1559" spans="1:20" ht="43.5" x14ac:dyDescent="0.35">
      <c r="A1559">
        <v>1857</v>
      </c>
      <c r="B1559" s="3" t="s">
        <v>1858</v>
      </c>
      <c r="C1559" s="3" t="s">
        <v>5967</v>
      </c>
      <c r="D1559" s="22">
        <v>3000</v>
      </c>
      <c r="E1559" s="22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>
        <f t="shared" si="99"/>
        <v>2014</v>
      </c>
    </row>
    <row r="1560" spans="1:20" ht="43.5" x14ac:dyDescent="0.35">
      <c r="A1560">
        <v>2097</v>
      </c>
      <c r="B1560" s="3" t="s">
        <v>2098</v>
      </c>
      <c r="C1560" s="3" t="s">
        <v>6207</v>
      </c>
      <c r="D1560" s="22">
        <v>3000</v>
      </c>
      <c r="E1560" s="22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>
        <f t="shared" si="99"/>
        <v>2011</v>
      </c>
    </row>
    <row r="1561" spans="1:20" ht="29" x14ac:dyDescent="0.35">
      <c r="A1561">
        <v>2830</v>
      </c>
      <c r="B1561" s="3" t="s">
        <v>2830</v>
      </c>
      <c r="C1561" s="3" t="s">
        <v>6940</v>
      </c>
      <c r="D1561" s="22">
        <v>3000</v>
      </c>
      <c r="E1561" s="22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>
        <f t="shared" si="99"/>
        <v>2014</v>
      </c>
    </row>
    <row r="1562" spans="1:20" ht="43.5" x14ac:dyDescent="0.35">
      <c r="A1562">
        <v>3375</v>
      </c>
      <c r="B1562" s="3" t="s">
        <v>3374</v>
      </c>
      <c r="C1562" s="3" t="s">
        <v>7485</v>
      </c>
      <c r="D1562" s="22">
        <v>3000</v>
      </c>
      <c r="E1562" s="22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>
        <f t="shared" si="99"/>
        <v>2014</v>
      </c>
    </row>
    <row r="1563" spans="1:20" ht="43.5" x14ac:dyDescent="0.35">
      <c r="A1563">
        <v>3412</v>
      </c>
      <c r="B1563" s="3" t="s">
        <v>3411</v>
      </c>
      <c r="C1563" s="3" t="s">
        <v>7522</v>
      </c>
      <c r="D1563" s="22">
        <v>3000</v>
      </c>
      <c r="E1563" s="22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>
        <f t="shared" si="99"/>
        <v>2014</v>
      </c>
    </row>
    <row r="1564" spans="1:20" ht="29" x14ac:dyDescent="0.35">
      <c r="A1564">
        <v>3623</v>
      </c>
      <c r="B1564" s="3" t="s">
        <v>3621</v>
      </c>
      <c r="C1564" s="3" t="s">
        <v>7733</v>
      </c>
      <c r="D1564" s="22">
        <v>2500</v>
      </c>
      <c r="E1564" s="22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>
        <f t="shared" si="99"/>
        <v>2014</v>
      </c>
    </row>
    <row r="1565" spans="1:20" ht="43.5" x14ac:dyDescent="0.35">
      <c r="A1565">
        <v>3754</v>
      </c>
      <c r="B1565" s="3" t="s">
        <v>3751</v>
      </c>
      <c r="C1565" s="3" t="s">
        <v>7864</v>
      </c>
      <c r="D1565" s="22">
        <v>2500</v>
      </c>
      <c r="E1565" s="22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>
        <f t="shared" si="99"/>
        <v>2014</v>
      </c>
    </row>
    <row r="1566" spans="1:20" ht="43.5" x14ac:dyDescent="0.35">
      <c r="A1566">
        <v>3780</v>
      </c>
      <c r="B1566" s="3" t="s">
        <v>3777</v>
      </c>
      <c r="C1566" s="3" t="s">
        <v>7890</v>
      </c>
      <c r="D1566" s="22">
        <v>2500</v>
      </c>
      <c r="E1566" s="22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>
        <f t="shared" si="99"/>
        <v>2015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 s="22">
        <v>65108</v>
      </c>
      <c r="E1567" s="22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>
        <f t="shared" si="99"/>
        <v>2011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 s="22">
        <v>8000</v>
      </c>
      <c r="E1568" s="22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>
        <f t="shared" si="99"/>
        <v>2014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22">
        <v>2500</v>
      </c>
      <c r="E1569" s="22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>
        <f t="shared" si="99"/>
        <v>2014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 s="22">
        <v>60000</v>
      </c>
      <c r="E1570" s="22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>
        <f t="shared" si="99"/>
        <v>2014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 s="22">
        <v>5000</v>
      </c>
      <c r="E1571" s="22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>
        <f t="shared" si="99"/>
        <v>2015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22">
        <v>9999</v>
      </c>
      <c r="E1572" s="22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>
        <f t="shared" si="99"/>
        <v>2015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22">
        <v>2900</v>
      </c>
      <c r="E1573" s="22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>
        <f t="shared" si="99"/>
        <v>2015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22">
        <v>2500</v>
      </c>
      <c r="E1574" s="22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>
        <f t="shared" si="99"/>
        <v>2014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22">
        <v>2700</v>
      </c>
      <c r="E1575" s="22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>
        <f t="shared" si="99"/>
        <v>2016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22">
        <v>2500</v>
      </c>
      <c r="E1576" s="22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>
        <f t="shared" si="99"/>
        <v>2014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22">
        <v>2000</v>
      </c>
      <c r="E1577" s="22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>
        <f t="shared" si="99"/>
        <v>2014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22">
        <v>1500</v>
      </c>
      <c r="E1578" s="22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>
        <f t="shared" si="99"/>
        <v>2010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22">
        <v>2750</v>
      </c>
      <c r="E1579" s="22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>
        <f t="shared" si="99"/>
        <v>2016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22">
        <v>1000</v>
      </c>
      <c r="E1580" s="22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>
        <f t="shared" si="99"/>
        <v>2013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22">
        <v>2827</v>
      </c>
      <c r="E1581" s="22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>
        <f t="shared" si="99"/>
        <v>2014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22">
        <v>2700</v>
      </c>
      <c r="E1582" s="22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>
        <f t="shared" si="99"/>
        <v>2015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22">
        <v>2000</v>
      </c>
      <c r="E1583" s="22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>
        <f t="shared" si="99"/>
        <v>2011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 s="22">
        <v>150000</v>
      </c>
      <c r="E1584" s="22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>
        <f t="shared" si="99"/>
        <v>2015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22">
        <v>1500</v>
      </c>
      <c r="E1585" s="22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>
        <f t="shared" si="99"/>
        <v>2014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22">
        <v>2300</v>
      </c>
      <c r="E1586" s="22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>
        <f t="shared" si="99"/>
        <v>2011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22">
        <v>850</v>
      </c>
      <c r="E1587" s="22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>
        <f t="shared" si="99"/>
        <v>2016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22">
        <v>2250</v>
      </c>
      <c r="E1588" s="22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>
        <f t="shared" si="99"/>
        <v>2016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 s="22">
        <v>15000</v>
      </c>
      <c r="E1589" s="22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>
        <f t="shared" si="99"/>
        <v>2015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22">
        <v>1000</v>
      </c>
      <c r="E1590" s="22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>
        <f t="shared" si="99"/>
        <v>2016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22">
        <v>2500</v>
      </c>
      <c r="E1591" s="22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>
        <f t="shared" si="99"/>
        <v>2014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22">
        <v>2000</v>
      </c>
      <c r="E1592" s="22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>
        <f t="shared" si="99"/>
        <v>2014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22">
        <v>2600</v>
      </c>
      <c r="E1593" s="22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>
        <f t="shared" si="99"/>
        <v>2014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22">
        <v>2500</v>
      </c>
      <c r="E1594" s="22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>
        <f t="shared" si="99"/>
        <v>2016</v>
      </c>
    </row>
    <row r="1595" spans="1:20" ht="43.5" x14ac:dyDescent="0.35">
      <c r="A1595">
        <v>1016</v>
      </c>
      <c r="B1595" s="3" t="s">
        <v>1017</v>
      </c>
      <c r="C1595" s="3" t="s">
        <v>5126</v>
      </c>
      <c r="D1595" s="22">
        <v>100000</v>
      </c>
      <c r="E1595" s="22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>
        <f t="shared" si="99"/>
        <v>2016</v>
      </c>
    </row>
    <row r="1596" spans="1:20" ht="43.5" x14ac:dyDescent="0.35">
      <c r="A1596">
        <v>1374</v>
      </c>
      <c r="B1596" s="3" t="s">
        <v>1375</v>
      </c>
      <c r="C1596" s="3" t="s">
        <v>5484</v>
      </c>
      <c r="D1596" s="22">
        <v>1500</v>
      </c>
      <c r="E1596" s="22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>
        <f t="shared" si="99"/>
        <v>2016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22">
        <v>2500</v>
      </c>
      <c r="E1597" s="22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>
        <f t="shared" si="99"/>
        <v>2016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 s="22">
        <v>25000</v>
      </c>
      <c r="E1598" s="22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>
        <f t="shared" si="99"/>
        <v>2014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22">
        <v>2300</v>
      </c>
      <c r="E1599" s="22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>
        <f t="shared" si="99"/>
        <v>2011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22">
        <v>2000</v>
      </c>
      <c r="E1600" s="22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>
        <f t="shared" si="99"/>
        <v>2015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22">
        <v>2000</v>
      </c>
      <c r="E1601" s="22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>
        <f t="shared" si="99"/>
        <v>2013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22">
        <v>2750</v>
      </c>
      <c r="E1602" s="22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>
        <f t="shared" si="99"/>
        <v>2013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 s="22">
        <v>6000</v>
      </c>
      <c r="E1603" s="22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22">
        <v>2500</v>
      </c>
      <c r="E1604" s="22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>
        <f t="shared" si="103"/>
        <v>2015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22">
        <v>2000</v>
      </c>
      <c r="E1605" s="22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>
        <f t="shared" si="103"/>
        <v>2015</v>
      </c>
    </row>
    <row r="1606" spans="1:20" ht="43.5" x14ac:dyDescent="0.35">
      <c r="A1606">
        <v>2880</v>
      </c>
      <c r="B1606" s="3" t="s">
        <v>2880</v>
      </c>
      <c r="C1606" s="3" t="s">
        <v>6990</v>
      </c>
      <c r="D1606" s="22">
        <v>12000</v>
      </c>
      <c r="E1606" s="22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6">
        <f t="shared" si="102"/>
        <v>42192.905694444446</v>
      </c>
      <c r="T1606">
        <f t="shared" si="103"/>
        <v>2015</v>
      </c>
    </row>
    <row r="1607" spans="1:20" ht="43.5" x14ac:dyDescent="0.35">
      <c r="A1607">
        <v>2626</v>
      </c>
      <c r="B1607" s="3" t="s">
        <v>2626</v>
      </c>
      <c r="C1607" s="3" t="s">
        <v>6736</v>
      </c>
      <c r="D1607" s="22">
        <v>2500</v>
      </c>
      <c r="E1607" s="22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6">
        <f t="shared" si="102"/>
        <v>42128.628113425926</v>
      </c>
      <c r="T1607">
        <f t="shared" si="103"/>
        <v>2015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22">
        <v>2000</v>
      </c>
      <c r="E1608" s="22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>
        <f t="shared" si="103"/>
        <v>2016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 s="22">
        <v>6500</v>
      </c>
      <c r="E1609" s="22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>
        <f t="shared" si="103"/>
        <v>2014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22">
        <v>2500</v>
      </c>
      <c r="E1610" s="22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>
        <f t="shared" si="103"/>
        <v>2014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22">
        <v>2500</v>
      </c>
      <c r="E1611" s="22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>
        <f t="shared" si="103"/>
        <v>2013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22">
        <v>2750</v>
      </c>
      <c r="E1612" s="22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>
        <f t="shared" si="103"/>
        <v>2016</v>
      </c>
    </row>
    <row r="1613" spans="1:20" ht="43.5" x14ac:dyDescent="0.35">
      <c r="A1613">
        <v>519</v>
      </c>
      <c r="B1613" s="3" t="s">
        <v>520</v>
      </c>
      <c r="C1613" s="3" t="s">
        <v>4629</v>
      </c>
      <c r="D1613" s="22">
        <v>12001</v>
      </c>
      <c r="E1613" s="22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>
        <f t="shared" si="103"/>
        <v>2012</v>
      </c>
    </row>
    <row r="1614" spans="1:20" ht="43.5" x14ac:dyDescent="0.35">
      <c r="A1614">
        <v>3311</v>
      </c>
      <c r="B1614" s="3" t="s">
        <v>3311</v>
      </c>
      <c r="C1614" s="3" t="s">
        <v>7421</v>
      </c>
      <c r="D1614" s="22">
        <v>2500</v>
      </c>
      <c r="E1614" s="22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>
        <f t="shared" si="103"/>
        <v>2015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22">
        <v>1900</v>
      </c>
      <c r="E1615" s="22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>
        <f t="shared" si="103"/>
        <v>2012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22">
        <v>2500</v>
      </c>
      <c r="E1616" s="22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>
        <f t="shared" si="103"/>
        <v>2012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22">
        <v>2500</v>
      </c>
      <c r="E1617" s="22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>
        <f t="shared" si="103"/>
        <v>2015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 s="22">
        <v>5000</v>
      </c>
      <c r="E1618" s="22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>
        <f t="shared" si="103"/>
        <v>2015</v>
      </c>
    </row>
    <row r="1619" spans="1:20" ht="72.5" x14ac:dyDescent="0.35">
      <c r="A1619">
        <v>587</v>
      </c>
      <c r="B1619" s="3" t="s">
        <v>588</v>
      </c>
      <c r="C1619" s="3" t="s">
        <v>4697</v>
      </c>
      <c r="D1619" s="22">
        <v>30000</v>
      </c>
      <c r="E1619" s="22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>
        <f t="shared" si="103"/>
        <v>2015</v>
      </c>
    </row>
    <row r="1620" spans="1:20" ht="43.5" x14ac:dyDescent="0.35">
      <c r="A1620">
        <v>3183</v>
      </c>
      <c r="B1620" s="3" t="s">
        <v>3183</v>
      </c>
      <c r="C1620" s="3" t="s">
        <v>7293</v>
      </c>
      <c r="D1620" s="22">
        <v>2500</v>
      </c>
      <c r="E1620" s="22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>
        <f t="shared" si="103"/>
        <v>2013</v>
      </c>
    </row>
    <row r="1621" spans="1:20" x14ac:dyDescent="0.35">
      <c r="A1621">
        <v>2147</v>
      </c>
      <c r="B1621" s="3" t="s">
        <v>2148</v>
      </c>
      <c r="C1621" s="3" t="s">
        <v>6257</v>
      </c>
      <c r="D1621" s="22">
        <v>390000</v>
      </c>
      <c r="E1621" s="22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>
        <f t="shared" si="103"/>
        <v>2014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22">
        <v>1500</v>
      </c>
      <c r="E1622" s="22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>
        <f t="shared" si="103"/>
        <v>2017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22">
        <v>2500</v>
      </c>
      <c r="E1623" s="22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>
        <f t="shared" si="103"/>
        <v>2014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22">
        <v>2500</v>
      </c>
      <c r="E1624" s="22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>
        <f t="shared" si="103"/>
        <v>2011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22">
        <v>2500</v>
      </c>
      <c r="E1625" s="22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>
        <f t="shared" si="103"/>
        <v>2014</v>
      </c>
    </row>
    <row r="1626" spans="1:20" ht="43.5" x14ac:dyDescent="0.35">
      <c r="A1626">
        <v>3139</v>
      </c>
      <c r="B1626" s="3" t="s">
        <v>3139</v>
      </c>
      <c r="C1626" s="3" t="s">
        <v>7249</v>
      </c>
      <c r="D1626" s="22">
        <v>50000</v>
      </c>
      <c r="E1626" s="22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6">
        <f t="shared" si="102"/>
        <v>42785.270370370374</v>
      </c>
      <c r="T1626">
        <f t="shared" si="103"/>
        <v>2017</v>
      </c>
    </row>
    <row r="1627" spans="1:20" ht="43.5" x14ac:dyDescent="0.35">
      <c r="A1627">
        <v>864</v>
      </c>
      <c r="B1627" s="3" t="s">
        <v>865</v>
      </c>
      <c r="C1627" s="3" t="s">
        <v>4974</v>
      </c>
      <c r="D1627" s="22">
        <v>6500</v>
      </c>
      <c r="E1627" s="22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6">
        <f t="shared" si="102"/>
        <v>41541.106921296298</v>
      </c>
      <c r="T1627">
        <f t="shared" si="103"/>
        <v>2013</v>
      </c>
    </row>
    <row r="1628" spans="1:20" ht="43.5" x14ac:dyDescent="0.35">
      <c r="A1628">
        <v>2934</v>
      </c>
      <c r="B1628" s="3" t="s">
        <v>2934</v>
      </c>
      <c r="C1628" s="3" t="s">
        <v>7044</v>
      </c>
      <c r="D1628" s="22">
        <v>2500</v>
      </c>
      <c r="E1628" s="22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6">
        <f t="shared" si="102"/>
        <v>41775.636157407411</v>
      </c>
      <c r="T1628">
        <f t="shared" si="103"/>
        <v>2014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22">
        <v>2658</v>
      </c>
      <c r="E1629" s="22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>
        <f t="shared" si="103"/>
        <v>2015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22">
        <v>2100</v>
      </c>
      <c r="E1630" s="22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>
        <f t="shared" si="103"/>
        <v>2015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22">
        <v>2500</v>
      </c>
      <c r="E1631" s="22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>
        <f t="shared" si="103"/>
        <v>2016</v>
      </c>
    </row>
    <row r="1632" spans="1:20" ht="43.5" x14ac:dyDescent="0.35">
      <c r="A1632">
        <v>2940</v>
      </c>
      <c r="B1632" s="3" t="s">
        <v>2940</v>
      </c>
      <c r="C1632" s="3" t="s">
        <v>7050</v>
      </c>
      <c r="D1632" s="22">
        <v>2500</v>
      </c>
      <c r="E1632" s="22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6">
        <f t="shared" si="102"/>
        <v>41982.773356481484</v>
      </c>
      <c r="T1632">
        <f t="shared" si="103"/>
        <v>2014</v>
      </c>
    </row>
    <row r="1633" spans="1:20" ht="43.5" x14ac:dyDescent="0.35">
      <c r="A1633">
        <v>820</v>
      </c>
      <c r="B1633" s="3" t="s">
        <v>821</v>
      </c>
      <c r="C1633" s="3" t="s">
        <v>4930</v>
      </c>
      <c r="D1633" s="22">
        <v>2000</v>
      </c>
      <c r="E1633" s="22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6">
        <f t="shared" si="102"/>
        <v>41768.841921296298</v>
      </c>
      <c r="T1633">
        <f t="shared" si="103"/>
        <v>2014</v>
      </c>
    </row>
    <row r="1634" spans="1:20" ht="43.5" x14ac:dyDescent="0.35">
      <c r="A1634">
        <v>1901</v>
      </c>
      <c r="B1634" s="3" t="s">
        <v>1902</v>
      </c>
      <c r="C1634" s="3" t="s">
        <v>6011</v>
      </c>
      <c r="D1634" s="22">
        <v>99000</v>
      </c>
      <c r="E1634" s="22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>
        <f t="shared" si="103"/>
        <v>2015</v>
      </c>
    </row>
    <row r="1635" spans="1:20" ht="43.5" x14ac:dyDescent="0.35">
      <c r="A1635">
        <v>3615</v>
      </c>
      <c r="B1635" s="3" t="s">
        <v>3613</v>
      </c>
      <c r="C1635" s="3" t="s">
        <v>7725</v>
      </c>
      <c r="D1635" s="22">
        <v>2500</v>
      </c>
      <c r="E1635" s="22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>
        <f t="shared" si="103"/>
        <v>2015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22">
        <v>2500</v>
      </c>
      <c r="E1636" s="22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>
        <f t="shared" si="103"/>
        <v>2014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22">
        <v>2500</v>
      </c>
      <c r="E1637" s="22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>
        <f t="shared" si="103"/>
        <v>2016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22">
        <v>650</v>
      </c>
      <c r="E1638" s="22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>
        <f t="shared" si="103"/>
        <v>2014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22">
        <v>2500</v>
      </c>
      <c r="E1639" s="22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>
        <f t="shared" si="103"/>
        <v>2015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22">
        <v>2500</v>
      </c>
      <c r="E1640" s="22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>
        <f t="shared" si="103"/>
        <v>2015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22">
        <v>2000</v>
      </c>
      <c r="E1641" s="22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>
        <f t="shared" si="103"/>
        <v>2015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22">
        <v>1800</v>
      </c>
      <c r="E1642" s="22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>
        <f t="shared" si="103"/>
        <v>2014</v>
      </c>
    </row>
    <row r="1643" spans="1:20" ht="43.5" x14ac:dyDescent="0.35">
      <c r="A1643">
        <v>2366</v>
      </c>
      <c r="B1643" s="3" t="s">
        <v>2367</v>
      </c>
      <c r="C1643" s="3" t="s">
        <v>6476</v>
      </c>
      <c r="D1643" s="22">
        <v>25000</v>
      </c>
      <c r="E1643" s="22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6">
        <f t="shared" si="102"/>
        <v>42268.531631944439</v>
      </c>
      <c r="T1643">
        <f t="shared" si="103"/>
        <v>2015</v>
      </c>
    </row>
    <row r="1644" spans="1:20" ht="29" x14ac:dyDescent="0.35">
      <c r="A1644">
        <v>1928</v>
      </c>
      <c r="B1644" s="3" t="s">
        <v>1929</v>
      </c>
      <c r="C1644" s="3" t="s">
        <v>6038</v>
      </c>
      <c r="D1644" s="22">
        <v>2550</v>
      </c>
      <c r="E1644" s="22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6">
        <f t="shared" si="102"/>
        <v>41371.648078703707</v>
      </c>
      <c r="T1644">
        <f t="shared" si="103"/>
        <v>2013</v>
      </c>
    </row>
    <row r="1645" spans="1:20" ht="58" x14ac:dyDescent="0.35">
      <c r="A1645">
        <v>3306</v>
      </c>
      <c r="B1645" s="3" t="s">
        <v>3306</v>
      </c>
      <c r="C1645" s="3" t="s">
        <v>7416</v>
      </c>
      <c r="D1645" s="22">
        <v>1500</v>
      </c>
      <c r="E1645" s="22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>
        <f t="shared" si="103"/>
        <v>2016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22">
        <v>2500</v>
      </c>
      <c r="E1646" s="22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>
        <f t="shared" si="103"/>
        <v>2016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22">
        <v>2500</v>
      </c>
      <c r="E1647" s="22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>
        <f t="shared" si="103"/>
        <v>2010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22">
        <v>1500</v>
      </c>
      <c r="E1648" s="22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>
        <f t="shared" si="103"/>
        <v>2016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22">
        <v>2500</v>
      </c>
      <c r="E1649" s="22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>
        <f t="shared" si="103"/>
        <v>2010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22">
        <v>2000</v>
      </c>
      <c r="E1650" s="22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>
        <f t="shared" si="103"/>
        <v>2016</v>
      </c>
    </row>
    <row r="1651" spans="1:20" ht="43.5" x14ac:dyDescent="0.35">
      <c r="A1651">
        <v>3199</v>
      </c>
      <c r="B1651" s="3" t="s">
        <v>3199</v>
      </c>
      <c r="C1651" s="3" t="s">
        <v>7309</v>
      </c>
      <c r="D1651" s="22">
        <v>5000</v>
      </c>
      <c r="E1651" s="22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6">
        <f t="shared" si="102"/>
        <v>41858.761782407404</v>
      </c>
      <c r="T1651">
        <f t="shared" si="103"/>
        <v>2014</v>
      </c>
    </row>
    <row r="1652" spans="1:20" ht="43.5" x14ac:dyDescent="0.35">
      <c r="A1652">
        <v>842</v>
      </c>
      <c r="B1652" s="3" t="s">
        <v>843</v>
      </c>
      <c r="C1652" s="3" t="s">
        <v>4952</v>
      </c>
      <c r="D1652" s="22">
        <v>2500</v>
      </c>
      <c r="E1652" s="22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6">
        <f t="shared" si="102"/>
        <v>41526.592395833337</v>
      </c>
      <c r="T1652">
        <f t="shared" si="103"/>
        <v>2013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 s="22">
        <v>100000</v>
      </c>
      <c r="E1653" s="22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>
        <f t="shared" si="103"/>
        <v>2016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22">
        <v>2500</v>
      </c>
      <c r="E1654" s="22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>
        <f t="shared" si="103"/>
        <v>2014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22">
        <v>2500</v>
      </c>
      <c r="E1655" s="22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>
        <f t="shared" si="103"/>
        <v>2015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22">
        <v>2500</v>
      </c>
      <c r="E1656" s="22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>
        <f t="shared" si="103"/>
        <v>2011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22">
        <v>2500</v>
      </c>
      <c r="E1657" s="22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>
        <f t="shared" si="103"/>
        <v>2015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22">
        <v>2500</v>
      </c>
      <c r="E1658" s="22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>
        <f t="shared" si="103"/>
        <v>2015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22">
        <v>1500</v>
      </c>
      <c r="E1659" s="22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>
        <f t="shared" si="103"/>
        <v>2012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22">
        <v>2450</v>
      </c>
      <c r="E1660" s="22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>
        <f t="shared" si="103"/>
        <v>2016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22">
        <v>2500</v>
      </c>
      <c r="E1661" s="22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>
        <f t="shared" si="103"/>
        <v>2014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22">
        <v>2500</v>
      </c>
      <c r="E1662" s="22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>
        <f t="shared" si="103"/>
        <v>2011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22">
        <v>2500</v>
      </c>
      <c r="E1663" s="22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>
        <f t="shared" si="103"/>
        <v>2015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22">
        <v>1200</v>
      </c>
      <c r="E1664" s="22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>
        <f t="shared" si="103"/>
        <v>2010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22">
        <v>1500</v>
      </c>
      <c r="E1665" s="22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>
        <f t="shared" si="103"/>
        <v>2014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22">
        <v>2500</v>
      </c>
      <c r="E1666" s="22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>
        <f t="shared" si="103"/>
        <v>2015</v>
      </c>
    </row>
    <row r="1667" spans="1:20" ht="43.5" x14ac:dyDescent="0.35">
      <c r="A1667">
        <v>2933</v>
      </c>
      <c r="B1667" s="3" t="s">
        <v>2933</v>
      </c>
      <c r="C1667" s="3" t="s">
        <v>7043</v>
      </c>
      <c r="D1667" s="22">
        <v>2500</v>
      </c>
      <c r="E1667" s="22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5" x14ac:dyDescent="0.35">
      <c r="A1668">
        <v>3538</v>
      </c>
      <c r="B1668" s="3" t="s">
        <v>3537</v>
      </c>
      <c r="C1668" s="3" t="s">
        <v>7648</v>
      </c>
      <c r="D1668" s="22">
        <v>2000</v>
      </c>
      <c r="E1668" s="22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>
        <f t="shared" si="107"/>
        <v>2016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22">
        <v>2500</v>
      </c>
      <c r="E1669" s="22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>
        <f t="shared" si="107"/>
        <v>2012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22">
        <v>2500</v>
      </c>
      <c r="E1670" s="22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>
        <f t="shared" si="107"/>
        <v>2015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22">
        <v>2500</v>
      </c>
      <c r="E1671" s="22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>
        <f t="shared" si="107"/>
        <v>2016</v>
      </c>
    </row>
    <row r="1672" spans="1:20" ht="43.5" x14ac:dyDescent="0.35">
      <c r="A1672">
        <v>2809</v>
      </c>
      <c r="B1672" s="3" t="s">
        <v>2809</v>
      </c>
      <c r="C1672" s="3" t="s">
        <v>6919</v>
      </c>
      <c r="D1672" s="22">
        <v>2500</v>
      </c>
      <c r="E1672" s="22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>
        <f t="shared" si="107"/>
        <v>2016</v>
      </c>
    </row>
    <row r="1673" spans="1:20" ht="116" x14ac:dyDescent="0.35">
      <c r="A1673">
        <v>3561</v>
      </c>
      <c r="B1673" s="3" t="s">
        <v>3560</v>
      </c>
      <c r="C1673" s="3" t="s">
        <v>7671</v>
      </c>
      <c r="D1673" s="22">
        <v>2500</v>
      </c>
      <c r="E1673" s="22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6">
        <f t="shared" si="106"/>
        <v>42203.680300925931</v>
      </c>
      <c r="T1673">
        <f t="shared" si="107"/>
        <v>2015</v>
      </c>
    </row>
    <row r="1674" spans="1:20" ht="43.5" x14ac:dyDescent="0.35">
      <c r="A1674">
        <v>3268</v>
      </c>
      <c r="B1674" s="3" t="s">
        <v>3268</v>
      </c>
      <c r="C1674" s="3" t="s">
        <v>7378</v>
      </c>
      <c r="D1674" s="22">
        <v>2000</v>
      </c>
      <c r="E1674" s="22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6">
        <f t="shared" si="106"/>
        <v>42590.90425925926</v>
      </c>
      <c r="T1674">
        <f t="shared" si="107"/>
        <v>2016</v>
      </c>
    </row>
    <row r="1675" spans="1:20" ht="43.5" x14ac:dyDescent="0.35">
      <c r="A1675">
        <v>3603</v>
      </c>
      <c r="B1675" s="3" t="s">
        <v>3602</v>
      </c>
      <c r="C1675" s="3" t="s">
        <v>7713</v>
      </c>
      <c r="D1675" s="22">
        <v>1500</v>
      </c>
      <c r="E1675" s="22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>
        <f t="shared" si="107"/>
        <v>2015</v>
      </c>
    </row>
    <row r="1676" spans="1:20" ht="43.5" x14ac:dyDescent="0.35">
      <c r="A1676">
        <v>1347</v>
      </c>
      <c r="B1676" s="3" t="s">
        <v>1348</v>
      </c>
      <c r="C1676" s="3" t="s">
        <v>5457</v>
      </c>
      <c r="D1676" s="22">
        <v>2500</v>
      </c>
      <c r="E1676" s="22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>
        <f t="shared" si="107"/>
        <v>2015</v>
      </c>
    </row>
    <row r="1677" spans="1:20" ht="43.5" x14ac:dyDescent="0.35">
      <c r="A1677">
        <v>3487</v>
      </c>
      <c r="B1677" s="3" t="s">
        <v>3486</v>
      </c>
      <c r="C1677" s="3" t="s">
        <v>7597</v>
      </c>
      <c r="D1677" s="22">
        <v>2000</v>
      </c>
      <c r="E1677" s="22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>
        <f t="shared" si="107"/>
        <v>2015</v>
      </c>
    </row>
    <row r="1678" spans="1:20" ht="58" x14ac:dyDescent="0.35">
      <c r="A1678">
        <v>986</v>
      </c>
      <c r="B1678" s="3" t="s">
        <v>987</v>
      </c>
      <c r="C1678" s="3" t="s">
        <v>5096</v>
      </c>
      <c r="D1678" s="22">
        <v>20000</v>
      </c>
      <c r="E1678" s="22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6">
        <f t="shared" si="106"/>
        <v>42324.767361111109</v>
      </c>
      <c r="T1678">
        <f t="shared" si="107"/>
        <v>2015</v>
      </c>
    </row>
    <row r="1679" spans="1:20" ht="43.5" x14ac:dyDescent="0.35">
      <c r="A1679">
        <v>3207</v>
      </c>
      <c r="B1679" s="3" t="s">
        <v>3207</v>
      </c>
      <c r="C1679" s="3" t="s">
        <v>7317</v>
      </c>
      <c r="D1679" s="22">
        <v>5500</v>
      </c>
      <c r="E1679" s="22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6">
        <f t="shared" si="106"/>
        <v>42057.277858796297</v>
      </c>
      <c r="T1679">
        <f t="shared" si="107"/>
        <v>2015</v>
      </c>
    </row>
    <row r="1680" spans="1:20" ht="29" x14ac:dyDescent="0.35">
      <c r="A1680">
        <v>758</v>
      </c>
      <c r="B1680" s="3" t="s">
        <v>759</v>
      </c>
      <c r="C1680" s="3" t="s">
        <v>4868</v>
      </c>
      <c r="D1680" s="22">
        <v>2500</v>
      </c>
      <c r="E1680" s="22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6">
        <f t="shared" si="106"/>
        <v>40429.836435185185</v>
      </c>
      <c r="T1680">
        <f t="shared" si="107"/>
        <v>2010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22">
        <v>2500</v>
      </c>
      <c r="E1681" s="22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>
        <f t="shared" si="107"/>
        <v>2015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22">
        <v>2500</v>
      </c>
      <c r="E1682" s="22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>
        <f t="shared" si="107"/>
        <v>2013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22">
        <v>2000</v>
      </c>
      <c r="E1683" s="22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>
        <f t="shared" si="107"/>
        <v>2014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 s="22">
        <v>14000</v>
      </c>
      <c r="E1684" s="22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>
        <f t="shared" si="107"/>
        <v>2013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22">
        <v>5000</v>
      </c>
      <c r="E1685" s="22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>
        <f t="shared" si="107"/>
        <v>2014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22">
        <v>2500</v>
      </c>
      <c r="E1686" s="22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>
        <f t="shared" si="107"/>
        <v>2013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22">
        <v>2500</v>
      </c>
      <c r="E1687" s="22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>
        <f t="shared" si="107"/>
        <v>2014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22">
        <v>2400</v>
      </c>
      <c r="E1688" s="22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>
        <f t="shared" si="107"/>
        <v>2016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22">
        <v>12500</v>
      </c>
      <c r="E1689" s="22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>
        <f t="shared" si="107"/>
        <v>2017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22">
        <v>2500</v>
      </c>
      <c r="E1690" s="22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>
        <f t="shared" si="107"/>
        <v>2016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 s="22">
        <v>15000</v>
      </c>
      <c r="E1691" s="22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>
        <f t="shared" si="107"/>
        <v>2015</v>
      </c>
    </row>
    <row r="1692" spans="1:20" ht="43.5" x14ac:dyDescent="0.35">
      <c r="A1692">
        <v>765</v>
      </c>
      <c r="B1692" s="3" t="s">
        <v>766</v>
      </c>
      <c r="C1692" s="3" t="s">
        <v>4875</v>
      </c>
      <c r="D1692" s="22">
        <v>7000</v>
      </c>
      <c r="E1692" s="22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>
        <f t="shared" si="107"/>
        <v>2014</v>
      </c>
    </row>
    <row r="1693" spans="1:20" ht="29" x14ac:dyDescent="0.35">
      <c r="A1693">
        <v>3778</v>
      </c>
      <c r="B1693" s="3" t="s">
        <v>3775</v>
      </c>
      <c r="C1693" s="3" t="s">
        <v>7888</v>
      </c>
      <c r="D1693" s="22">
        <v>2400</v>
      </c>
      <c r="E1693" s="22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>
        <f t="shared" si="107"/>
        <v>2014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22">
        <v>2500</v>
      </c>
      <c r="E1694" s="22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>
        <f t="shared" si="107"/>
        <v>2015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22">
        <v>2500</v>
      </c>
      <c r="E1695" s="22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>
        <f t="shared" si="107"/>
        <v>2014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22">
        <v>2000</v>
      </c>
      <c r="E1696" s="22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>
        <f t="shared" si="107"/>
        <v>2016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22">
        <v>2500</v>
      </c>
      <c r="E1697" s="22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>
        <f t="shared" si="107"/>
        <v>2013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22">
        <v>2000</v>
      </c>
      <c r="E1698" s="22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>
        <f t="shared" si="107"/>
        <v>2013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22">
        <v>2000</v>
      </c>
      <c r="E1699" s="22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>
        <f t="shared" si="107"/>
        <v>2016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22">
        <v>2000</v>
      </c>
      <c r="E1700" s="22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>
        <f t="shared" si="107"/>
        <v>2015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22">
        <v>2500</v>
      </c>
      <c r="E1701" s="22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>
        <f t="shared" si="107"/>
        <v>2016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22">
        <v>2500</v>
      </c>
      <c r="E1702" s="22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>
        <f t="shared" si="107"/>
        <v>2015</v>
      </c>
    </row>
    <row r="1703" spans="1:20" ht="43.5" x14ac:dyDescent="0.35">
      <c r="A1703">
        <v>2420</v>
      </c>
      <c r="B1703" s="3" t="s">
        <v>2421</v>
      </c>
      <c r="C1703" s="3" t="s">
        <v>6530</v>
      </c>
      <c r="D1703" s="22">
        <v>16870</v>
      </c>
      <c r="E1703" s="22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>
        <f t="shared" si="107"/>
        <v>2014</v>
      </c>
    </row>
    <row r="1704" spans="1:20" ht="43.5" x14ac:dyDescent="0.35">
      <c r="A1704">
        <v>3312</v>
      </c>
      <c r="B1704" s="3" t="s">
        <v>3312</v>
      </c>
      <c r="C1704" s="3" t="s">
        <v>7422</v>
      </c>
      <c r="D1704" s="22">
        <v>2500</v>
      </c>
      <c r="E1704" s="22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>
        <f t="shared" si="107"/>
        <v>2016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22">
        <v>1500</v>
      </c>
      <c r="E1705" s="22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>
        <f t="shared" si="107"/>
        <v>2010</v>
      </c>
    </row>
    <row r="1706" spans="1:20" ht="43.5" x14ac:dyDescent="0.35">
      <c r="A1706">
        <v>4040</v>
      </c>
      <c r="B1706" s="3" t="s">
        <v>4036</v>
      </c>
      <c r="C1706" s="3" t="s">
        <v>8144</v>
      </c>
      <c r="D1706" s="22">
        <v>8000</v>
      </c>
      <c r="E1706" s="22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6">
        <f t="shared" si="106"/>
        <v>42144.231527777782</v>
      </c>
      <c r="T1706">
        <f t="shared" si="107"/>
        <v>2015</v>
      </c>
    </row>
    <row r="1707" spans="1:20" ht="43.5" x14ac:dyDescent="0.35">
      <c r="A1707">
        <v>1302</v>
      </c>
      <c r="B1707" s="3" t="s">
        <v>1303</v>
      </c>
      <c r="C1707" s="3" t="s">
        <v>5412</v>
      </c>
      <c r="D1707" s="22">
        <v>2500</v>
      </c>
      <c r="E1707" s="22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6">
        <f t="shared" si="106"/>
        <v>42675.057997685188</v>
      </c>
      <c r="T1707">
        <f t="shared" si="107"/>
        <v>2016</v>
      </c>
    </row>
    <row r="1708" spans="1:20" ht="43.5" x14ac:dyDescent="0.35">
      <c r="A1708">
        <v>2095</v>
      </c>
      <c r="B1708" s="3" t="s">
        <v>2096</v>
      </c>
      <c r="C1708" s="3" t="s">
        <v>6205</v>
      </c>
      <c r="D1708" s="22">
        <v>2500</v>
      </c>
      <c r="E1708" s="22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6">
        <f t="shared" si="106"/>
        <v>40758.733483796292</v>
      </c>
      <c r="T1708">
        <f t="shared" si="107"/>
        <v>2011</v>
      </c>
    </row>
    <row r="1709" spans="1:20" ht="43.5" x14ac:dyDescent="0.35">
      <c r="A1709">
        <v>2466</v>
      </c>
      <c r="B1709" s="3" t="s">
        <v>2467</v>
      </c>
      <c r="C1709" s="3" t="s">
        <v>6576</v>
      </c>
      <c r="D1709" s="22">
        <v>2500</v>
      </c>
      <c r="E1709" s="22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6">
        <f t="shared" si="106"/>
        <v>41373.102465277778</v>
      </c>
      <c r="T1709">
        <f t="shared" si="107"/>
        <v>2013</v>
      </c>
    </row>
    <row r="1710" spans="1:20" ht="29" x14ac:dyDescent="0.35">
      <c r="A1710">
        <v>3287</v>
      </c>
      <c r="B1710" s="3" t="s">
        <v>3287</v>
      </c>
      <c r="C1710" s="3" t="s">
        <v>7397</v>
      </c>
      <c r="D1710" s="22">
        <v>2500</v>
      </c>
      <c r="E1710" s="22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6">
        <f t="shared" si="106"/>
        <v>42311.750324074077</v>
      </c>
      <c r="T1710">
        <f t="shared" si="107"/>
        <v>2015</v>
      </c>
    </row>
    <row r="1711" spans="1:20" ht="43.5" x14ac:dyDescent="0.35">
      <c r="A1711">
        <v>3516</v>
      </c>
      <c r="B1711" s="3" t="s">
        <v>3515</v>
      </c>
      <c r="C1711" s="3" t="s">
        <v>7626</v>
      </c>
      <c r="D1711" s="22">
        <v>2500</v>
      </c>
      <c r="E1711" s="22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6">
        <f t="shared" si="106"/>
        <v>41856.010069444441</v>
      </c>
      <c r="T1711">
        <f t="shared" si="107"/>
        <v>2014</v>
      </c>
    </row>
    <row r="1712" spans="1:20" ht="29" x14ac:dyDescent="0.35">
      <c r="A1712">
        <v>3544</v>
      </c>
      <c r="B1712" s="3" t="s">
        <v>3543</v>
      </c>
      <c r="C1712" s="3" t="s">
        <v>7654</v>
      </c>
      <c r="D1712" s="22">
        <v>2500</v>
      </c>
      <c r="E1712" s="22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6">
        <f t="shared" si="106"/>
        <v>42040.831678240742</v>
      </c>
      <c r="T1712">
        <f t="shared" si="107"/>
        <v>2015</v>
      </c>
    </row>
    <row r="1713" spans="1:20" ht="58" x14ac:dyDescent="0.35">
      <c r="A1713">
        <v>3774</v>
      </c>
      <c r="B1713" s="3" t="s">
        <v>3771</v>
      </c>
      <c r="C1713" s="3" t="s">
        <v>7884</v>
      </c>
      <c r="D1713" s="22">
        <v>2500</v>
      </c>
      <c r="E1713" s="22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6">
        <f t="shared" si="106"/>
        <v>42087.792303240742</v>
      </c>
      <c r="T1713">
        <f t="shared" si="107"/>
        <v>2015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 s="22">
        <v>38888</v>
      </c>
      <c r="E1714" s="22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>
        <f t="shared" si="107"/>
        <v>2014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 s="22">
        <v>2885</v>
      </c>
      <c r="E1715" s="22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>
        <f t="shared" si="107"/>
        <v>2016</v>
      </c>
    </row>
    <row r="1716" spans="1:20" ht="43.5" x14ac:dyDescent="0.35">
      <c r="A1716">
        <v>945</v>
      </c>
      <c r="B1716" s="3" t="s">
        <v>946</v>
      </c>
      <c r="C1716" s="3" t="s">
        <v>5055</v>
      </c>
      <c r="D1716" s="22">
        <v>100000</v>
      </c>
      <c r="E1716" s="22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>
        <f t="shared" si="107"/>
        <v>2016</v>
      </c>
    </row>
    <row r="1717" spans="1:20" ht="29" x14ac:dyDescent="0.35">
      <c r="A1717">
        <v>1570</v>
      </c>
      <c r="B1717" s="3" t="s">
        <v>1571</v>
      </c>
      <c r="C1717" s="3" t="s">
        <v>5680</v>
      </c>
      <c r="D1717" s="22">
        <v>6000</v>
      </c>
      <c r="E1717" s="22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>
        <f t="shared" si="107"/>
        <v>2016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 s="22">
        <v>5845</v>
      </c>
      <c r="E1718" s="22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>
        <f t="shared" si="107"/>
        <v>2014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 s="22">
        <v>20000</v>
      </c>
      <c r="E1719" s="22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>
        <f t="shared" si="107"/>
        <v>2016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22">
        <v>2000</v>
      </c>
      <c r="E1720" s="22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>
        <f t="shared" si="107"/>
        <v>2012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22">
        <v>2200</v>
      </c>
      <c r="E1721" s="22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>
        <f t="shared" si="107"/>
        <v>2016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 s="22">
        <v>6000</v>
      </c>
      <c r="E1722" s="22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>
        <f t="shared" si="107"/>
        <v>2010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22">
        <v>2000</v>
      </c>
      <c r="E1723" s="22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>
        <f t="shared" si="107"/>
        <v>2017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22">
        <v>2000</v>
      </c>
      <c r="E1724" s="22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>
        <f t="shared" si="107"/>
        <v>2012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22">
        <v>2000</v>
      </c>
      <c r="E1725" s="22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>
        <f t="shared" si="107"/>
        <v>2015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22">
        <v>2000</v>
      </c>
      <c r="E1726" s="22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>
        <f t="shared" si="107"/>
        <v>2014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22">
        <v>2000</v>
      </c>
      <c r="E1727" s="22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>
        <f t="shared" si="107"/>
        <v>2016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22">
        <v>2000</v>
      </c>
      <c r="E1728" s="22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>
        <f t="shared" si="107"/>
        <v>2014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22">
        <v>2400</v>
      </c>
      <c r="E1729" s="22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>
        <f t="shared" si="107"/>
        <v>2017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22">
        <v>2400</v>
      </c>
      <c r="E1730" s="22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>
        <f t="shared" si="107"/>
        <v>2016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22">
        <v>1500</v>
      </c>
      <c r="E1731" s="22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22">
        <v>5000</v>
      </c>
      <c r="E1732" s="22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>
        <f t="shared" si="111"/>
        <v>2017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22">
        <v>2000</v>
      </c>
      <c r="E1733" s="22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>
        <f t="shared" si="111"/>
        <v>2016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22">
        <v>2200</v>
      </c>
      <c r="E1734" s="22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>
        <f t="shared" si="111"/>
        <v>2012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22">
        <v>2000</v>
      </c>
      <c r="E1735" s="22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>
        <f t="shared" si="111"/>
        <v>2016</v>
      </c>
    </row>
    <row r="1736" spans="1:20" ht="43.5" x14ac:dyDescent="0.35">
      <c r="A1736">
        <v>23</v>
      </c>
      <c r="B1736" s="3" t="s">
        <v>25</v>
      </c>
      <c r="C1736" s="3" t="s">
        <v>4134</v>
      </c>
      <c r="D1736" s="22">
        <v>2000</v>
      </c>
      <c r="E1736" s="22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>
        <f t="shared" si="111"/>
        <v>2015</v>
      </c>
    </row>
    <row r="1737" spans="1:20" ht="43.5" x14ac:dyDescent="0.35">
      <c r="A1737">
        <v>3010</v>
      </c>
      <c r="B1737" s="3" t="s">
        <v>3010</v>
      </c>
      <c r="C1737" s="3" t="s">
        <v>7120</v>
      </c>
      <c r="D1737" s="22">
        <v>1500</v>
      </c>
      <c r="E1737" s="22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>
        <f t="shared" si="111"/>
        <v>2014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 s="22">
        <v>7500</v>
      </c>
      <c r="E1738" s="22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>
        <f t="shared" si="111"/>
        <v>2015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22">
        <v>2200</v>
      </c>
      <c r="E1739" s="22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>
        <f t="shared" si="111"/>
        <v>2016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22">
        <v>1800</v>
      </c>
      <c r="E1740" s="22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>
        <f t="shared" si="111"/>
        <v>2014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 s="22">
        <v>25000</v>
      </c>
      <c r="E1741" s="22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>
        <f t="shared" si="111"/>
        <v>2014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 s="22">
        <v>12000</v>
      </c>
      <c r="E1742" s="22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>
        <f t="shared" si="111"/>
        <v>2016</v>
      </c>
    </row>
    <row r="1743" spans="1:20" ht="58" x14ac:dyDescent="0.35">
      <c r="A1743">
        <v>1801</v>
      </c>
      <c r="B1743" s="3" t="s">
        <v>1802</v>
      </c>
      <c r="C1743" s="3" t="s">
        <v>5911</v>
      </c>
      <c r="D1743" s="22">
        <v>17000</v>
      </c>
      <c r="E1743" s="22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>
        <f t="shared" si="111"/>
        <v>2015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22">
        <v>2200</v>
      </c>
      <c r="E1744" s="22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>
        <f t="shared" si="111"/>
        <v>2012</v>
      </c>
    </row>
    <row r="1745" spans="1:20" ht="43.5" x14ac:dyDescent="0.35">
      <c r="A1745">
        <v>2927</v>
      </c>
      <c r="B1745" s="3" t="s">
        <v>2927</v>
      </c>
      <c r="C1745" s="3" t="s">
        <v>7037</v>
      </c>
      <c r="D1745" s="22">
        <v>1800</v>
      </c>
      <c r="E1745" s="22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>
        <f t="shared" si="111"/>
        <v>2014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22">
        <v>2000</v>
      </c>
      <c r="E1746" s="22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>
        <f t="shared" si="111"/>
        <v>2012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22">
        <v>2000</v>
      </c>
      <c r="E1747" s="22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>
        <f t="shared" si="111"/>
        <v>2011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22">
        <v>2000</v>
      </c>
      <c r="E1748" s="22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>
        <f t="shared" si="111"/>
        <v>2012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 s="22">
        <v>5500</v>
      </c>
      <c r="E1749" s="22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>
        <f t="shared" si="111"/>
        <v>2015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22">
        <v>2000</v>
      </c>
      <c r="E1750" s="22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>
        <f t="shared" si="111"/>
        <v>2015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22">
        <v>1500</v>
      </c>
      <c r="E1751" s="22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>
        <f t="shared" si="111"/>
        <v>2012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22">
        <v>2200</v>
      </c>
      <c r="E1752" s="22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>
        <f t="shared" si="111"/>
        <v>2013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22">
        <v>2000</v>
      </c>
      <c r="E1753" s="22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>
        <f t="shared" si="111"/>
        <v>2012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22">
        <v>2000</v>
      </c>
      <c r="E1754" s="22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>
        <f t="shared" si="111"/>
        <v>2013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22">
        <v>2000</v>
      </c>
      <c r="E1755" s="22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>
        <f t="shared" si="111"/>
        <v>2016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 s="22">
        <v>5000</v>
      </c>
      <c r="E1756" s="22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>
        <f t="shared" si="111"/>
        <v>2016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22">
        <v>2000</v>
      </c>
      <c r="E1757" s="22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>
        <f t="shared" si="111"/>
        <v>2013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22">
        <v>2100</v>
      </c>
      <c r="E1758" s="22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>
        <f t="shared" si="111"/>
        <v>2014</v>
      </c>
    </row>
    <row r="1759" spans="1:20" ht="58" x14ac:dyDescent="0.35">
      <c r="A1759">
        <v>4105</v>
      </c>
      <c r="B1759" s="3" t="s">
        <v>4101</v>
      </c>
      <c r="C1759" s="3" t="s">
        <v>8208</v>
      </c>
      <c r="D1759" s="22">
        <v>33000</v>
      </c>
      <c r="E1759" s="22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6">
        <f t="shared" si="110"/>
        <v>42697.010520833333</v>
      </c>
      <c r="T1759">
        <f t="shared" si="111"/>
        <v>2016</v>
      </c>
    </row>
    <row r="1760" spans="1:20" ht="43.5" x14ac:dyDescent="0.35">
      <c r="A1760">
        <v>3172</v>
      </c>
      <c r="B1760" s="3" t="s">
        <v>3172</v>
      </c>
      <c r="C1760" s="3" t="s">
        <v>7282</v>
      </c>
      <c r="D1760" s="22">
        <v>2000</v>
      </c>
      <c r="E1760" s="22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6">
        <f t="shared" si="110"/>
        <v>40923.729953703703</v>
      </c>
      <c r="T1760">
        <f t="shared" si="111"/>
        <v>2012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22">
        <v>500</v>
      </c>
      <c r="E1761" s="22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>
        <f t="shared" si="111"/>
        <v>2017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22">
        <v>2000</v>
      </c>
      <c r="E1762" s="22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>
        <f t="shared" si="111"/>
        <v>2015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 s="22">
        <v>5000</v>
      </c>
      <c r="E1763" s="22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>
        <f t="shared" si="111"/>
        <v>2016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22">
        <v>10000</v>
      </c>
      <c r="E1764" s="22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>
        <f t="shared" si="111"/>
        <v>2014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 s="22">
        <v>15000</v>
      </c>
      <c r="E1765" s="22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>
        <f t="shared" si="111"/>
        <v>2014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22">
        <v>2000</v>
      </c>
      <c r="E1766" s="22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>
        <f t="shared" si="111"/>
        <v>2014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 s="22">
        <v>5000</v>
      </c>
      <c r="E1767" s="22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>
        <f t="shared" si="111"/>
        <v>2014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22">
        <v>1500</v>
      </c>
      <c r="E1768" s="22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>
        <f t="shared" si="111"/>
        <v>2014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22">
        <v>2000</v>
      </c>
      <c r="E1769" s="22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>
        <f t="shared" si="111"/>
        <v>2016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22">
        <v>2000</v>
      </c>
      <c r="E1770" s="22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>
        <f t="shared" si="111"/>
        <v>2013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22">
        <v>2000</v>
      </c>
      <c r="E1771" s="22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>
        <f t="shared" si="111"/>
        <v>2011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22">
        <v>2000</v>
      </c>
      <c r="E1772" s="22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>
        <f t="shared" si="111"/>
        <v>2015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 s="22">
        <v>15000</v>
      </c>
      <c r="E1773" s="22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>
        <f t="shared" si="111"/>
        <v>2016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22">
        <v>2000</v>
      </c>
      <c r="E1774" s="22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>
        <f t="shared" si="111"/>
        <v>2014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22">
        <v>1800</v>
      </c>
      <c r="E1775" s="22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>
        <f t="shared" si="111"/>
        <v>2012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22">
        <v>2000</v>
      </c>
      <c r="E1776" s="22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>
        <f t="shared" si="111"/>
        <v>2011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 s="22">
        <v>5000</v>
      </c>
      <c r="E1777" s="22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>
        <f t="shared" si="111"/>
        <v>2015</v>
      </c>
    </row>
    <row r="1778" spans="1:20" ht="43.5" x14ac:dyDescent="0.35">
      <c r="A1778">
        <v>2464</v>
      </c>
      <c r="B1778" s="3" t="s">
        <v>2465</v>
      </c>
      <c r="C1778" s="3" t="s">
        <v>6574</v>
      </c>
      <c r="D1778" s="22">
        <v>2000</v>
      </c>
      <c r="E1778" s="22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6">
        <f t="shared" si="110"/>
        <v>42248.90042824074</v>
      </c>
      <c r="T1778">
        <f t="shared" si="111"/>
        <v>2015</v>
      </c>
    </row>
    <row r="1779" spans="1:20" ht="43.5" x14ac:dyDescent="0.35">
      <c r="A1779">
        <v>783</v>
      </c>
      <c r="B1779" s="3" t="s">
        <v>784</v>
      </c>
      <c r="C1779" s="3" t="s">
        <v>4893</v>
      </c>
      <c r="D1779" s="22">
        <v>1500</v>
      </c>
      <c r="E1779" s="22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6">
        <f t="shared" si="110"/>
        <v>40987.773715277777</v>
      </c>
      <c r="T1779">
        <f t="shared" si="111"/>
        <v>2012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22">
        <v>2000</v>
      </c>
      <c r="E1780" s="22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>
        <f t="shared" si="111"/>
        <v>2016</v>
      </c>
    </row>
    <row r="1781" spans="1:20" ht="58" x14ac:dyDescent="0.35">
      <c r="A1781">
        <v>3556</v>
      </c>
      <c r="B1781" s="3" t="s">
        <v>3555</v>
      </c>
      <c r="C1781" s="3" t="s">
        <v>7666</v>
      </c>
      <c r="D1781" s="22">
        <v>2200</v>
      </c>
      <c r="E1781" s="22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6">
        <f t="shared" si="110"/>
        <v>41808.649583333332</v>
      </c>
      <c r="T1781">
        <f t="shared" si="111"/>
        <v>2014</v>
      </c>
    </row>
    <row r="1782" spans="1:20" ht="43.5" x14ac:dyDescent="0.35">
      <c r="A1782">
        <v>3355</v>
      </c>
      <c r="B1782" s="3" t="s">
        <v>3354</v>
      </c>
      <c r="C1782" s="3" t="s">
        <v>7465</v>
      </c>
      <c r="D1782" s="22">
        <v>1750</v>
      </c>
      <c r="E1782" s="22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6">
        <f t="shared" si="110"/>
        <v>42489.619525462964</v>
      </c>
      <c r="T1782">
        <f t="shared" si="111"/>
        <v>2016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22">
        <v>2000</v>
      </c>
      <c r="E1783" s="22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>
        <f t="shared" si="111"/>
        <v>2014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22">
        <v>2000</v>
      </c>
      <c r="E1784" s="22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>
        <f t="shared" si="111"/>
        <v>2014</v>
      </c>
    </row>
    <row r="1785" spans="1:20" x14ac:dyDescent="0.35">
      <c r="A1785">
        <v>185</v>
      </c>
      <c r="B1785" s="3" t="s">
        <v>187</v>
      </c>
      <c r="C1785" s="3" t="s">
        <v>4295</v>
      </c>
      <c r="D1785" s="22">
        <v>40000</v>
      </c>
      <c r="E1785" s="22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>
        <f t="shared" si="111"/>
        <v>2016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22">
        <v>1600</v>
      </c>
      <c r="E1786" s="22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>
        <f t="shared" si="111"/>
        <v>2014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 s="22">
        <v>6500</v>
      </c>
      <c r="E1787" s="22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>
        <f t="shared" si="111"/>
        <v>2014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22">
        <v>1000</v>
      </c>
      <c r="E1788" s="22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>
        <f t="shared" si="111"/>
        <v>2011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22">
        <v>2000</v>
      </c>
      <c r="E1789" s="22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>
        <f t="shared" si="111"/>
        <v>2016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22">
        <v>2000</v>
      </c>
      <c r="E1790" s="22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>
        <f t="shared" si="111"/>
        <v>2015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22">
        <v>2000</v>
      </c>
      <c r="E1791" s="22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>
        <f t="shared" si="111"/>
        <v>2015</v>
      </c>
    </row>
    <row r="1792" spans="1:20" ht="43.5" x14ac:dyDescent="0.35">
      <c r="A1792">
        <v>1798</v>
      </c>
      <c r="B1792" s="3" t="s">
        <v>1799</v>
      </c>
      <c r="C1792" s="3" t="s">
        <v>5908</v>
      </c>
      <c r="D1792" s="22">
        <v>16000</v>
      </c>
      <c r="E1792" s="22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>
        <f t="shared" si="111"/>
        <v>2015</v>
      </c>
    </row>
    <row r="1793" spans="1:20" ht="58" x14ac:dyDescent="0.35">
      <c r="A1793">
        <v>3176</v>
      </c>
      <c r="B1793" s="3" t="s">
        <v>3176</v>
      </c>
      <c r="C1793" s="3" t="s">
        <v>7286</v>
      </c>
      <c r="D1793" s="22">
        <v>1900</v>
      </c>
      <c r="E1793" s="22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>
        <f t="shared" si="111"/>
        <v>2013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22">
        <v>1500</v>
      </c>
      <c r="E1794" s="22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>
        <f t="shared" si="111"/>
        <v>2016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22">
        <v>2000</v>
      </c>
      <c r="E1795" s="22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22">
        <v>2000</v>
      </c>
      <c r="E1796" s="22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>
        <f t="shared" si="115"/>
        <v>2014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22">
        <v>1500</v>
      </c>
      <c r="E1797" s="22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>
        <f t="shared" si="115"/>
        <v>2015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22">
        <v>2000</v>
      </c>
      <c r="E1798" s="22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>
        <f t="shared" si="115"/>
        <v>2016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22">
        <v>2000</v>
      </c>
      <c r="E1799" s="22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>
        <f t="shared" si="115"/>
        <v>2015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 s="22">
        <v>11000</v>
      </c>
      <c r="E1800" s="22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>
        <f t="shared" si="115"/>
        <v>2014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22">
        <v>2000</v>
      </c>
      <c r="E1801" s="22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>
        <f t="shared" si="115"/>
        <v>2015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22">
        <v>2000</v>
      </c>
      <c r="E1802" s="22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>
        <f t="shared" si="115"/>
        <v>2014</v>
      </c>
    </row>
    <row r="1803" spans="1:20" ht="43.5" x14ac:dyDescent="0.35">
      <c r="A1803">
        <v>1096</v>
      </c>
      <c r="B1803" s="3" t="s">
        <v>1097</v>
      </c>
      <c r="C1803" s="3" t="s">
        <v>5206</v>
      </c>
      <c r="D1803" s="22">
        <v>12000</v>
      </c>
      <c r="E1803" s="22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>
        <f t="shared" si="115"/>
        <v>2014</v>
      </c>
    </row>
    <row r="1804" spans="1:20" ht="43.5" x14ac:dyDescent="0.35">
      <c r="A1804">
        <v>2792</v>
      </c>
      <c r="B1804" s="3" t="s">
        <v>2792</v>
      </c>
      <c r="C1804" s="3" t="s">
        <v>6902</v>
      </c>
      <c r="D1804" s="22">
        <v>2000</v>
      </c>
      <c r="E1804" s="22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>
        <f t="shared" si="115"/>
        <v>2015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22">
        <v>1600</v>
      </c>
      <c r="E1805" s="22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>
        <f t="shared" si="115"/>
        <v>2010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22">
        <v>2000</v>
      </c>
      <c r="E1806" s="22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>
        <f t="shared" si="115"/>
        <v>2012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22">
        <v>2000</v>
      </c>
      <c r="E1807" s="22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>
        <f t="shared" si="115"/>
        <v>2012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22">
        <v>2000</v>
      </c>
      <c r="E1808" s="22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>
        <f t="shared" si="115"/>
        <v>2015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22">
        <v>2000</v>
      </c>
      <c r="E1809" s="22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>
        <f t="shared" si="115"/>
        <v>2012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22">
        <v>1500</v>
      </c>
      <c r="E1810" s="22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>
        <f t="shared" si="115"/>
        <v>2012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22">
        <v>2000</v>
      </c>
      <c r="E1811" s="22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>
        <f t="shared" si="115"/>
        <v>2014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22">
        <v>2000</v>
      </c>
      <c r="E1812" s="22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>
        <f t="shared" si="115"/>
        <v>2016</v>
      </c>
    </row>
    <row r="1813" spans="1:20" ht="43.5" x14ac:dyDescent="0.35">
      <c r="A1813">
        <v>3548</v>
      </c>
      <c r="B1813" s="3" t="s">
        <v>3547</v>
      </c>
      <c r="C1813" s="3" t="s">
        <v>7658</v>
      </c>
      <c r="D1813" s="22">
        <v>2100</v>
      </c>
      <c r="E1813" s="22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42411.942291666666</v>
      </c>
      <c r="T1813">
        <f t="shared" si="115"/>
        <v>2016</v>
      </c>
    </row>
    <row r="1814" spans="1:20" ht="43.5" x14ac:dyDescent="0.35">
      <c r="A1814">
        <v>3480</v>
      </c>
      <c r="B1814" s="3" t="s">
        <v>3479</v>
      </c>
      <c r="C1814" s="3" t="s">
        <v>7590</v>
      </c>
      <c r="D1814" s="22">
        <v>1500</v>
      </c>
      <c r="E1814" s="22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42171.317442129628</v>
      </c>
      <c r="T1814">
        <f t="shared" si="115"/>
        <v>2015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22">
        <v>2000</v>
      </c>
      <c r="E1815" s="22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>
        <f t="shared" si="115"/>
        <v>2015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22">
        <v>2000</v>
      </c>
      <c r="E1816" s="22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>
        <f t="shared" si="115"/>
        <v>2013</v>
      </c>
    </row>
    <row r="1817" spans="1:20" ht="43.5" x14ac:dyDescent="0.35">
      <c r="A1817">
        <v>207</v>
      </c>
      <c r="B1817" s="3" t="s">
        <v>209</v>
      </c>
      <c r="C1817" s="3" t="s">
        <v>4317</v>
      </c>
      <c r="D1817" s="22">
        <v>14000</v>
      </c>
      <c r="E1817" s="22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>
        <f t="shared" si="115"/>
        <v>2014</v>
      </c>
    </row>
    <row r="1818" spans="1:20" ht="43.5" x14ac:dyDescent="0.35">
      <c r="A1818">
        <v>2111</v>
      </c>
      <c r="B1818" s="3" t="s">
        <v>2112</v>
      </c>
      <c r="C1818" s="3" t="s">
        <v>6221</v>
      </c>
      <c r="D1818" s="22">
        <v>2000</v>
      </c>
      <c r="E1818" s="22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>
        <f t="shared" si="115"/>
        <v>2011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 s="22">
        <v>13000</v>
      </c>
      <c r="E1819" s="22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>
        <f t="shared" si="115"/>
        <v>2015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22">
        <v>2000</v>
      </c>
      <c r="E1820" s="22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>
        <f t="shared" si="115"/>
        <v>2017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22">
        <v>2100</v>
      </c>
      <c r="E1821" s="22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>
        <f t="shared" si="115"/>
        <v>2016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 s="22">
        <v>4300</v>
      </c>
      <c r="E1822" s="22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>
        <f t="shared" si="115"/>
        <v>2014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 s="22">
        <v>30000</v>
      </c>
      <c r="E1823" s="22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>
        <f t="shared" si="115"/>
        <v>2015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 s="22">
        <v>100000</v>
      </c>
      <c r="E1824" s="22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>
        <f t="shared" si="115"/>
        <v>2014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22">
        <v>1000</v>
      </c>
      <c r="E1825" s="22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>
        <f t="shared" si="115"/>
        <v>2013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22">
        <v>2000</v>
      </c>
      <c r="E1826" s="22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>
        <f t="shared" si="115"/>
        <v>2015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22">
        <v>2000</v>
      </c>
      <c r="E1827" s="22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>
        <f t="shared" si="115"/>
        <v>2016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 s="22">
        <v>1000000</v>
      </c>
      <c r="E1828" s="22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>
        <f t="shared" si="115"/>
        <v>2015</v>
      </c>
    </row>
    <row r="1829" spans="1:20" ht="58" x14ac:dyDescent="0.35">
      <c r="A1829">
        <v>3161</v>
      </c>
      <c r="B1829" s="3" t="s">
        <v>3161</v>
      </c>
      <c r="C1829" s="3" t="s">
        <v>7271</v>
      </c>
      <c r="D1829" s="22">
        <v>2000</v>
      </c>
      <c r="E1829" s="22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>
        <f t="shared" si="115"/>
        <v>2014</v>
      </c>
    </row>
    <row r="1830" spans="1:20" ht="43.5" x14ac:dyDescent="0.35">
      <c r="A1830">
        <v>3814</v>
      </c>
      <c r="B1830" s="3" t="s">
        <v>3811</v>
      </c>
      <c r="C1830" s="3" t="s">
        <v>7924</v>
      </c>
      <c r="D1830" s="22">
        <v>1500</v>
      </c>
      <c r="E1830" s="22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>
        <f t="shared" si="115"/>
        <v>2015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22">
        <v>2000</v>
      </c>
      <c r="E1831" s="22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>
        <f t="shared" si="115"/>
        <v>2013</v>
      </c>
    </row>
    <row r="1832" spans="1:20" ht="43.5" x14ac:dyDescent="0.35">
      <c r="A1832">
        <v>2645</v>
      </c>
      <c r="B1832" s="3" t="s">
        <v>2645</v>
      </c>
      <c r="C1832" s="3" t="s">
        <v>6755</v>
      </c>
      <c r="D1832" s="22">
        <v>20000</v>
      </c>
      <c r="E1832" s="22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6">
        <f t="shared" si="114"/>
        <v>41921.842627314814</v>
      </c>
      <c r="T1832">
        <f t="shared" si="115"/>
        <v>2014</v>
      </c>
    </row>
    <row r="1833" spans="1:20" ht="58" x14ac:dyDescent="0.35">
      <c r="A1833">
        <v>2534</v>
      </c>
      <c r="B1833" s="3" t="s">
        <v>2534</v>
      </c>
      <c r="C1833" s="3" t="s">
        <v>6644</v>
      </c>
      <c r="D1833" s="22">
        <v>2000</v>
      </c>
      <c r="E1833" s="22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6">
        <f t="shared" si="114"/>
        <v>40127.700370370374</v>
      </c>
      <c r="T1833">
        <f t="shared" si="115"/>
        <v>2009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22">
        <v>2000</v>
      </c>
      <c r="E1834" s="22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>
        <f t="shared" si="115"/>
        <v>2014</v>
      </c>
    </row>
    <row r="1835" spans="1:20" ht="58" x14ac:dyDescent="0.35">
      <c r="A1835">
        <v>3708</v>
      </c>
      <c r="B1835" s="3" t="s">
        <v>3705</v>
      </c>
      <c r="C1835" s="3" t="s">
        <v>7818</v>
      </c>
      <c r="D1835" s="22">
        <v>700</v>
      </c>
      <c r="E1835" s="22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>
        <f t="shared" si="115"/>
        <v>2014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22">
        <v>1964.47</v>
      </c>
      <c r="E1836" s="22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>
        <f t="shared" si="115"/>
        <v>2012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22">
        <v>2000</v>
      </c>
      <c r="E1837" s="22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>
        <f t="shared" si="115"/>
        <v>2014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22">
        <v>2000</v>
      </c>
      <c r="E1838" s="22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>
        <f t="shared" si="115"/>
        <v>2016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22">
        <v>2000</v>
      </c>
      <c r="E1839" s="22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>
        <f t="shared" si="115"/>
        <v>2014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22">
        <v>1800</v>
      </c>
      <c r="E1840" s="22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>
        <f t="shared" si="115"/>
        <v>2015</v>
      </c>
    </row>
    <row r="1841" spans="1:20" ht="43.5" x14ac:dyDescent="0.35">
      <c r="A1841">
        <v>2770</v>
      </c>
      <c r="B1841" s="3" t="s">
        <v>2770</v>
      </c>
      <c r="C1841" s="3" t="s">
        <v>6880</v>
      </c>
      <c r="D1841" s="22">
        <v>20000</v>
      </c>
      <c r="E1841" s="22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>
        <f t="shared" si="115"/>
        <v>2014</v>
      </c>
    </row>
    <row r="1842" spans="1:20" ht="58" x14ac:dyDescent="0.35">
      <c r="A1842">
        <v>64</v>
      </c>
      <c r="B1842" s="3" t="s">
        <v>66</v>
      </c>
      <c r="C1842" s="3" t="s">
        <v>4175</v>
      </c>
      <c r="D1842" s="22">
        <v>1200</v>
      </c>
      <c r="E1842" s="22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>
        <f t="shared" si="115"/>
        <v>2013</v>
      </c>
    </row>
    <row r="1843" spans="1:20" ht="43.5" x14ac:dyDescent="0.35">
      <c r="A1843">
        <v>1244</v>
      </c>
      <c r="B1843" s="3" t="s">
        <v>1245</v>
      </c>
      <c r="C1843" s="3" t="s">
        <v>5354</v>
      </c>
      <c r="D1843" s="22">
        <v>2000</v>
      </c>
      <c r="E1843" s="22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>
        <f t="shared" si="115"/>
        <v>2013</v>
      </c>
    </row>
    <row r="1844" spans="1:20" ht="43.5" x14ac:dyDescent="0.35">
      <c r="A1844">
        <v>3477</v>
      </c>
      <c r="B1844" s="3" t="s">
        <v>3476</v>
      </c>
      <c r="C1844" s="3" t="s">
        <v>7587</v>
      </c>
      <c r="D1844" s="22">
        <v>1800</v>
      </c>
      <c r="E1844" s="22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>
        <f t="shared" si="115"/>
        <v>2015</v>
      </c>
    </row>
    <row r="1845" spans="1:20" ht="58" x14ac:dyDescent="0.35">
      <c r="A1845">
        <v>754</v>
      </c>
      <c r="B1845" s="3" t="s">
        <v>755</v>
      </c>
      <c r="C1845" s="3" t="s">
        <v>4864</v>
      </c>
      <c r="D1845" s="22">
        <v>2000</v>
      </c>
      <c r="E1845" s="22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>
        <f t="shared" si="115"/>
        <v>2012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22">
        <v>2000</v>
      </c>
      <c r="E1846" s="22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>
        <f t="shared" si="115"/>
        <v>2015</v>
      </c>
    </row>
    <row r="1847" spans="1:20" ht="43.5" x14ac:dyDescent="0.35">
      <c r="A1847">
        <v>1165</v>
      </c>
      <c r="B1847" s="3" t="s">
        <v>1166</v>
      </c>
      <c r="C1847" s="3" t="s">
        <v>5275</v>
      </c>
      <c r="D1847" s="22">
        <v>10000</v>
      </c>
      <c r="E1847" s="22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>
        <f t="shared" si="115"/>
        <v>2014</v>
      </c>
    </row>
    <row r="1848" spans="1:20" ht="43.5" x14ac:dyDescent="0.35">
      <c r="A1848">
        <v>144</v>
      </c>
      <c r="B1848" s="3" t="s">
        <v>146</v>
      </c>
      <c r="C1848" s="3" t="s">
        <v>4254</v>
      </c>
      <c r="D1848" s="22">
        <v>7500</v>
      </c>
      <c r="E1848" s="22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>
        <f t="shared" si="115"/>
        <v>2015</v>
      </c>
    </row>
    <row r="1849" spans="1:20" ht="58" x14ac:dyDescent="0.35">
      <c r="A1849">
        <v>3195</v>
      </c>
      <c r="B1849" s="3" t="s">
        <v>3195</v>
      </c>
      <c r="C1849" s="3" t="s">
        <v>7305</v>
      </c>
      <c r="D1849" s="22">
        <v>3500</v>
      </c>
      <c r="E1849" s="22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>
        <f t="shared" si="115"/>
        <v>2015</v>
      </c>
    </row>
    <row r="1850" spans="1:20" ht="58" x14ac:dyDescent="0.35">
      <c r="A1850">
        <v>2485</v>
      </c>
      <c r="B1850" s="3" t="s">
        <v>2485</v>
      </c>
      <c r="C1850" s="3" t="s">
        <v>6595</v>
      </c>
      <c r="D1850" s="22">
        <v>2000</v>
      </c>
      <c r="E1850" s="22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6">
        <f t="shared" si="114"/>
        <v>40793.998599537037</v>
      </c>
      <c r="T1850">
        <f t="shared" si="115"/>
        <v>2011</v>
      </c>
    </row>
    <row r="1851" spans="1:20" ht="43.5" x14ac:dyDescent="0.35">
      <c r="A1851">
        <v>383</v>
      </c>
      <c r="B1851" s="3" t="s">
        <v>384</v>
      </c>
      <c r="C1851" s="3" t="s">
        <v>4493</v>
      </c>
      <c r="D1851" s="22">
        <v>999</v>
      </c>
      <c r="E1851" s="22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6">
        <f t="shared" si="114"/>
        <v>41755.117581018516</v>
      </c>
      <c r="T1851">
        <f t="shared" si="115"/>
        <v>2014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22">
        <v>2000</v>
      </c>
      <c r="E1852" s="22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>
        <f t="shared" si="115"/>
        <v>2015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22">
        <v>2000</v>
      </c>
      <c r="E1853" s="22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>
        <f t="shared" si="115"/>
        <v>2015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22">
        <v>2000</v>
      </c>
      <c r="E1854" s="22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>
        <f t="shared" si="115"/>
        <v>2015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22">
        <v>3900</v>
      </c>
      <c r="E1855" s="22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>
        <f t="shared" si="115"/>
        <v>2016</v>
      </c>
    </row>
    <row r="1856" spans="1:20" ht="43.5" x14ac:dyDescent="0.35">
      <c r="A1856">
        <v>817</v>
      </c>
      <c r="B1856" s="3" t="s">
        <v>818</v>
      </c>
      <c r="C1856" s="3" t="s">
        <v>4927</v>
      </c>
      <c r="D1856" s="22">
        <v>1500</v>
      </c>
      <c r="E1856" s="22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>
        <f t="shared" si="115"/>
        <v>2012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22">
        <v>2000</v>
      </c>
      <c r="E1857" s="22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>
        <f t="shared" si="115"/>
        <v>2015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22">
        <v>2000</v>
      </c>
      <c r="E1858" s="22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>
        <f t="shared" si="115"/>
        <v>2015</v>
      </c>
    </row>
    <row r="1859" spans="1:20" ht="43.5" x14ac:dyDescent="0.35">
      <c r="A1859">
        <v>2644</v>
      </c>
      <c r="B1859" s="3" t="s">
        <v>2644</v>
      </c>
      <c r="C1859" s="3" t="s">
        <v>6754</v>
      </c>
      <c r="D1859" s="22">
        <v>100000</v>
      </c>
      <c r="E1859" s="22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6">
        <f t="shared" ref="S1859:S1922" si="118">(((J1859/60)/60)/24)+DATE(1970,1,1)</f>
        <v>42774.792071759264</v>
      </c>
      <c r="T1859">
        <f t="shared" ref="T1859:T1922" si="119">YEAR(S1859)</f>
        <v>2017</v>
      </c>
    </row>
    <row r="1860" spans="1:20" ht="43.5" x14ac:dyDescent="0.35">
      <c r="A1860">
        <v>1839</v>
      </c>
      <c r="B1860" s="3" t="s">
        <v>1840</v>
      </c>
      <c r="C1860" s="3" t="s">
        <v>5949</v>
      </c>
      <c r="D1860" s="22">
        <v>1000</v>
      </c>
      <c r="E1860" s="22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6">
        <f t="shared" si="118"/>
        <v>42614.722013888888</v>
      </c>
      <c r="T1860">
        <f t="shared" si="119"/>
        <v>2016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22">
        <v>1500</v>
      </c>
      <c r="E1861" s="22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>
        <f t="shared" si="119"/>
        <v>2012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22">
        <v>2000</v>
      </c>
      <c r="E1862" s="22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>
        <f t="shared" si="119"/>
        <v>2016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22">
        <v>2000</v>
      </c>
      <c r="E1863" s="22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>
        <f t="shared" si="119"/>
        <v>2016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22">
        <v>2000</v>
      </c>
      <c r="E1864" s="22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>
        <f t="shared" si="119"/>
        <v>2016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22">
        <v>2000</v>
      </c>
      <c r="E1865" s="22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>
        <f t="shared" si="119"/>
        <v>2015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22">
        <v>2000</v>
      </c>
      <c r="E1866" s="22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>
        <f t="shared" si="119"/>
        <v>2016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22">
        <v>2000</v>
      </c>
      <c r="E1867" s="22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>
        <f t="shared" si="119"/>
        <v>2015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22">
        <v>2000</v>
      </c>
      <c r="E1868" s="22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>
        <f t="shared" si="119"/>
        <v>2014</v>
      </c>
    </row>
    <row r="1869" spans="1:20" ht="43.5" x14ac:dyDescent="0.35">
      <c r="A1869">
        <v>788</v>
      </c>
      <c r="B1869" s="3" t="s">
        <v>789</v>
      </c>
      <c r="C1869" s="3" t="s">
        <v>4898</v>
      </c>
      <c r="D1869" s="22">
        <v>1000</v>
      </c>
      <c r="E1869" s="22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>
        <f t="shared" si="119"/>
        <v>2012</v>
      </c>
    </row>
    <row r="1870" spans="1:20" ht="29" x14ac:dyDescent="0.35">
      <c r="A1870">
        <v>1841</v>
      </c>
      <c r="B1870" s="3" t="s">
        <v>1842</v>
      </c>
      <c r="C1870" s="3" t="s">
        <v>5951</v>
      </c>
      <c r="D1870" s="22">
        <v>2000</v>
      </c>
      <c r="E1870" s="22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>
        <f t="shared" si="119"/>
        <v>2014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22">
        <v>2000</v>
      </c>
      <c r="E1871" s="22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>
        <f t="shared" si="119"/>
        <v>2016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22">
        <v>2000</v>
      </c>
      <c r="E1872" s="22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>
        <f t="shared" si="119"/>
        <v>2015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22">
        <v>2000</v>
      </c>
      <c r="E1873" s="22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>
        <f t="shared" si="119"/>
        <v>2011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 s="22">
        <v>14440</v>
      </c>
      <c r="E1874" s="22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>
        <f t="shared" si="119"/>
        <v>2015</v>
      </c>
    </row>
    <row r="1875" spans="1:20" ht="43.5" x14ac:dyDescent="0.35">
      <c r="A1875">
        <v>3713</v>
      </c>
      <c r="B1875" s="3" t="s">
        <v>3710</v>
      </c>
      <c r="C1875" s="3" t="s">
        <v>7823</v>
      </c>
      <c r="D1875" s="22">
        <v>2000</v>
      </c>
      <c r="E1875" s="22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>
        <f t="shared" si="119"/>
        <v>2016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22">
        <v>180000</v>
      </c>
      <c r="E1876" s="22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>
        <f t="shared" si="119"/>
        <v>2016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22">
        <v>2000</v>
      </c>
      <c r="E1877" s="22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>
        <f t="shared" si="119"/>
        <v>2014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22">
        <v>2000</v>
      </c>
      <c r="E1878" s="22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>
        <f t="shared" si="119"/>
        <v>2015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22">
        <v>2000</v>
      </c>
      <c r="E1879" s="22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>
        <f t="shared" si="119"/>
        <v>2013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22">
        <v>2000</v>
      </c>
      <c r="E1880" s="22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>
        <f t="shared" si="119"/>
        <v>2014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22">
        <v>2000</v>
      </c>
      <c r="E1881" s="22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>
        <f t="shared" si="119"/>
        <v>2014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22">
        <v>2000</v>
      </c>
      <c r="E1882" s="22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>
        <f t="shared" si="119"/>
        <v>2015</v>
      </c>
    </row>
    <row r="1883" spans="1:20" ht="58" x14ac:dyDescent="0.35">
      <c r="A1883">
        <v>1441</v>
      </c>
      <c r="B1883" s="3" t="s">
        <v>1442</v>
      </c>
      <c r="C1883" s="3" t="s">
        <v>5551</v>
      </c>
      <c r="D1883" s="22">
        <v>180000</v>
      </c>
      <c r="E1883" s="22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6">
        <f t="shared" si="118"/>
        <v>42198.765844907408</v>
      </c>
      <c r="T1883">
        <f t="shared" si="119"/>
        <v>2015</v>
      </c>
    </row>
    <row r="1884" spans="1:20" ht="43.5" x14ac:dyDescent="0.35">
      <c r="A1884">
        <v>1284</v>
      </c>
      <c r="B1884" s="3" t="s">
        <v>1285</v>
      </c>
      <c r="C1884" s="3" t="s">
        <v>5394</v>
      </c>
      <c r="D1884" s="22">
        <v>2000</v>
      </c>
      <c r="E1884" s="22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6">
        <f t="shared" si="118"/>
        <v>42712.23474537037</v>
      </c>
      <c r="T1884">
        <f t="shared" si="119"/>
        <v>2016</v>
      </c>
    </row>
    <row r="1885" spans="1:20" ht="29" x14ac:dyDescent="0.35">
      <c r="A1885">
        <v>1826</v>
      </c>
      <c r="B1885" s="3" t="s">
        <v>1827</v>
      </c>
      <c r="C1885" s="3" t="s">
        <v>5936</v>
      </c>
      <c r="D1885" s="22">
        <v>2000</v>
      </c>
      <c r="E1885" s="22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>
        <f t="shared" si="119"/>
        <v>2014</v>
      </c>
    </row>
    <row r="1886" spans="1:20" ht="43.5" x14ac:dyDescent="0.35">
      <c r="A1886">
        <v>3357</v>
      </c>
      <c r="B1886" s="3" t="s">
        <v>3356</v>
      </c>
      <c r="C1886" s="3" t="s">
        <v>7467</v>
      </c>
      <c r="D1886" s="22">
        <v>2000</v>
      </c>
      <c r="E1886" s="22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>
        <f t="shared" si="119"/>
        <v>2014</v>
      </c>
    </row>
    <row r="1887" spans="1:20" ht="43.5" x14ac:dyDescent="0.35">
      <c r="A1887">
        <v>3474</v>
      </c>
      <c r="B1887" s="3" t="s">
        <v>3473</v>
      </c>
      <c r="C1887" s="3" t="s">
        <v>7584</v>
      </c>
      <c r="D1887" s="22">
        <v>2000</v>
      </c>
      <c r="E1887" s="22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>
        <f t="shared" si="119"/>
        <v>2016</v>
      </c>
    </row>
    <row r="1888" spans="1:20" ht="43.5" x14ac:dyDescent="0.35">
      <c r="A1888">
        <v>3618</v>
      </c>
      <c r="B1888" s="3" t="s">
        <v>3616</v>
      </c>
      <c r="C1888" s="3" t="s">
        <v>7728</v>
      </c>
      <c r="D1888" s="22">
        <v>2000</v>
      </c>
      <c r="E1888" s="22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>
        <f t="shared" si="119"/>
        <v>2015</v>
      </c>
    </row>
    <row r="1889" spans="1:20" ht="43.5" x14ac:dyDescent="0.35">
      <c r="A1889">
        <v>1651</v>
      </c>
      <c r="B1889" s="3" t="s">
        <v>1652</v>
      </c>
      <c r="C1889" s="3" t="s">
        <v>5761</v>
      </c>
      <c r="D1889" s="22">
        <v>2000</v>
      </c>
      <c r="E1889" s="22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>
        <f t="shared" si="119"/>
        <v>2011</v>
      </c>
    </row>
    <row r="1890" spans="1:20" ht="43.5" x14ac:dyDescent="0.35">
      <c r="A1890">
        <v>2119</v>
      </c>
      <c r="B1890" s="3" t="s">
        <v>2120</v>
      </c>
      <c r="C1890" s="3" t="s">
        <v>6229</v>
      </c>
      <c r="D1890" s="22">
        <v>2000</v>
      </c>
      <c r="E1890" s="22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>
        <f t="shared" si="119"/>
        <v>2012</v>
      </c>
    </row>
    <row r="1891" spans="1:20" ht="43.5" x14ac:dyDescent="0.35">
      <c r="A1891">
        <v>3520</v>
      </c>
      <c r="B1891" s="3" t="s">
        <v>3519</v>
      </c>
      <c r="C1891" s="3" t="s">
        <v>7630</v>
      </c>
      <c r="D1891" s="22">
        <v>2000</v>
      </c>
      <c r="E1891" s="22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>
        <f t="shared" si="119"/>
        <v>2015</v>
      </c>
    </row>
    <row r="1892" spans="1:20" ht="43.5" x14ac:dyDescent="0.35">
      <c r="A1892">
        <v>3727</v>
      </c>
      <c r="B1892" s="3" t="s">
        <v>3724</v>
      </c>
      <c r="C1892" s="3" t="s">
        <v>7837</v>
      </c>
      <c r="D1892" s="22">
        <v>2000</v>
      </c>
      <c r="E1892" s="22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6">
        <f t="shared" si="118"/>
        <v>42632.348310185189</v>
      </c>
      <c r="T1892">
        <f t="shared" si="119"/>
        <v>2016</v>
      </c>
    </row>
    <row r="1893" spans="1:20" ht="58" x14ac:dyDescent="0.35">
      <c r="A1893">
        <v>3594</v>
      </c>
      <c r="B1893" s="3" t="s">
        <v>3593</v>
      </c>
      <c r="C1893" s="3" t="s">
        <v>7704</v>
      </c>
      <c r="D1893" s="22">
        <v>1600</v>
      </c>
      <c r="E1893" s="22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6">
        <f t="shared" si="118"/>
        <v>42592.066921296297</v>
      </c>
      <c r="T1893">
        <f t="shared" si="119"/>
        <v>2016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22">
        <v>2000</v>
      </c>
      <c r="E1894" s="22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>
        <f t="shared" si="119"/>
        <v>2016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22">
        <v>2000</v>
      </c>
      <c r="E1895" s="22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>
        <f t="shared" si="119"/>
        <v>2011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22">
        <v>2000</v>
      </c>
      <c r="E1896" s="22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>
        <f t="shared" si="119"/>
        <v>2015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22">
        <v>2000</v>
      </c>
      <c r="E1897" s="22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>
        <f t="shared" si="119"/>
        <v>2014</v>
      </c>
    </row>
    <row r="1898" spans="1:20" ht="43.5" x14ac:dyDescent="0.35">
      <c r="A1898">
        <v>2429</v>
      </c>
      <c r="B1898" s="3" t="s">
        <v>2430</v>
      </c>
      <c r="C1898" s="3" t="s">
        <v>6539</v>
      </c>
      <c r="D1898" s="22">
        <v>140000</v>
      </c>
      <c r="E1898" s="22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6">
        <f t="shared" si="118"/>
        <v>42734.879236111112</v>
      </c>
      <c r="T1898">
        <f t="shared" si="119"/>
        <v>2016</v>
      </c>
    </row>
    <row r="1899" spans="1:20" ht="43.5" x14ac:dyDescent="0.35">
      <c r="A1899">
        <v>748</v>
      </c>
      <c r="B1899" s="3" t="s">
        <v>749</v>
      </c>
      <c r="C1899" s="3" t="s">
        <v>4858</v>
      </c>
      <c r="D1899" s="22">
        <v>2000</v>
      </c>
      <c r="E1899" s="22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6">
        <f t="shared" si="118"/>
        <v>41831.846828703703</v>
      </c>
      <c r="T1899">
        <f t="shared" si="119"/>
        <v>2014</v>
      </c>
    </row>
    <row r="1900" spans="1:20" ht="43.5" x14ac:dyDescent="0.35">
      <c r="A1900">
        <v>3373</v>
      </c>
      <c r="B1900" s="3" t="s">
        <v>3372</v>
      </c>
      <c r="C1900" s="3" t="s">
        <v>7483</v>
      </c>
      <c r="D1900" s="22">
        <v>2000</v>
      </c>
      <c r="E1900" s="22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>
        <f t="shared" si="119"/>
        <v>2015</v>
      </c>
    </row>
    <row r="1901" spans="1:20" ht="43.5" x14ac:dyDescent="0.35">
      <c r="A1901">
        <v>3775</v>
      </c>
      <c r="B1901" s="3" t="s">
        <v>3772</v>
      </c>
      <c r="C1901" s="3" t="s">
        <v>7885</v>
      </c>
      <c r="D1901" s="22">
        <v>2000</v>
      </c>
      <c r="E1901" s="22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>
        <f t="shared" si="119"/>
        <v>2015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22">
        <v>2000</v>
      </c>
      <c r="E1902" s="22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>
        <f t="shared" si="119"/>
        <v>2015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22">
        <v>2000</v>
      </c>
      <c r="E1903" s="22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>
        <f t="shared" si="119"/>
        <v>2016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22">
        <v>1500</v>
      </c>
      <c r="E1904" s="22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>
        <f t="shared" si="119"/>
        <v>2011</v>
      </c>
    </row>
    <row r="1905" spans="1:20" ht="58" x14ac:dyDescent="0.35">
      <c r="A1905">
        <v>883</v>
      </c>
      <c r="B1905" s="3" t="s">
        <v>884</v>
      </c>
      <c r="C1905" s="3" t="s">
        <v>4993</v>
      </c>
      <c r="D1905" s="22">
        <v>5000</v>
      </c>
      <c r="E1905" s="22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>
        <f t="shared" si="119"/>
        <v>2016</v>
      </c>
    </row>
    <row r="1906" spans="1:20" ht="43.5" x14ac:dyDescent="0.35">
      <c r="A1906">
        <v>3216</v>
      </c>
      <c r="B1906" s="3" t="s">
        <v>3216</v>
      </c>
      <c r="C1906" s="3" t="s">
        <v>7326</v>
      </c>
      <c r="D1906" s="22">
        <v>2000</v>
      </c>
      <c r="E1906" s="22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>
        <f t="shared" si="119"/>
        <v>2015</v>
      </c>
    </row>
    <row r="1907" spans="1:20" ht="29" x14ac:dyDescent="0.35">
      <c r="A1907">
        <v>1603</v>
      </c>
      <c r="B1907" s="3" t="s">
        <v>1604</v>
      </c>
      <c r="C1907" s="3" t="s">
        <v>5713</v>
      </c>
      <c r="D1907" s="22">
        <v>2000</v>
      </c>
      <c r="E1907" s="22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>
        <f t="shared" si="119"/>
        <v>2011</v>
      </c>
    </row>
    <row r="1908" spans="1:20" ht="43.5" x14ac:dyDescent="0.35">
      <c r="A1908">
        <v>41</v>
      </c>
      <c r="B1908" s="3" t="s">
        <v>43</v>
      </c>
      <c r="C1908" s="3" t="s">
        <v>4152</v>
      </c>
      <c r="D1908" s="22">
        <v>2000</v>
      </c>
      <c r="E1908" s="22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>
        <f t="shared" si="119"/>
        <v>2014</v>
      </c>
    </row>
    <row r="1909" spans="1:20" ht="58" x14ac:dyDescent="0.35">
      <c r="A1909">
        <v>44</v>
      </c>
      <c r="B1909" s="3" t="s">
        <v>46</v>
      </c>
      <c r="C1909" s="3" t="s">
        <v>4155</v>
      </c>
      <c r="D1909" s="22">
        <v>2000</v>
      </c>
      <c r="E1909" s="22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>
        <f t="shared" si="119"/>
        <v>2014</v>
      </c>
    </row>
    <row r="1910" spans="1:20" ht="43.5" x14ac:dyDescent="0.35">
      <c r="A1910">
        <v>2207</v>
      </c>
      <c r="B1910" s="3" t="s">
        <v>2208</v>
      </c>
      <c r="C1910" s="3" t="s">
        <v>6317</v>
      </c>
      <c r="D1910" s="22">
        <v>2000</v>
      </c>
      <c r="E1910" s="22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6">
        <f t="shared" si="118"/>
        <v>41564.194131944445</v>
      </c>
      <c r="T1910">
        <f t="shared" si="119"/>
        <v>2013</v>
      </c>
    </row>
    <row r="1911" spans="1:20" ht="43.5" x14ac:dyDescent="0.35">
      <c r="A1911">
        <v>2473</v>
      </c>
      <c r="B1911" s="3" t="s">
        <v>2474</v>
      </c>
      <c r="C1911" s="3" t="s">
        <v>6583</v>
      </c>
      <c r="D1911" s="22">
        <v>2000</v>
      </c>
      <c r="E1911" s="22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6">
        <f t="shared" si="118"/>
        <v>41193.748483796298</v>
      </c>
      <c r="T1911">
        <f t="shared" si="119"/>
        <v>2012</v>
      </c>
    </row>
    <row r="1912" spans="1:20" ht="43.5" x14ac:dyDescent="0.35">
      <c r="A1912">
        <v>2480</v>
      </c>
      <c r="B1912" s="3" t="s">
        <v>2480</v>
      </c>
      <c r="C1912" s="3" t="s">
        <v>6590</v>
      </c>
      <c r="D1912" s="22">
        <v>2000</v>
      </c>
      <c r="E1912" s="22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6">
        <f t="shared" si="118"/>
        <v>42227.936157407406</v>
      </c>
      <c r="T1912">
        <f t="shared" si="119"/>
        <v>2015</v>
      </c>
    </row>
    <row r="1913" spans="1:20" ht="58" x14ac:dyDescent="0.35">
      <c r="A1913">
        <v>3385</v>
      </c>
      <c r="B1913" s="3" t="s">
        <v>3384</v>
      </c>
      <c r="C1913" s="3" t="s">
        <v>7495</v>
      </c>
      <c r="D1913" s="22">
        <v>2000</v>
      </c>
      <c r="E1913" s="22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6">
        <f t="shared" si="118"/>
        <v>41953.8675</v>
      </c>
      <c r="T1913">
        <f t="shared" si="119"/>
        <v>2014</v>
      </c>
    </row>
    <row r="1914" spans="1:20" ht="43.5" x14ac:dyDescent="0.35">
      <c r="A1914">
        <v>3403</v>
      </c>
      <c r="B1914" s="3" t="s">
        <v>3402</v>
      </c>
      <c r="C1914" s="3" t="s">
        <v>7513</v>
      </c>
      <c r="D1914" s="22">
        <v>2000</v>
      </c>
      <c r="E1914" s="22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6">
        <f t="shared" si="118"/>
        <v>42150.462083333332</v>
      </c>
      <c r="T1914">
        <f t="shared" si="119"/>
        <v>2015</v>
      </c>
    </row>
    <row r="1915" spans="1:20" ht="43.5" x14ac:dyDescent="0.35">
      <c r="A1915">
        <v>3431</v>
      </c>
      <c r="B1915" s="3" t="s">
        <v>3430</v>
      </c>
      <c r="C1915" s="3" t="s">
        <v>7541</v>
      </c>
      <c r="D1915" s="22">
        <v>2000</v>
      </c>
      <c r="E1915" s="22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6">
        <f t="shared" si="118"/>
        <v>41839.730937500004</v>
      </c>
      <c r="T1915">
        <f t="shared" si="119"/>
        <v>2014</v>
      </c>
    </row>
    <row r="1916" spans="1:20" ht="43.5" x14ac:dyDescent="0.35">
      <c r="A1916">
        <v>3445</v>
      </c>
      <c r="B1916" s="3" t="s">
        <v>3444</v>
      </c>
      <c r="C1916" s="3" t="s">
        <v>7555</v>
      </c>
      <c r="D1916" s="22">
        <v>2000</v>
      </c>
      <c r="E1916" s="22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6">
        <f t="shared" si="118"/>
        <v>42272.530509259261</v>
      </c>
      <c r="T1916">
        <f t="shared" si="119"/>
        <v>2015</v>
      </c>
    </row>
    <row r="1917" spans="1:20" ht="43.5" x14ac:dyDescent="0.35">
      <c r="A1917">
        <v>3627</v>
      </c>
      <c r="B1917" s="3" t="s">
        <v>3625</v>
      </c>
      <c r="C1917" s="3" t="s">
        <v>7737</v>
      </c>
      <c r="D1917" s="22">
        <v>2000</v>
      </c>
      <c r="E1917" s="22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6">
        <f t="shared" si="118"/>
        <v>42460.741747685184</v>
      </c>
      <c r="T1917">
        <f t="shared" si="119"/>
        <v>2016</v>
      </c>
    </row>
    <row r="1918" spans="1:20" ht="43.5" x14ac:dyDescent="0.35">
      <c r="A1918">
        <v>3770</v>
      </c>
      <c r="B1918" s="3" t="s">
        <v>3767</v>
      </c>
      <c r="C1918" s="3" t="s">
        <v>7880</v>
      </c>
      <c r="D1918" s="22">
        <v>2000</v>
      </c>
      <c r="E1918" s="22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6">
        <f t="shared" si="118"/>
        <v>42138.930671296301</v>
      </c>
      <c r="T1918">
        <f t="shared" si="119"/>
        <v>2015</v>
      </c>
    </row>
    <row r="1919" spans="1:20" ht="43.5" x14ac:dyDescent="0.35">
      <c r="A1919">
        <v>1619</v>
      </c>
      <c r="B1919" s="3" t="s">
        <v>1620</v>
      </c>
      <c r="C1919" s="3" t="s">
        <v>5729</v>
      </c>
      <c r="D1919" s="22">
        <v>1500</v>
      </c>
      <c r="E1919" s="22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6">
        <f t="shared" si="118"/>
        <v>41876.18618055556</v>
      </c>
      <c r="T1919">
        <f t="shared" si="119"/>
        <v>2014</v>
      </c>
    </row>
    <row r="1920" spans="1:20" ht="29" x14ac:dyDescent="0.35">
      <c r="A1920">
        <v>2937</v>
      </c>
      <c r="B1920" s="3" t="s">
        <v>2937</v>
      </c>
      <c r="C1920" s="3" t="s">
        <v>7047</v>
      </c>
      <c r="D1920" s="22">
        <v>1500</v>
      </c>
      <c r="E1920" s="22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6">
        <f t="shared" si="118"/>
        <v>41803.457326388889</v>
      </c>
      <c r="T1920">
        <f t="shared" si="119"/>
        <v>2014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22">
        <v>1500</v>
      </c>
      <c r="E1921" s="22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>
        <f t="shared" si="119"/>
        <v>2013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 s="22">
        <v>5000</v>
      </c>
      <c r="E1922" s="22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>
        <f t="shared" si="119"/>
        <v>2014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 s="22">
        <v>30000</v>
      </c>
      <c r="E1923" s="22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22">
        <v>1500</v>
      </c>
      <c r="E1924" s="22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>
        <f t="shared" si="123"/>
        <v>2016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 s="22">
        <v>25000</v>
      </c>
      <c r="E1925" s="22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>
        <f t="shared" si="123"/>
        <v>2015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22">
        <v>1750</v>
      </c>
      <c r="E1926" s="22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>
        <f t="shared" si="123"/>
        <v>2016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22">
        <v>1500</v>
      </c>
      <c r="E1927" s="22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>
        <f t="shared" si="123"/>
        <v>2014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22">
        <v>1800</v>
      </c>
      <c r="E1928" s="22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>
        <f t="shared" si="123"/>
        <v>2013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22">
        <v>1250</v>
      </c>
      <c r="E1929" s="22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>
        <f t="shared" si="123"/>
        <v>2014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22">
        <v>50000</v>
      </c>
      <c r="E1930" s="22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>
        <f t="shared" si="123"/>
        <v>2014</v>
      </c>
    </row>
    <row r="1931" spans="1:20" ht="43.5" x14ac:dyDescent="0.35">
      <c r="A1931">
        <v>1672</v>
      </c>
      <c r="B1931" s="3" t="s">
        <v>1673</v>
      </c>
      <c r="C1931" s="3" t="s">
        <v>5782</v>
      </c>
      <c r="D1931" s="22">
        <v>1700</v>
      </c>
      <c r="E1931" s="22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>
        <f t="shared" si="123"/>
        <v>2012</v>
      </c>
    </row>
    <row r="1932" spans="1:20" ht="58" x14ac:dyDescent="0.35">
      <c r="A1932">
        <v>3042</v>
      </c>
      <c r="B1932" s="3" t="s">
        <v>3042</v>
      </c>
      <c r="C1932" s="3" t="s">
        <v>7152</v>
      </c>
      <c r="D1932" s="22">
        <v>1500</v>
      </c>
      <c r="E1932" s="22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>
        <f t="shared" si="123"/>
        <v>2015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22">
        <v>1500</v>
      </c>
      <c r="E1933" s="22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>
        <f t="shared" si="123"/>
        <v>2014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22">
        <v>1500</v>
      </c>
      <c r="E1934" s="22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>
        <f t="shared" si="123"/>
        <v>2012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 s="22">
        <v>20000</v>
      </c>
      <c r="E1935" s="22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>
        <f t="shared" si="123"/>
        <v>2009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 s="22">
        <v>10000</v>
      </c>
      <c r="E1936" s="22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>
        <f t="shared" si="123"/>
        <v>2016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 s="22">
        <v>25000</v>
      </c>
      <c r="E1937" s="22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>
        <f t="shared" si="123"/>
        <v>2014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 s="22">
        <v>30000</v>
      </c>
      <c r="E1938" s="22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>
        <f t="shared" si="123"/>
        <v>2015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22">
        <v>1000</v>
      </c>
      <c r="E1939" s="22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>
        <f t="shared" si="123"/>
        <v>2015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22">
        <v>1200</v>
      </c>
      <c r="E1940" s="22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>
        <f t="shared" si="123"/>
        <v>2012</v>
      </c>
    </row>
    <row r="1941" spans="1:20" ht="43.5" x14ac:dyDescent="0.35">
      <c r="A1941">
        <v>1773</v>
      </c>
      <c r="B1941" s="3" t="s">
        <v>1774</v>
      </c>
      <c r="C1941" s="3" t="s">
        <v>5883</v>
      </c>
      <c r="D1941" s="22">
        <v>30000</v>
      </c>
      <c r="E1941" s="22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6">
        <f t="shared" si="122"/>
        <v>41978.760393518518</v>
      </c>
      <c r="T1941">
        <f t="shared" si="123"/>
        <v>2014</v>
      </c>
    </row>
    <row r="1942" spans="1:20" ht="58" x14ac:dyDescent="0.35">
      <c r="A1942">
        <v>1470</v>
      </c>
      <c r="B1942" s="3" t="s">
        <v>1471</v>
      </c>
      <c r="C1942" s="3" t="s">
        <v>5580</v>
      </c>
      <c r="D1942" s="22">
        <v>1500</v>
      </c>
      <c r="E1942" s="22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6">
        <f t="shared" si="122"/>
        <v>41250.827118055553</v>
      </c>
      <c r="T1942">
        <f t="shared" si="123"/>
        <v>2012</v>
      </c>
    </row>
    <row r="1943" spans="1:20" ht="43.5" x14ac:dyDescent="0.35">
      <c r="A1943">
        <v>438</v>
      </c>
      <c r="B1943" s="3" t="s">
        <v>439</v>
      </c>
      <c r="C1943" s="3" t="s">
        <v>4548</v>
      </c>
      <c r="D1943" s="22">
        <v>20000</v>
      </c>
      <c r="E1943" s="22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>
        <f t="shared" si="123"/>
        <v>2015</v>
      </c>
    </row>
    <row r="1944" spans="1:20" ht="43.5" x14ac:dyDescent="0.35">
      <c r="A1944">
        <v>1289</v>
      </c>
      <c r="B1944" s="3" t="s">
        <v>1290</v>
      </c>
      <c r="C1944" s="3" t="s">
        <v>5399</v>
      </c>
      <c r="D1944" s="22">
        <v>1500</v>
      </c>
      <c r="E1944" s="22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>
        <f t="shared" si="123"/>
        <v>2016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22">
        <v>1000</v>
      </c>
      <c r="E1945" s="22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>
        <f t="shared" si="123"/>
        <v>2016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22">
        <v>1000</v>
      </c>
      <c r="E1946" s="22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>
        <f t="shared" si="123"/>
        <v>2015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22">
        <v>1700</v>
      </c>
      <c r="E1947" s="22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>
        <f t="shared" si="123"/>
        <v>2015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 s="22">
        <v>100000</v>
      </c>
      <c r="E1948" s="22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>
        <f t="shared" si="123"/>
        <v>2016</v>
      </c>
    </row>
    <row r="1949" spans="1:20" ht="43.5" x14ac:dyDescent="0.35">
      <c r="A1949">
        <v>3030</v>
      </c>
      <c r="B1949" s="3" t="s">
        <v>3030</v>
      </c>
      <c r="C1949" s="3" t="s">
        <v>7140</v>
      </c>
      <c r="D1949" s="22">
        <v>1750</v>
      </c>
      <c r="E1949" s="22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>
        <f t="shared" si="123"/>
        <v>2015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 s="22">
        <v>10000</v>
      </c>
      <c r="E1950" s="22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>
        <f t="shared" si="123"/>
        <v>2016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 s="22">
        <v>20000</v>
      </c>
      <c r="E1951" s="22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>
        <f t="shared" si="123"/>
        <v>2015</v>
      </c>
    </row>
    <row r="1952" spans="1:20" ht="43.5" x14ac:dyDescent="0.35">
      <c r="A1952">
        <v>789</v>
      </c>
      <c r="B1952" s="3" t="s">
        <v>790</v>
      </c>
      <c r="C1952" s="3" t="s">
        <v>4899</v>
      </c>
      <c r="D1952" s="22">
        <v>1700</v>
      </c>
      <c r="E1952" s="22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>
        <f t="shared" si="123"/>
        <v>2013</v>
      </c>
    </row>
    <row r="1953" spans="1:20" ht="43.5" x14ac:dyDescent="0.35">
      <c r="A1953">
        <v>3707</v>
      </c>
      <c r="B1953" s="3" t="s">
        <v>3704</v>
      </c>
      <c r="C1953" s="3" t="s">
        <v>7817</v>
      </c>
      <c r="D1953" s="22">
        <v>1000</v>
      </c>
      <c r="E1953" s="22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>
        <f t="shared" si="123"/>
        <v>2016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22">
        <v>1000</v>
      </c>
      <c r="E1954" s="22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>
        <f t="shared" si="123"/>
        <v>2014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22">
        <v>600</v>
      </c>
      <c r="E1955" s="22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>
        <f t="shared" si="123"/>
        <v>2012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22">
        <v>1570.79</v>
      </c>
      <c r="E1956" s="22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>
        <f t="shared" si="123"/>
        <v>2011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22">
        <v>1300</v>
      </c>
      <c r="E1957" s="22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>
        <f t="shared" si="123"/>
        <v>2015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22">
        <v>1500</v>
      </c>
      <c r="E1958" s="22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>
        <f t="shared" si="123"/>
        <v>2014</v>
      </c>
    </row>
    <row r="1959" spans="1:20" ht="43.5" x14ac:dyDescent="0.35">
      <c r="A1959">
        <v>481</v>
      </c>
      <c r="B1959" s="3" t="s">
        <v>482</v>
      </c>
      <c r="C1959" s="3" t="s">
        <v>4591</v>
      </c>
      <c r="D1959" s="22">
        <v>30000</v>
      </c>
      <c r="E1959" s="22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>
        <f t="shared" si="123"/>
        <v>2012</v>
      </c>
    </row>
    <row r="1960" spans="1:20" ht="58" x14ac:dyDescent="0.35">
      <c r="A1960">
        <v>3270</v>
      </c>
      <c r="B1960" s="3" t="s">
        <v>3270</v>
      </c>
      <c r="C1960" s="3" t="s">
        <v>7380</v>
      </c>
      <c r="D1960" s="22">
        <v>1800</v>
      </c>
      <c r="E1960" s="22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>
        <f t="shared" si="123"/>
        <v>2015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 s="22">
        <v>12000</v>
      </c>
      <c r="E1961" s="22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>
        <f t="shared" si="123"/>
        <v>2014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22">
        <v>1500</v>
      </c>
      <c r="E1962" s="22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>
        <f t="shared" si="123"/>
        <v>2015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 s="22">
        <v>15000</v>
      </c>
      <c r="E1963" s="22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>
        <f t="shared" si="123"/>
        <v>2017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 s="22">
        <v>20000</v>
      </c>
      <c r="E1964" s="22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>
        <f t="shared" si="123"/>
        <v>2014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22">
        <v>1500</v>
      </c>
      <c r="E1965" s="22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>
        <f t="shared" si="123"/>
        <v>2014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22">
        <v>1500</v>
      </c>
      <c r="E1966" s="22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>
        <f t="shared" si="123"/>
        <v>2012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22">
        <v>1800</v>
      </c>
      <c r="E1967" s="22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>
        <f t="shared" si="123"/>
        <v>2015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 s="22">
        <v>25000</v>
      </c>
      <c r="E1968" s="22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>
        <f t="shared" si="123"/>
        <v>2014</v>
      </c>
    </row>
    <row r="1969" spans="1:20" ht="43.5" x14ac:dyDescent="0.35">
      <c r="A1969">
        <v>3196</v>
      </c>
      <c r="B1969" s="3" t="s">
        <v>3196</v>
      </c>
      <c r="C1969" s="3" t="s">
        <v>7306</v>
      </c>
      <c r="D1969" s="22">
        <v>3000000</v>
      </c>
      <c r="E1969" s="22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6">
        <f t="shared" si="122"/>
        <v>42157.598090277781</v>
      </c>
      <c r="T1969">
        <f t="shared" si="123"/>
        <v>2015</v>
      </c>
    </row>
    <row r="1970" spans="1:20" ht="43.5" x14ac:dyDescent="0.35">
      <c r="A1970">
        <v>1639</v>
      </c>
      <c r="B1970" s="3" t="s">
        <v>1640</v>
      </c>
      <c r="C1970" s="3" t="s">
        <v>5749</v>
      </c>
      <c r="D1970" s="22">
        <v>1800</v>
      </c>
      <c r="E1970" s="22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6">
        <f t="shared" si="122"/>
        <v>40941.652372685188</v>
      </c>
      <c r="T1970">
        <f t="shared" si="123"/>
        <v>2012</v>
      </c>
    </row>
    <row r="1971" spans="1:20" ht="43.5" x14ac:dyDescent="0.35">
      <c r="A1971">
        <v>3690</v>
      </c>
      <c r="B1971" s="3" t="s">
        <v>3687</v>
      </c>
      <c r="C1971" s="3" t="s">
        <v>7800</v>
      </c>
      <c r="D1971" s="22">
        <v>1500</v>
      </c>
      <c r="E1971" s="22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>
        <f t="shared" si="123"/>
        <v>2014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22">
        <v>1500</v>
      </c>
      <c r="E1972" s="22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>
        <f t="shared" si="123"/>
        <v>2014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 s="22">
        <v>11000</v>
      </c>
      <c r="E1973" s="22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>
        <f t="shared" si="123"/>
        <v>2015</v>
      </c>
    </row>
    <row r="1974" spans="1:20" ht="58" x14ac:dyDescent="0.35">
      <c r="A1974">
        <v>156</v>
      </c>
      <c r="B1974" s="3" t="s">
        <v>158</v>
      </c>
      <c r="C1974" s="3" t="s">
        <v>4266</v>
      </c>
      <c r="D1974" s="22">
        <v>35000</v>
      </c>
      <c r="E1974" s="22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>
        <f t="shared" si="123"/>
        <v>2014</v>
      </c>
    </row>
    <row r="1975" spans="1:20" ht="29" x14ac:dyDescent="0.35">
      <c r="A1975">
        <v>1263</v>
      </c>
      <c r="B1975" s="3" t="s">
        <v>1264</v>
      </c>
      <c r="C1975" s="3" t="s">
        <v>5373</v>
      </c>
      <c r="D1975" s="22">
        <v>1500</v>
      </c>
      <c r="E1975" s="22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>
        <f t="shared" si="123"/>
        <v>2014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 s="22">
        <v>5000</v>
      </c>
      <c r="E1976" s="22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>
        <f t="shared" si="123"/>
        <v>2015</v>
      </c>
    </row>
    <row r="1977" spans="1:20" ht="43.5" x14ac:dyDescent="0.35">
      <c r="A1977">
        <v>966</v>
      </c>
      <c r="B1977" s="3" t="s">
        <v>967</v>
      </c>
      <c r="C1977" s="3" t="s">
        <v>5076</v>
      </c>
      <c r="D1977" s="22">
        <v>12000</v>
      </c>
      <c r="E1977" s="22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>
        <f t="shared" si="123"/>
        <v>2016</v>
      </c>
    </row>
    <row r="1978" spans="1:20" ht="29" x14ac:dyDescent="0.35">
      <c r="A1978">
        <v>2603</v>
      </c>
      <c r="B1978" s="3" t="s">
        <v>2603</v>
      </c>
      <c r="C1978" s="3" t="s">
        <v>6713</v>
      </c>
      <c r="D1978" s="22">
        <v>1750</v>
      </c>
      <c r="E1978" s="22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6">
        <f t="shared" si="122"/>
        <v>41617.912662037037</v>
      </c>
      <c r="T1978">
        <f t="shared" si="123"/>
        <v>2013</v>
      </c>
    </row>
    <row r="1979" spans="1:20" ht="43.5" x14ac:dyDescent="0.35">
      <c r="A1979">
        <v>1678</v>
      </c>
      <c r="B1979" s="3" t="s">
        <v>1679</v>
      </c>
      <c r="C1979" s="3" t="s">
        <v>5788</v>
      </c>
      <c r="D1979" s="22">
        <v>1500</v>
      </c>
      <c r="E1979" s="22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6">
        <f t="shared" si="122"/>
        <v>41662.854988425926</v>
      </c>
      <c r="T1979">
        <f t="shared" si="123"/>
        <v>2014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22">
        <v>1500</v>
      </c>
      <c r="E1980" s="22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>
        <f t="shared" si="123"/>
        <v>2011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22">
        <v>1200</v>
      </c>
      <c r="E1981" s="22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>
        <f t="shared" si="123"/>
        <v>2015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22">
        <v>4000</v>
      </c>
      <c r="E1982" s="22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>
        <f t="shared" si="123"/>
        <v>2017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 s="22">
        <v>18000</v>
      </c>
      <c r="E1983" s="22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>
        <f t="shared" si="123"/>
        <v>2015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22">
        <v>1500</v>
      </c>
      <c r="E1984" s="22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>
        <f t="shared" si="123"/>
        <v>2016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 s="22">
        <v>5000</v>
      </c>
      <c r="E1985" s="22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>
        <f t="shared" si="123"/>
        <v>2016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 s="22">
        <v>48725</v>
      </c>
      <c r="E1986" s="22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>
        <f t="shared" si="123"/>
        <v>2015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22">
        <v>600</v>
      </c>
      <c r="E1987" s="22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 s="22">
        <v>8000</v>
      </c>
      <c r="E1988" s="22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>
        <f t="shared" si="127"/>
        <v>2012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22">
        <v>700</v>
      </c>
      <c r="E1989" s="22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>
        <f t="shared" si="127"/>
        <v>2016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22">
        <v>75000</v>
      </c>
      <c r="E1990" s="22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>
        <f t="shared" si="127"/>
        <v>2016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 s="22">
        <v>7200</v>
      </c>
      <c r="E1991" s="22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>
        <f t="shared" si="127"/>
        <v>2014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22">
        <v>16500</v>
      </c>
      <c r="E1992" s="22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>
        <f t="shared" si="127"/>
        <v>2017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22">
        <v>1200</v>
      </c>
      <c r="E1993" s="22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>
        <f t="shared" si="127"/>
        <v>2015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22">
        <v>1500</v>
      </c>
      <c r="E1994" s="22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>
        <f t="shared" si="127"/>
        <v>2010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 s="22">
        <v>10000</v>
      </c>
      <c r="E1995" s="22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>
        <f t="shared" si="127"/>
        <v>2016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22">
        <v>1500</v>
      </c>
      <c r="E1996" s="22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>
        <f t="shared" si="127"/>
        <v>2015</v>
      </c>
    </row>
    <row r="1997" spans="1:20" ht="58" x14ac:dyDescent="0.35">
      <c r="A1997">
        <v>1820</v>
      </c>
      <c r="B1997" s="3" t="s">
        <v>1821</v>
      </c>
      <c r="C1997" s="3" t="s">
        <v>5930</v>
      </c>
      <c r="D1997" s="22">
        <v>26000</v>
      </c>
      <c r="E1997" s="22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>
        <f t="shared" si="127"/>
        <v>2015</v>
      </c>
    </row>
    <row r="1998" spans="1:20" ht="29" x14ac:dyDescent="0.35">
      <c r="A1998">
        <v>2668</v>
      </c>
      <c r="B1998" s="3" t="s">
        <v>2668</v>
      </c>
      <c r="C1998" s="3" t="s">
        <v>6778</v>
      </c>
      <c r="D1998" s="22">
        <v>1000</v>
      </c>
      <c r="E1998" s="22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>
        <f t="shared" si="127"/>
        <v>2015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22">
        <v>48000</v>
      </c>
      <c r="E1999" s="22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>
        <f t="shared" si="127"/>
        <v>2015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22">
        <v>1700</v>
      </c>
      <c r="E2000" s="22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>
        <f t="shared" si="127"/>
        <v>2014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22">
        <v>1300</v>
      </c>
      <c r="E2001" s="22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>
        <f t="shared" si="127"/>
        <v>2013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 s="22">
        <v>6000</v>
      </c>
      <c r="E2002" s="22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>
        <f t="shared" si="127"/>
        <v>2014</v>
      </c>
    </row>
    <row r="2003" spans="1:20" ht="43.5" x14ac:dyDescent="0.35">
      <c r="A2003">
        <v>3847</v>
      </c>
      <c r="B2003" s="3" t="s">
        <v>3844</v>
      </c>
      <c r="C2003" s="3" t="s">
        <v>7956</v>
      </c>
      <c r="D2003" s="22">
        <v>10500</v>
      </c>
      <c r="E2003" s="22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6">
        <f t="shared" si="126"/>
        <v>42159.224432870367</v>
      </c>
      <c r="T2003">
        <f t="shared" si="127"/>
        <v>2015</v>
      </c>
    </row>
    <row r="2004" spans="1:20" ht="43.5" x14ac:dyDescent="0.35">
      <c r="A2004">
        <v>1802</v>
      </c>
      <c r="B2004" s="3" t="s">
        <v>1803</v>
      </c>
      <c r="C2004" s="3" t="s">
        <v>5912</v>
      </c>
      <c r="D2004" s="22">
        <v>3500</v>
      </c>
      <c r="E2004" s="22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6">
        <f t="shared" si="126"/>
        <v>42159.47256944445</v>
      </c>
      <c r="T2004">
        <f t="shared" si="127"/>
        <v>2015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22">
        <v>12000</v>
      </c>
      <c r="E2005" s="22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>
        <f t="shared" si="127"/>
        <v>2011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22">
        <v>1650</v>
      </c>
      <c r="E2006" s="22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>
        <f t="shared" si="127"/>
        <v>2016</v>
      </c>
    </row>
    <row r="2007" spans="1:20" ht="58" x14ac:dyDescent="0.35">
      <c r="A2007">
        <v>3497</v>
      </c>
      <c r="B2007" s="3" t="s">
        <v>3496</v>
      </c>
      <c r="C2007" s="3" t="s">
        <v>7607</v>
      </c>
      <c r="D2007" s="22">
        <v>1551</v>
      </c>
      <c r="E2007" s="22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6">
        <f t="shared" si="126"/>
        <v>42511.741944444439</v>
      </c>
      <c r="T2007">
        <f t="shared" si="127"/>
        <v>2016</v>
      </c>
    </row>
    <row r="2008" spans="1:20" ht="43.5" x14ac:dyDescent="0.35">
      <c r="A2008">
        <v>650</v>
      </c>
      <c r="B2008" s="3" t="s">
        <v>651</v>
      </c>
      <c r="C2008" s="3" t="s">
        <v>4760</v>
      </c>
      <c r="D2008" s="22">
        <v>1500</v>
      </c>
      <c r="E2008" s="22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6">
        <f t="shared" si="126"/>
        <v>41932.036851851852</v>
      </c>
      <c r="T2008">
        <f t="shared" si="127"/>
        <v>2014</v>
      </c>
    </row>
    <row r="2009" spans="1:20" ht="43.5" x14ac:dyDescent="0.35">
      <c r="A2009">
        <v>3314</v>
      </c>
      <c r="B2009" s="3" t="s">
        <v>3314</v>
      </c>
      <c r="C2009" s="3" t="s">
        <v>7424</v>
      </c>
      <c r="D2009" s="22">
        <v>800</v>
      </c>
      <c r="E2009" s="22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6">
        <f t="shared" si="126"/>
        <v>42105.267488425925</v>
      </c>
      <c r="T2009">
        <f t="shared" si="127"/>
        <v>2015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 s="22">
        <v>10000</v>
      </c>
      <c r="E2010" s="22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>
        <f t="shared" si="127"/>
        <v>2016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22">
        <v>1500</v>
      </c>
      <c r="E2011" s="22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>
        <f t="shared" si="127"/>
        <v>2014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22">
        <v>1650</v>
      </c>
      <c r="E2012" s="22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>
        <f t="shared" si="127"/>
        <v>2016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22">
        <v>1500</v>
      </c>
      <c r="E2013" s="22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>
        <f t="shared" si="127"/>
        <v>2016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22">
        <v>1000</v>
      </c>
      <c r="E2014" s="22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>
        <f t="shared" si="127"/>
        <v>2015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22">
        <v>1500</v>
      </c>
      <c r="E2015" s="22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>
        <f t="shared" si="127"/>
        <v>2011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22">
        <v>1500</v>
      </c>
      <c r="E2016" s="22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>
        <f t="shared" si="127"/>
        <v>2015</v>
      </c>
    </row>
    <row r="2017" spans="1:20" ht="43.5" x14ac:dyDescent="0.35">
      <c r="A2017">
        <v>3485</v>
      </c>
      <c r="B2017" s="3" t="s">
        <v>3484</v>
      </c>
      <c r="C2017" s="3" t="s">
        <v>7595</v>
      </c>
      <c r="D2017" s="22">
        <v>1650</v>
      </c>
      <c r="E2017" s="22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6">
        <f t="shared" si="126"/>
        <v>42372.693055555559</v>
      </c>
      <c r="T2017">
        <f t="shared" si="127"/>
        <v>2016</v>
      </c>
    </row>
    <row r="2018" spans="1:20" ht="58" x14ac:dyDescent="0.35">
      <c r="A2018">
        <v>2667</v>
      </c>
      <c r="B2018" s="3" t="s">
        <v>2667</v>
      </c>
      <c r="C2018" s="3" t="s">
        <v>6777</v>
      </c>
      <c r="D2018" s="22">
        <v>1500</v>
      </c>
      <c r="E2018" s="22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6">
        <f t="shared" si="126"/>
        <v>42380.926111111112</v>
      </c>
      <c r="T2018">
        <f t="shared" si="127"/>
        <v>2016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 s="22">
        <v>4000</v>
      </c>
      <c r="E2019" s="22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>
        <f t="shared" si="127"/>
        <v>2013</v>
      </c>
    </row>
    <row r="2020" spans="1:20" ht="58" x14ac:dyDescent="0.35">
      <c r="A2020">
        <v>2776</v>
      </c>
      <c r="B2020" s="3" t="s">
        <v>2776</v>
      </c>
      <c r="C2020" s="3" t="s">
        <v>6886</v>
      </c>
      <c r="D2020" s="22">
        <v>21000</v>
      </c>
      <c r="E2020" s="22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6">
        <f t="shared" si="126"/>
        <v>42136.297175925924</v>
      </c>
      <c r="T2020">
        <f t="shared" si="127"/>
        <v>2015</v>
      </c>
    </row>
    <row r="2021" spans="1:20" ht="43.5" x14ac:dyDescent="0.35">
      <c r="A2021">
        <v>1925</v>
      </c>
      <c r="B2021" s="3" t="s">
        <v>1926</v>
      </c>
      <c r="C2021" s="3" t="s">
        <v>6035</v>
      </c>
      <c r="D2021" s="22">
        <v>1500</v>
      </c>
      <c r="E2021" s="22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6">
        <f t="shared" si="126"/>
        <v>41535.90148148148</v>
      </c>
      <c r="T2021">
        <f t="shared" si="127"/>
        <v>2013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22">
        <v>1300</v>
      </c>
      <c r="E2022" s="22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>
        <f t="shared" si="127"/>
        <v>2014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22">
        <v>1500</v>
      </c>
      <c r="E2023" s="22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>
        <f t="shared" si="127"/>
        <v>2014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22">
        <v>1500</v>
      </c>
      <c r="E2024" s="22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>
        <f t="shared" si="127"/>
        <v>2015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22">
        <v>1600</v>
      </c>
      <c r="E2025" s="22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>
        <f t="shared" si="127"/>
        <v>2016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 s="22">
        <v>33000</v>
      </c>
      <c r="E2026" s="22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>
        <f t="shared" si="127"/>
        <v>2015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22">
        <v>1500</v>
      </c>
      <c r="E2027" s="22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>
        <f t="shared" si="127"/>
        <v>2015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 s="22">
        <v>30000</v>
      </c>
      <c r="E2028" s="22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>
        <f t="shared" si="127"/>
        <v>2016</v>
      </c>
    </row>
    <row r="2029" spans="1:20" ht="43.5" x14ac:dyDescent="0.35">
      <c r="A2029">
        <v>1286</v>
      </c>
      <c r="B2029" s="3" t="s">
        <v>1287</v>
      </c>
      <c r="C2029" s="3" t="s">
        <v>5396</v>
      </c>
      <c r="D2029" s="22">
        <v>1500</v>
      </c>
      <c r="E2029" s="22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>
        <f t="shared" si="127"/>
        <v>2015</v>
      </c>
    </row>
    <row r="2030" spans="1:20" ht="43.5" x14ac:dyDescent="0.35">
      <c r="A2030">
        <v>2969</v>
      </c>
      <c r="B2030" s="3" t="s">
        <v>2969</v>
      </c>
      <c r="C2030" s="3" t="s">
        <v>7079</v>
      </c>
      <c r="D2030" s="22">
        <v>1000</v>
      </c>
      <c r="E2030" s="22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>
        <f t="shared" si="127"/>
        <v>2015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22">
        <v>1000</v>
      </c>
      <c r="E2031" s="22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>
        <f t="shared" si="127"/>
        <v>2015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22">
        <v>1200</v>
      </c>
      <c r="E2032" s="22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>
        <f t="shared" si="127"/>
        <v>2016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22">
        <v>1500</v>
      </c>
      <c r="E2033" s="22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>
        <f t="shared" si="127"/>
        <v>2015</v>
      </c>
    </row>
    <row r="2034" spans="1:20" ht="43.5" x14ac:dyDescent="0.35">
      <c r="A2034">
        <v>2549</v>
      </c>
      <c r="B2034" s="3" t="s">
        <v>2549</v>
      </c>
      <c r="C2034" s="3" t="s">
        <v>6659</v>
      </c>
      <c r="D2034" s="22">
        <v>1570</v>
      </c>
      <c r="E2034" s="22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6">
        <f t="shared" si="126"/>
        <v>41390.757754629631</v>
      </c>
      <c r="T2034">
        <f t="shared" si="127"/>
        <v>2013</v>
      </c>
    </row>
    <row r="2035" spans="1:20" ht="43.5" x14ac:dyDescent="0.35">
      <c r="A2035">
        <v>2179</v>
      </c>
      <c r="B2035" s="3" t="s">
        <v>2180</v>
      </c>
      <c r="C2035" s="3" t="s">
        <v>6289</v>
      </c>
      <c r="D2035" s="22">
        <v>1000</v>
      </c>
      <c r="E2035" s="22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6">
        <f t="shared" si="126"/>
        <v>42075.171203703707</v>
      </c>
      <c r="T2035">
        <f t="shared" si="127"/>
        <v>2015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22">
        <v>1500</v>
      </c>
      <c r="E2036" s="22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>
        <f t="shared" si="127"/>
        <v>2013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22">
        <v>1000</v>
      </c>
      <c r="E2037" s="22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>
        <f t="shared" si="127"/>
        <v>2016</v>
      </c>
    </row>
    <row r="2038" spans="1:20" ht="43.5" x14ac:dyDescent="0.35">
      <c r="A2038">
        <v>2952</v>
      </c>
      <c r="B2038" s="3" t="s">
        <v>2952</v>
      </c>
      <c r="C2038" s="3" t="s">
        <v>7062</v>
      </c>
      <c r="D2038" s="22">
        <v>20000</v>
      </c>
      <c r="E2038" s="22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>
        <f t="shared" si="127"/>
        <v>2016</v>
      </c>
    </row>
    <row r="2039" spans="1:20" ht="43.5" x14ac:dyDescent="0.35">
      <c r="A2039">
        <v>2999</v>
      </c>
      <c r="B2039" s="3" t="s">
        <v>2999</v>
      </c>
      <c r="C2039" s="3" t="s">
        <v>7109</v>
      </c>
      <c r="D2039" s="22">
        <v>1350</v>
      </c>
      <c r="E2039" s="22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>
        <f t="shared" si="127"/>
        <v>2017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22">
        <v>1500</v>
      </c>
      <c r="E2040" s="22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>
        <f t="shared" si="127"/>
        <v>2014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22">
        <v>1500</v>
      </c>
      <c r="E2041" s="22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>
        <f t="shared" si="127"/>
        <v>2015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22">
        <v>1500</v>
      </c>
      <c r="E2042" s="22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>
        <f t="shared" si="127"/>
        <v>2013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22">
        <v>1500</v>
      </c>
      <c r="E2043" s="22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>
        <f t="shared" si="127"/>
        <v>2014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 s="22">
        <v>2000</v>
      </c>
      <c r="E2044" s="22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>
        <f t="shared" si="127"/>
        <v>2016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 s="22">
        <v>10000</v>
      </c>
      <c r="E2045" s="22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>
        <f t="shared" si="127"/>
        <v>2015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22">
        <v>1500</v>
      </c>
      <c r="E2046" s="22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>
        <f t="shared" si="127"/>
        <v>2013</v>
      </c>
    </row>
    <row r="2047" spans="1:20" ht="58" x14ac:dyDescent="0.35">
      <c r="A2047">
        <v>1455</v>
      </c>
      <c r="B2047" s="3" t="s">
        <v>1456</v>
      </c>
      <c r="C2047" s="3" t="s">
        <v>5565</v>
      </c>
      <c r="D2047" s="22">
        <v>15000</v>
      </c>
      <c r="E2047" s="22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6">
        <f t="shared" si="126"/>
        <v>41832.672685185185</v>
      </c>
      <c r="T2047">
        <f t="shared" si="127"/>
        <v>2014</v>
      </c>
    </row>
    <row r="2048" spans="1:20" ht="43.5" x14ac:dyDescent="0.35">
      <c r="A2048">
        <v>928</v>
      </c>
      <c r="B2048" s="3" t="s">
        <v>929</v>
      </c>
      <c r="C2048" s="3" t="s">
        <v>5038</v>
      </c>
      <c r="D2048" s="22">
        <v>14500</v>
      </c>
      <c r="E2048" s="22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>
        <f t="shared" si="127"/>
        <v>2012</v>
      </c>
    </row>
    <row r="2049" spans="1:20" ht="43.5" x14ac:dyDescent="0.35">
      <c r="A2049">
        <v>810</v>
      </c>
      <c r="B2049" s="3" t="s">
        <v>811</v>
      </c>
      <c r="C2049" s="3" t="s">
        <v>4920</v>
      </c>
      <c r="D2049" s="22">
        <v>1500</v>
      </c>
      <c r="E2049" s="22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6">
        <f t="shared" si="126"/>
        <v>41123.056273148148</v>
      </c>
      <c r="T2049">
        <f t="shared" si="127"/>
        <v>2012</v>
      </c>
    </row>
    <row r="2050" spans="1:20" ht="43.5" x14ac:dyDescent="0.35">
      <c r="A2050">
        <v>3353</v>
      </c>
      <c r="B2050" s="3" t="s">
        <v>3352</v>
      </c>
      <c r="C2050" s="3" t="s">
        <v>7463</v>
      </c>
      <c r="D2050" s="22">
        <v>500</v>
      </c>
      <c r="E2050" s="22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>
        <f t="shared" si="127"/>
        <v>2016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 s="22">
        <v>6000</v>
      </c>
      <c r="E2051" s="22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22">
        <v>86350</v>
      </c>
      <c r="E2052" s="22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>
        <f t="shared" si="131"/>
        <v>2015</v>
      </c>
    </row>
    <row r="2053" spans="1:20" ht="43.5" x14ac:dyDescent="0.35">
      <c r="A2053">
        <v>2701</v>
      </c>
      <c r="B2053" s="3" t="s">
        <v>2701</v>
      </c>
      <c r="C2053" s="3" t="s">
        <v>6811</v>
      </c>
      <c r="D2053" s="22">
        <v>3400</v>
      </c>
      <c r="E2053" s="22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6">
        <f t="shared" si="130"/>
        <v>42801.774699074071</v>
      </c>
      <c r="T2053">
        <f t="shared" si="131"/>
        <v>2017</v>
      </c>
    </row>
    <row r="2054" spans="1:20" ht="43.5" x14ac:dyDescent="0.35">
      <c r="A2054">
        <v>3543</v>
      </c>
      <c r="B2054" s="3" t="s">
        <v>3542</v>
      </c>
      <c r="C2054" s="3" t="s">
        <v>7653</v>
      </c>
      <c r="D2054" s="22">
        <v>1500</v>
      </c>
      <c r="E2054" s="22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6">
        <f t="shared" si="130"/>
        <v>42150.755312499998</v>
      </c>
      <c r="T2054">
        <f t="shared" si="131"/>
        <v>2015</v>
      </c>
    </row>
    <row r="2055" spans="1:20" ht="43.5" x14ac:dyDescent="0.35">
      <c r="A2055">
        <v>77</v>
      </c>
      <c r="B2055" s="3" t="s">
        <v>79</v>
      </c>
      <c r="C2055" s="3" t="s">
        <v>4188</v>
      </c>
      <c r="D2055" s="22">
        <v>400</v>
      </c>
      <c r="E2055" s="22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6">
        <f t="shared" si="130"/>
        <v>40997.144872685189</v>
      </c>
      <c r="T2055">
        <f t="shared" si="131"/>
        <v>2012</v>
      </c>
    </row>
    <row r="2056" spans="1:20" ht="43.5" x14ac:dyDescent="0.35">
      <c r="A2056">
        <v>3396</v>
      </c>
      <c r="B2056" s="3" t="s">
        <v>3395</v>
      </c>
      <c r="C2056" s="3" t="s">
        <v>7506</v>
      </c>
      <c r="D2056" s="22">
        <v>1500</v>
      </c>
      <c r="E2056" s="22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6">
        <f t="shared" si="130"/>
        <v>41764.44663194444</v>
      </c>
      <c r="T2056">
        <f t="shared" si="131"/>
        <v>2014</v>
      </c>
    </row>
    <row r="2057" spans="1:20" ht="43.5" x14ac:dyDescent="0.35">
      <c r="A2057">
        <v>529</v>
      </c>
      <c r="B2057" s="3" t="s">
        <v>530</v>
      </c>
      <c r="C2057" s="3" t="s">
        <v>4639</v>
      </c>
      <c r="D2057" s="22">
        <v>1200</v>
      </c>
      <c r="E2057" s="22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6">
        <f t="shared" si="130"/>
        <v>42725.031180555554</v>
      </c>
      <c r="T2057">
        <f t="shared" si="131"/>
        <v>2016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22">
        <v>1200</v>
      </c>
      <c r="E2058" s="22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>
        <f t="shared" si="131"/>
        <v>2016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22">
        <v>1500</v>
      </c>
      <c r="E2059" s="22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>
        <f t="shared" si="131"/>
        <v>2009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22">
        <v>500</v>
      </c>
      <c r="E2060" s="22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>
        <f t="shared" si="131"/>
        <v>2010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22">
        <v>1500</v>
      </c>
      <c r="E2061" s="22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>
        <f t="shared" si="131"/>
        <v>2015</v>
      </c>
    </row>
    <row r="2062" spans="1:20" ht="43.5" x14ac:dyDescent="0.35">
      <c r="A2062">
        <v>2324</v>
      </c>
      <c r="B2062" s="3" t="s">
        <v>2325</v>
      </c>
      <c r="C2062" s="3" t="s">
        <v>6434</v>
      </c>
      <c r="D2062" s="22">
        <v>7500</v>
      </c>
      <c r="E2062" s="22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6">
        <f t="shared" si="130"/>
        <v>42790.885243055556</v>
      </c>
      <c r="T2062">
        <f t="shared" si="131"/>
        <v>2017</v>
      </c>
    </row>
    <row r="2063" spans="1:20" ht="29" x14ac:dyDescent="0.35">
      <c r="A2063">
        <v>1370</v>
      </c>
      <c r="B2063" s="3" t="s">
        <v>1371</v>
      </c>
      <c r="C2063" s="3" t="s">
        <v>5480</v>
      </c>
      <c r="D2063" s="22">
        <v>1500</v>
      </c>
      <c r="E2063" s="22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6">
        <f t="shared" si="130"/>
        <v>41548.00335648148</v>
      </c>
      <c r="T2063">
        <f t="shared" si="131"/>
        <v>2013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22">
        <v>1500</v>
      </c>
      <c r="E2064" s="22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>
        <f t="shared" si="131"/>
        <v>2011</v>
      </c>
    </row>
    <row r="2065" spans="1:20" ht="29" x14ac:dyDescent="0.35">
      <c r="A2065">
        <v>3118</v>
      </c>
      <c r="B2065" s="3" t="s">
        <v>3118</v>
      </c>
      <c r="C2065" s="3" t="s">
        <v>7228</v>
      </c>
      <c r="D2065" s="22">
        <v>500000</v>
      </c>
      <c r="E2065" s="22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6">
        <f t="shared" si="130"/>
        <v>42534.649571759262</v>
      </c>
      <c r="T2065">
        <f t="shared" si="131"/>
        <v>2016</v>
      </c>
    </row>
    <row r="2066" spans="1:20" ht="58" x14ac:dyDescent="0.35">
      <c r="A2066">
        <v>742</v>
      </c>
      <c r="B2066" s="3" t="s">
        <v>743</v>
      </c>
      <c r="C2066" s="3" t="s">
        <v>4852</v>
      </c>
      <c r="D2066" s="22">
        <v>1400</v>
      </c>
      <c r="E2066" s="22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6">
        <f t="shared" si="130"/>
        <v>41689.917962962965</v>
      </c>
      <c r="T2066">
        <f t="shared" si="131"/>
        <v>2014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22">
        <v>1200</v>
      </c>
      <c r="E2067" s="22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>
        <f t="shared" si="131"/>
        <v>2016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 s="22">
        <v>9000</v>
      </c>
      <c r="E2068" s="22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>
        <f t="shared" si="131"/>
        <v>2015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22">
        <v>1000</v>
      </c>
      <c r="E2069" s="22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>
        <f t="shared" si="131"/>
        <v>2015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22">
        <v>1500</v>
      </c>
      <c r="E2070" s="22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>
        <f t="shared" si="131"/>
        <v>2012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22">
        <v>1500</v>
      </c>
      <c r="E2071" s="22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>
        <f t="shared" si="131"/>
        <v>2014</v>
      </c>
    </row>
    <row r="2072" spans="1:20" ht="29" x14ac:dyDescent="0.35">
      <c r="A2072">
        <v>3758</v>
      </c>
      <c r="B2072" s="3" t="s">
        <v>3755</v>
      </c>
      <c r="C2072" s="3" t="s">
        <v>7868</v>
      </c>
      <c r="D2072" s="22">
        <v>1500</v>
      </c>
      <c r="E2072" s="22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6">
        <f t="shared" si="130"/>
        <v>41747.471504629626</v>
      </c>
      <c r="T2072">
        <f t="shared" si="131"/>
        <v>2014</v>
      </c>
    </row>
    <row r="2073" spans="1:20" ht="58" x14ac:dyDescent="0.35">
      <c r="A2073">
        <v>382</v>
      </c>
      <c r="B2073" s="3" t="s">
        <v>383</v>
      </c>
      <c r="C2073" s="3" t="s">
        <v>4492</v>
      </c>
      <c r="D2073" s="22">
        <v>600</v>
      </c>
      <c r="E2073" s="22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6">
        <f t="shared" si="130"/>
        <v>41144.709490740745</v>
      </c>
      <c r="T2073">
        <f t="shared" si="131"/>
        <v>2012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22">
        <v>1000</v>
      </c>
      <c r="E2074" s="22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>
        <f t="shared" si="131"/>
        <v>2016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 s="22">
        <v>10000</v>
      </c>
      <c r="E2075" s="22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>
        <f t="shared" si="131"/>
        <v>2015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22">
        <v>1000</v>
      </c>
      <c r="E2076" s="22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>
        <f t="shared" si="131"/>
        <v>2014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 s="22">
        <v>50000</v>
      </c>
      <c r="E2077" s="22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>
        <f t="shared" si="131"/>
        <v>2014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22">
        <v>1500</v>
      </c>
      <c r="E2078" s="22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>
        <f t="shared" si="131"/>
        <v>2014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 s="22">
        <v>7500</v>
      </c>
      <c r="E2079" s="22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>
        <f t="shared" si="131"/>
        <v>2016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22">
        <v>1500</v>
      </c>
      <c r="E2080" s="22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>
        <f t="shared" si="131"/>
        <v>2016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22">
        <v>1500</v>
      </c>
      <c r="E2081" s="22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>
        <f t="shared" si="131"/>
        <v>2011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22">
        <v>1500</v>
      </c>
      <c r="E2082" s="22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>
        <f t="shared" si="131"/>
        <v>2016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 s="22">
        <v>5000</v>
      </c>
      <c r="E2083" s="22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>
        <f t="shared" si="131"/>
        <v>2014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22">
        <v>1500</v>
      </c>
      <c r="E2084" s="22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>
        <f t="shared" si="131"/>
        <v>2014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22">
        <v>1500</v>
      </c>
      <c r="E2085" s="22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>
        <f t="shared" si="131"/>
        <v>2012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22">
        <v>1500</v>
      </c>
      <c r="E2086" s="22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>
        <f t="shared" si="131"/>
        <v>2012</v>
      </c>
    </row>
    <row r="2087" spans="1:20" ht="43.5" x14ac:dyDescent="0.35">
      <c r="A2087">
        <v>17</v>
      </c>
      <c r="B2087" s="3" t="s">
        <v>19</v>
      </c>
      <c r="C2087" s="3" t="s">
        <v>4128</v>
      </c>
      <c r="D2087" s="22">
        <v>1500</v>
      </c>
      <c r="E2087" s="22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>
        <f t="shared" si="131"/>
        <v>2014</v>
      </c>
    </row>
    <row r="2088" spans="1:20" ht="43.5" x14ac:dyDescent="0.35">
      <c r="A2088">
        <v>3501</v>
      </c>
      <c r="B2088" s="3" t="s">
        <v>3500</v>
      </c>
      <c r="C2088" s="3" t="s">
        <v>7611</v>
      </c>
      <c r="D2088" s="22">
        <v>1500</v>
      </c>
      <c r="E2088" s="22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6">
        <f t="shared" si="130"/>
        <v>42233.763831018514</v>
      </c>
      <c r="T2088">
        <f t="shared" si="131"/>
        <v>2015</v>
      </c>
    </row>
    <row r="2089" spans="1:20" ht="29" x14ac:dyDescent="0.35">
      <c r="A2089">
        <v>3658</v>
      </c>
      <c r="B2089" s="3" t="s">
        <v>3655</v>
      </c>
      <c r="C2089" s="3" t="s">
        <v>7768</v>
      </c>
      <c r="D2089" s="22">
        <v>1500</v>
      </c>
      <c r="E2089" s="22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6">
        <f t="shared" si="130"/>
        <v>41775.858564814815</v>
      </c>
      <c r="T2089">
        <f t="shared" si="131"/>
        <v>2014</v>
      </c>
    </row>
    <row r="2090" spans="1:20" ht="43.5" x14ac:dyDescent="0.35">
      <c r="A2090">
        <v>1377</v>
      </c>
      <c r="B2090" s="3" t="s">
        <v>1378</v>
      </c>
      <c r="C2090" s="3" t="s">
        <v>5487</v>
      </c>
      <c r="D2090" s="22">
        <v>1300</v>
      </c>
      <c r="E2090" s="22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6">
        <f t="shared" si="130"/>
        <v>42747.219560185185</v>
      </c>
      <c r="T2090">
        <f t="shared" si="131"/>
        <v>2017</v>
      </c>
    </row>
    <row r="2091" spans="1:20" ht="29" x14ac:dyDescent="0.35">
      <c r="A2091">
        <v>3076</v>
      </c>
      <c r="B2091" s="3" t="s">
        <v>3076</v>
      </c>
      <c r="C2091" s="3" t="s">
        <v>7186</v>
      </c>
      <c r="D2091" s="22">
        <v>10000</v>
      </c>
      <c r="E2091" s="22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6">
        <f t="shared" si="130"/>
        <v>42226.651886574073</v>
      </c>
      <c r="T2091">
        <f t="shared" si="131"/>
        <v>2015</v>
      </c>
    </row>
    <row r="2092" spans="1:20" ht="43.5" x14ac:dyDescent="0.35">
      <c r="A2092">
        <v>85</v>
      </c>
      <c r="B2092" s="3" t="s">
        <v>87</v>
      </c>
      <c r="C2092" s="3" t="s">
        <v>4196</v>
      </c>
      <c r="D2092" s="22">
        <v>1200</v>
      </c>
      <c r="E2092" s="22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6">
        <f t="shared" si="130"/>
        <v>40779.125428240739</v>
      </c>
      <c r="T2092">
        <f t="shared" si="131"/>
        <v>2011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22">
        <v>1500</v>
      </c>
      <c r="E2093" s="22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>
        <f t="shared" si="131"/>
        <v>2015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22">
        <v>1200</v>
      </c>
      <c r="E2094" s="22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>
        <f t="shared" si="131"/>
        <v>2012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22">
        <v>1500</v>
      </c>
      <c r="E2095" s="22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>
        <f t="shared" si="131"/>
        <v>2011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22">
        <v>1500</v>
      </c>
      <c r="E2096" s="22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>
        <f t="shared" si="131"/>
        <v>2013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22">
        <v>1500</v>
      </c>
      <c r="E2097" s="22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>
        <f t="shared" si="131"/>
        <v>2012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22">
        <v>1500</v>
      </c>
      <c r="E2098" s="22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>
        <f t="shared" si="131"/>
        <v>2016</v>
      </c>
    </row>
    <row r="2099" spans="1:20" ht="58" x14ac:dyDescent="0.35">
      <c r="A2099">
        <v>3870</v>
      </c>
      <c r="B2099" s="3" t="s">
        <v>3867</v>
      </c>
      <c r="C2099" s="3" t="s">
        <v>7979</v>
      </c>
      <c r="D2099" s="22">
        <v>10000</v>
      </c>
      <c r="E2099" s="22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6">
        <f t="shared" si="130"/>
        <v>41793.17219907407</v>
      </c>
      <c r="T2099">
        <f t="shared" si="131"/>
        <v>2014</v>
      </c>
    </row>
    <row r="2100" spans="1:20" ht="72.5" x14ac:dyDescent="0.35">
      <c r="A2100">
        <v>3031</v>
      </c>
      <c r="B2100" s="3" t="s">
        <v>3031</v>
      </c>
      <c r="C2100" s="3" t="s">
        <v>7141</v>
      </c>
      <c r="D2100" s="22">
        <v>1500</v>
      </c>
      <c r="E2100" s="22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>
        <f t="shared" si="131"/>
        <v>2016</v>
      </c>
    </row>
    <row r="2101" spans="1:20" ht="43.5" x14ac:dyDescent="0.35">
      <c r="A2101">
        <v>3427</v>
      </c>
      <c r="B2101" s="3" t="s">
        <v>3426</v>
      </c>
      <c r="C2101" s="3" t="s">
        <v>7537</v>
      </c>
      <c r="D2101" s="22">
        <v>1500</v>
      </c>
      <c r="E2101" s="22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6">
        <f t="shared" si="130"/>
        <v>41792.645277777774</v>
      </c>
      <c r="T2101">
        <f t="shared" si="131"/>
        <v>2014</v>
      </c>
    </row>
    <row r="2102" spans="1:20" ht="43.5" x14ac:dyDescent="0.35">
      <c r="A2102">
        <v>3493</v>
      </c>
      <c r="B2102" s="3" t="s">
        <v>3492</v>
      </c>
      <c r="C2102" s="3" t="s">
        <v>7603</v>
      </c>
      <c r="D2102" s="22">
        <v>1500</v>
      </c>
      <c r="E2102" s="22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41848.866157407407</v>
      </c>
      <c r="T2102">
        <f t="shared" si="131"/>
        <v>2014</v>
      </c>
    </row>
    <row r="2103" spans="1:20" ht="43.5" x14ac:dyDescent="0.35">
      <c r="A2103">
        <v>3581</v>
      </c>
      <c r="B2103" s="3" t="s">
        <v>3580</v>
      </c>
      <c r="C2103" s="3" t="s">
        <v>7691</v>
      </c>
      <c r="D2103" s="22">
        <v>1500</v>
      </c>
      <c r="E2103" s="22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6">
        <f t="shared" si="130"/>
        <v>41836.471180555556</v>
      </c>
      <c r="T2103">
        <f t="shared" si="131"/>
        <v>2014</v>
      </c>
    </row>
    <row r="2104" spans="1:20" ht="43.5" x14ac:dyDescent="0.35">
      <c r="A2104">
        <v>3764</v>
      </c>
      <c r="B2104" s="3" t="s">
        <v>3761</v>
      </c>
      <c r="C2104" s="3" t="s">
        <v>7874</v>
      </c>
      <c r="D2104" s="22">
        <v>1500</v>
      </c>
      <c r="E2104" s="22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6">
        <f t="shared" si="130"/>
        <v>42499.842962962968</v>
      </c>
      <c r="T2104">
        <f t="shared" si="131"/>
        <v>2016</v>
      </c>
    </row>
    <row r="2105" spans="1:20" ht="29" x14ac:dyDescent="0.35">
      <c r="A2105">
        <v>855</v>
      </c>
      <c r="B2105" s="3" t="s">
        <v>856</v>
      </c>
      <c r="C2105" s="3" t="s">
        <v>4965</v>
      </c>
      <c r="D2105" s="22">
        <v>1450</v>
      </c>
      <c r="E2105" s="22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6">
        <f t="shared" si="130"/>
        <v>42545.125196759262</v>
      </c>
      <c r="T2105">
        <f t="shared" si="131"/>
        <v>2016</v>
      </c>
    </row>
    <row r="2106" spans="1:20" ht="43.5" x14ac:dyDescent="0.35">
      <c r="A2106">
        <v>3227</v>
      </c>
      <c r="B2106" s="3" t="s">
        <v>3227</v>
      </c>
      <c r="C2106" s="3" t="s">
        <v>7337</v>
      </c>
      <c r="D2106" s="22">
        <v>1200</v>
      </c>
      <c r="E2106" s="22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6">
        <f t="shared" si="130"/>
        <v>42722.882361111115</v>
      </c>
      <c r="T2106">
        <f t="shared" si="131"/>
        <v>2016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 s="22">
        <v>56000</v>
      </c>
      <c r="E2107" s="22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>
        <f t="shared" si="131"/>
        <v>2013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 s="22">
        <v>10000</v>
      </c>
      <c r="E2108" s="22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>
        <f t="shared" si="131"/>
        <v>2014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22">
        <v>750</v>
      </c>
      <c r="E2109" s="22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>
        <f t="shared" si="131"/>
        <v>2012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 s="22">
        <v>100000</v>
      </c>
      <c r="E2110" s="22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>
        <f t="shared" si="131"/>
        <v>2015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22">
        <v>1070</v>
      </c>
      <c r="E2111" s="22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>
        <f t="shared" si="131"/>
        <v>2016</v>
      </c>
    </row>
    <row r="2112" spans="1:20" ht="43.5" x14ac:dyDescent="0.35">
      <c r="A2112">
        <v>1228</v>
      </c>
      <c r="B2112" s="3" t="s">
        <v>1229</v>
      </c>
      <c r="C2112" s="3" t="s">
        <v>5338</v>
      </c>
      <c r="D2112" s="22">
        <v>5000</v>
      </c>
      <c r="E2112" s="22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6">
        <f t="shared" si="130"/>
        <v>40754.729259259257</v>
      </c>
      <c r="T2112">
        <f t="shared" si="131"/>
        <v>2011</v>
      </c>
    </row>
    <row r="2113" spans="1:20" ht="43.5" x14ac:dyDescent="0.35">
      <c r="A2113">
        <v>196</v>
      </c>
      <c r="B2113" s="3" t="s">
        <v>198</v>
      </c>
      <c r="C2113" s="3" t="s">
        <v>4306</v>
      </c>
      <c r="D2113" s="22">
        <v>3500</v>
      </c>
      <c r="E2113" s="22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6">
        <f t="shared" si="130"/>
        <v>42259.542800925927</v>
      </c>
      <c r="T2113">
        <f t="shared" si="131"/>
        <v>2015</v>
      </c>
    </row>
    <row r="2114" spans="1:20" ht="43.5" x14ac:dyDescent="0.35">
      <c r="A2114">
        <v>3902</v>
      </c>
      <c r="B2114" s="3" t="s">
        <v>3899</v>
      </c>
      <c r="C2114" s="3" t="s">
        <v>8010</v>
      </c>
      <c r="D2114" s="22">
        <v>3000</v>
      </c>
      <c r="E2114" s="22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>
        <f t="shared" si="131"/>
        <v>2016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22">
        <v>150000</v>
      </c>
      <c r="E2115" s="22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22">
        <v>1000</v>
      </c>
      <c r="E2116" s="22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>
        <f t="shared" si="135"/>
        <v>2016</v>
      </c>
    </row>
    <row r="2117" spans="1:20" ht="43.5" x14ac:dyDescent="0.35">
      <c r="A2117">
        <v>1862</v>
      </c>
      <c r="B2117" s="3" t="s">
        <v>1863</v>
      </c>
      <c r="C2117" s="3" t="s">
        <v>5972</v>
      </c>
      <c r="D2117" s="22">
        <v>18000</v>
      </c>
      <c r="E2117" s="22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6">
        <f t="shared" si="134"/>
        <v>42755.492754629624</v>
      </c>
      <c r="T2117">
        <f t="shared" si="135"/>
        <v>2017</v>
      </c>
    </row>
    <row r="2118" spans="1:20" ht="58" x14ac:dyDescent="0.35">
      <c r="A2118">
        <v>266</v>
      </c>
      <c r="B2118" s="3" t="s">
        <v>267</v>
      </c>
      <c r="C2118" s="3" t="s">
        <v>4376</v>
      </c>
      <c r="D2118" s="22">
        <v>1000</v>
      </c>
      <c r="E2118" s="22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6">
        <f t="shared" si="134"/>
        <v>40205.174849537041</v>
      </c>
      <c r="T2118">
        <f t="shared" si="135"/>
        <v>2010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22">
        <v>1000</v>
      </c>
      <c r="E2119" s="22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>
        <f t="shared" si="135"/>
        <v>2015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 s="22">
        <v>10000</v>
      </c>
      <c r="E2120" s="22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>
        <f t="shared" si="135"/>
        <v>2016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22">
        <v>1200</v>
      </c>
      <c r="E2121" s="22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>
        <f t="shared" si="135"/>
        <v>2014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22">
        <v>800</v>
      </c>
      <c r="E2122" s="22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>
        <f t="shared" si="135"/>
        <v>2015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22">
        <v>150</v>
      </c>
      <c r="E2123" s="22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>
        <f t="shared" si="135"/>
        <v>2016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 s="22">
        <v>900000</v>
      </c>
      <c r="E2124" s="22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>
        <f t="shared" si="135"/>
        <v>2014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22">
        <v>1400</v>
      </c>
      <c r="E2125" s="22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>
        <f t="shared" si="135"/>
        <v>2014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 s="22">
        <v>33000</v>
      </c>
      <c r="E2126" s="22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>
        <f t="shared" si="135"/>
        <v>2016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 s="22">
        <v>5500</v>
      </c>
      <c r="E2127" s="22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>
        <f t="shared" si="135"/>
        <v>2016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 s="22">
        <v>3870</v>
      </c>
      <c r="E2128" s="22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>
        <f t="shared" si="135"/>
        <v>2014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22">
        <v>900</v>
      </c>
      <c r="E2129" s="22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>
        <f t="shared" si="135"/>
        <v>2014</v>
      </c>
    </row>
    <row r="2130" spans="1:20" ht="58" x14ac:dyDescent="0.35">
      <c r="A2130">
        <v>1695</v>
      </c>
      <c r="B2130" s="3" t="s">
        <v>1696</v>
      </c>
      <c r="C2130" s="3" t="s">
        <v>5805</v>
      </c>
      <c r="D2130" s="22">
        <v>12000</v>
      </c>
      <c r="E2130" s="22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>
        <f t="shared" si="135"/>
        <v>2017</v>
      </c>
    </row>
    <row r="2131" spans="1:20" ht="58" x14ac:dyDescent="0.35">
      <c r="A2131">
        <v>2778</v>
      </c>
      <c r="B2131" s="3" t="s">
        <v>2778</v>
      </c>
      <c r="C2131" s="3" t="s">
        <v>6888</v>
      </c>
      <c r="D2131" s="22">
        <v>5500</v>
      </c>
      <c r="E2131" s="22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>
        <f t="shared" si="135"/>
        <v>2014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 s="22">
        <v>5000</v>
      </c>
      <c r="E2132" s="22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>
        <f t="shared" si="135"/>
        <v>2015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22">
        <v>1200</v>
      </c>
      <c r="E2133" s="22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>
        <f t="shared" si="135"/>
        <v>2014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 s="22">
        <v>3000</v>
      </c>
      <c r="E2134" s="22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>
        <f t="shared" si="135"/>
        <v>2016</v>
      </c>
    </row>
    <row r="2135" spans="1:20" ht="43.5" x14ac:dyDescent="0.35">
      <c r="A2135">
        <v>1717</v>
      </c>
      <c r="B2135" s="3" t="s">
        <v>1718</v>
      </c>
      <c r="C2135" s="3" t="s">
        <v>5827</v>
      </c>
      <c r="D2135" s="22">
        <v>3265</v>
      </c>
      <c r="E2135" s="22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>
        <f t="shared" si="135"/>
        <v>2016</v>
      </c>
    </row>
    <row r="2136" spans="1:20" ht="43.5" x14ac:dyDescent="0.35">
      <c r="A2136">
        <v>3522</v>
      </c>
      <c r="B2136" s="3" t="s">
        <v>3521</v>
      </c>
      <c r="C2136" s="3" t="s">
        <v>7632</v>
      </c>
      <c r="D2136" s="22">
        <v>1395</v>
      </c>
      <c r="E2136" s="22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>
        <f t="shared" si="135"/>
        <v>2015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22">
        <v>1300</v>
      </c>
      <c r="E2137" s="22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>
        <f t="shared" si="135"/>
        <v>2012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22">
        <v>750</v>
      </c>
      <c r="E2138" s="22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>
        <f t="shared" si="135"/>
        <v>2015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 s="22">
        <v>27500</v>
      </c>
      <c r="E2139" s="22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>
        <f t="shared" si="135"/>
        <v>2015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22">
        <v>25000</v>
      </c>
      <c r="E2140" s="22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>
        <f t="shared" si="135"/>
        <v>2015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 s="22">
        <v>11500</v>
      </c>
      <c r="E2141" s="22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>
        <f t="shared" si="135"/>
        <v>2015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22">
        <v>1000</v>
      </c>
      <c r="E2142" s="22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>
        <f t="shared" si="135"/>
        <v>2015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 s="22">
        <v>9500</v>
      </c>
      <c r="E2143" s="22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>
        <f t="shared" si="135"/>
        <v>2013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22">
        <v>1000</v>
      </c>
      <c r="E2144" s="22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>
        <f t="shared" si="135"/>
        <v>2011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22">
        <v>300</v>
      </c>
      <c r="E2145" s="22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>
        <f t="shared" si="135"/>
        <v>2014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22">
        <v>1200</v>
      </c>
      <c r="E2146" s="22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>
        <f t="shared" si="135"/>
        <v>2013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22">
        <v>1300</v>
      </c>
      <c r="E2147" s="22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>
        <f t="shared" si="135"/>
        <v>2014</v>
      </c>
    </row>
    <row r="2148" spans="1:20" ht="43.5" x14ac:dyDescent="0.35">
      <c r="A2148">
        <v>557</v>
      </c>
      <c r="B2148" s="3" t="s">
        <v>558</v>
      </c>
      <c r="C2148" s="3" t="s">
        <v>4667</v>
      </c>
      <c r="D2148" s="22">
        <v>150000</v>
      </c>
      <c r="E2148" s="22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>
        <f t="shared" si="135"/>
        <v>2016</v>
      </c>
    </row>
    <row r="2149" spans="1:20" ht="43.5" x14ac:dyDescent="0.35">
      <c r="A2149">
        <v>1033</v>
      </c>
      <c r="B2149" s="3" t="s">
        <v>1034</v>
      </c>
      <c r="C2149" s="3" t="s">
        <v>5143</v>
      </c>
      <c r="D2149" s="22">
        <v>1328</v>
      </c>
      <c r="E2149" s="22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>
        <f t="shared" si="135"/>
        <v>2016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22">
        <v>800</v>
      </c>
      <c r="E2150" s="22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>
        <f t="shared" si="135"/>
        <v>2016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22">
        <v>1200</v>
      </c>
      <c r="E2151" s="22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>
        <f t="shared" si="135"/>
        <v>2011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 s="22">
        <v>5000</v>
      </c>
      <c r="E2152" s="22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>
        <f t="shared" si="135"/>
        <v>2015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22">
        <v>1250</v>
      </c>
      <c r="E2153" s="22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>
        <f t="shared" si="135"/>
        <v>2015</v>
      </c>
    </row>
    <row r="2154" spans="1:20" ht="43.5" x14ac:dyDescent="0.35">
      <c r="A2154">
        <v>2102</v>
      </c>
      <c r="B2154" s="3" t="s">
        <v>2103</v>
      </c>
      <c r="C2154" s="3" t="s">
        <v>6212</v>
      </c>
      <c r="D2154" s="22">
        <v>1000</v>
      </c>
      <c r="E2154" s="22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>
        <f t="shared" si="135"/>
        <v>2011</v>
      </c>
    </row>
    <row r="2155" spans="1:20" ht="43.5" x14ac:dyDescent="0.35">
      <c r="A2155">
        <v>2834</v>
      </c>
      <c r="B2155" s="3" t="s">
        <v>2834</v>
      </c>
      <c r="C2155" s="3" t="s">
        <v>6944</v>
      </c>
      <c r="D2155" s="22">
        <v>800</v>
      </c>
      <c r="E2155" s="22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>
        <f t="shared" si="135"/>
        <v>2015</v>
      </c>
    </row>
    <row r="2156" spans="1:20" ht="58" x14ac:dyDescent="0.35">
      <c r="A2156">
        <v>877</v>
      </c>
      <c r="B2156" s="3" t="s">
        <v>878</v>
      </c>
      <c r="C2156" s="3" t="s">
        <v>4987</v>
      </c>
      <c r="D2156" s="22">
        <v>2000</v>
      </c>
      <c r="E2156" s="22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6">
        <f t="shared" si="134"/>
        <v>41597.788888888892</v>
      </c>
      <c r="T2156">
        <f t="shared" si="135"/>
        <v>2013</v>
      </c>
    </row>
    <row r="2157" spans="1:20" ht="43.5" x14ac:dyDescent="0.35">
      <c r="A2157">
        <v>1884</v>
      </c>
      <c r="B2157" s="3" t="s">
        <v>1885</v>
      </c>
      <c r="C2157" s="3" t="s">
        <v>5994</v>
      </c>
      <c r="D2157" s="22">
        <v>1000</v>
      </c>
      <c r="E2157" s="22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6">
        <f t="shared" si="134"/>
        <v>41205.198321759257</v>
      </c>
      <c r="T2157">
        <f t="shared" si="135"/>
        <v>2012</v>
      </c>
    </row>
    <row r="2158" spans="1:20" ht="87" x14ac:dyDescent="0.35">
      <c r="A2158">
        <v>78</v>
      </c>
      <c r="B2158" s="3" t="s">
        <v>80</v>
      </c>
      <c r="C2158" s="3" t="s">
        <v>4189</v>
      </c>
      <c r="D2158" s="22">
        <v>50</v>
      </c>
      <c r="E2158" s="22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6">
        <f t="shared" si="134"/>
        <v>42604.730567129634</v>
      </c>
      <c r="T2158">
        <f t="shared" si="135"/>
        <v>2016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22">
        <v>1000</v>
      </c>
      <c r="E2159" s="22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>
        <f t="shared" si="135"/>
        <v>2011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 s="22">
        <v>3250</v>
      </c>
      <c r="E2160" s="22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>
        <f t="shared" si="135"/>
        <v>2014</v>
      </c>
    </row>
    <row r="2161" spans="1:20" ht="43.5" x14ac:dyDescent="0.35">
      <c r="A2161">
        <v>846</v>
      </c>
      <c r="B2161" s="3" t="s">
        <v>847</v>
      </c>
      <c r="C2161" s="3" t="s">
        <v>4956</v>
      </c>
      <c r="D2161" s="22">
        <v>1100</v>
      </c>
      <c r="E2161" s="22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>
        <f t="shared" si="135"/>
        <v>2014</v>
      </c>
    </row>
    <row r="2162" spans="1:20" ht="43.5" x14ac:dyDescent="0.35">
      <c r="A2162">
        <v>1353</v>
      </c>
      <c r="B2162" s="3" t="s">
        <v>1354</v>
      </c>
      <c r="C2162" s="3" t="s">
        <v>5463</v>
      </c>
      <c r="D2162" s="22">
        <v>1000</v>
      </c>
      <c r="E2162" s="22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>
        <f t="shared" si="135"/>
        <v>2013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 s="22">
        <v>15000</v>
      </c>
      <c r="E2163" s="22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>
        <f t="shared" si="135"/>
        <v>2016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22">
        <v>49000</v>
      </c>
      <c r="E2164" s="22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>
        <f t="shared" si="135"/>
        <v>2015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 s="22">
        <v>15000</v>
      </c>
      <c r="E2165" s="22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>
        <f t="shared" si="135"/>
        <v>2016</v>
      </c>
    </row>
    <row r="2166" spans="1:20" ht="29" x14ac:dyDescent="0.35">
      <c r="A2166">
        <v>1741</v>
      </c>
      <c r="B2166" s="3" t="s">
        <v>1742</v>
      </c>
      <c r="C2166" s="3" t="s">
        <v>5851</v>
      </c>
      <c r="D2166" s="22">
        <v>1200</v>
      </c>
      <c r="E2166" s="22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6">
        <f t="shared" si="134"/>
        <v>42120.628136574072</v>
      </c>
      <c r="T2166">
        <f t="shared" si="135"/>
        <v>2015</v>
      </c>
    </row>
    <row r="2167" spans="1:20" ht="29" x14ac:dyDescent="0.35">
      <c r="A2167">
        <v>528</v>
      </c>
      <c r="B2167" s="3" t="s">
        <v>529</v>
      </c>
      <c r="C2167" s="3" t="s">
        <v>4638</v>
      </c>
      <c r="D2167" s="22">
        <v>1150</v>
      </c>
      <c r="E2167" s="22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6">
        <f t="shared" si="134"/>
        <v>42155.920219907406</v>
      </c>
      <c r="T2167">
        <f t="shared" si="135"/>
        <v>2015</v>
      </c>
    </row>
    <row r="2168" spans="1:20" ht="43.5" x14ac:dyDescent="0.35">
      <c r="A2168">
        <v>2800</v>
      </c>
      <c r="B2168" s="3" t="s">
        <v>2800</v>
      </c>
      <c r="C2168" s="3" t="s">
        <v>6910</v>
      </c>
      <c r="D2168" s="22">
        <v>1000</v>
      </c>
      <c r="E2168" s="22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>
        <f t="shared" si="135"/>
        <v>2014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22">
        <v>1250</v>
      </c>
      <c r="E2169" s="22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>
        <f t="shared" si="135"/>
        <v>2015</v>
      </c>
    </row>
    <row r="2170" spans="1:20" ht="43.5" x14ac:dyDescent="0.35">
      <c r="A2170">
        <v>3751</v>
      </c>
      <c r="B2170" s="3" t="s">
        <v>3748</v>
      </c>
      <c r="C2170" s="3" t="s">
        <v>7861</v>
      </c>
      <c r="D2170" s="22">
        <v>1000</v>
      </c>
      <c r="E2170" s="22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>
        <f t="shared" si="135"/>
        <v>2016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 s="22">
        <v>7900</v>
      </c>
      <c r="E2171" s="22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>
        <f t="shared" si="135"/>
        <v>2016</v>
      </c>
    </row>
    <row r="2172" spans="1:20" ht="43.5" x14ac:dyDescent="0.35">
      <c r="A2172">
        <v>1654</v>
      </c>
      <c r="B2172" s="3" t="s">
        <v>1655</v>
      </c>
      <c r="C2172" s="3" t="s">
        <v>5764</v>
      </c>
      <c r="D2172" s="22">
        <v>1100</v>
      </c>
      <c r="E2172" s="22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>
        <f t="shared" si="135"/>
        <v>2012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22">
        <v>1250</v>
      </c>
      <c r="E2173" s="22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>
        <f t="shared" si="135"/>
        <v>2015</v>
      </c>
    </row>
    <row r="2174" spans="1:20" ht="58" x14ac:dyDescent="0.35">
      <c r="A2174">
        <v>3935</v>
      </c>
      <c r="B2174" s="3" t="s">
        <v>3932</v>
      </c>
      <c r="C2174" s="3" t="s">
        <v>8043</v>
      </c>
      <c r="D2174" s="22">
        <v>3000</v>
      </c>
      <c r="E2174" s="22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>
        <f t="shared" si="135"/>
        <v>2015</v>
      </c>
    </row>
    <row r="2175" spans="1:20" ht="43.5" x14ac:dyDescent="0.35">
      <c r="A2175">
        <v>3232</v>
      </c>
      <c r="B2175" s="3" t="s">
        <v>3232</v>
      </c>
      <c r="C2175" s="3" t="s">
        <v>7342</v>
      </c>
      <c r="D2175" s="22">
        <v>1000</v>
      </c>
      <c r="E2175" s="22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>
        <f t="shared" si="135"/>
        <v>2016</v>
      </c>
    </row>
    <row r="2176" spans="1:20" ht="43.5" x14ac:dyDescent="0.35">
      <c r="A2176">
        <v>692</v>
      </c>
      <c r="B2176" s="3" t="s">
        <v>693</v>
      </c>
      <c r="C2176" s="3" t="s">
        <v>4802</v>
      </c>
      <c r="D2176" s="22">
        <v>20000</v>
      </c>
      <c r="E2176" s="22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>
        <f t="shared" si="135"/>
        <v>2016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 s="22">
        <v>90000</v>
      </c>
      <c r="E2177" s="22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>
        <f t="shared" si="135"/>
        <v>2016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 s="22">
        <v>2000</v>
      </c>
      <c r="E2178" s="22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>
        <f t="shared" si="135"/>
        <v>2015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22">
        <v>1300</v>
      </c>
      <c r="E2179" s="22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5" x14ac:dyDescent="0.35">
      <c r="A2180">
        <v>205</v>
      </c>
      <c r="B2180" s="3" t="s">
        <v>207</v>
      </c>
      <c r="C2180" s="3" t="s">
        <v>4315</v>
      </c>
      <c r="D2180" s="22">
        <v>8000</v>
      </c>
      <c r="E2180" s="22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>
        <f t="shared" si="139"/>
        <v>2015</v>
      </c>
    </row>
    <row r="2181" spans="1:20" ht="43.5" x14ac:dyDescent="0.35">
      <c r="A2181">
        <v>3149</v>
      </c>
      <c r="B2181" s="3" t="s">
        <v>3149</v>
      </c>
      <c r="C2181" s="3" t="s">
        <v>7259</v>
      </c>
      <c r="D2181" s="22">
        <v>1250</v>
      </c>
      <c r="E2181" s="22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>
        <f t="shared" si="139"/>
        <v>2012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 s="22">
        <v>20000</v>
      </c>
      <c r="E2182" s="22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>
        <f t="shared" si="139"/>
        <v>2014</v>
      </c>
    </row>
    <row r="2183" spans="1:20" ht="43.5" x14ac:dyDescent="0.35">
      <c r="A2183">
        <v>3075</v>
      </c>
      <c r="B2183" s="3" t="s">
        <v>3075</v>
      </c>
      <c r="C2183" s="3" t="s">
        <v>7185</v>
      </c>
      <c r="D2183" s="22">
        <v>15000</v>
      </c>
      <c r="E2183" s="22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>
        <f t="shared" si="139"/>
        <v>2016</v>
      </c>
    </row>
    <row r="2184" spans="1:20" ht="43.5" x14ac:dyDescent="0.35">
      <c r="A2184">
        <v>3703</v>
      </c>
      <c r="B2184" s="3" t="s">
        <v>3700</v>
      </c>
      <c r="C2184" s="3" t="s">
        <v>7813</v>
      </c>
      <c r="D2184" s="22">
        <v>1050</v>
      </c>
      <c r="E2184" s="22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>
        <f t="shared" si="139"/>
        <v>2016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22">
        <v>12000</v>
      </c>
      <c r="E2185" s="22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>
        <f t="shared" si="139"/>
        <v>2015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22">
        <v>900</v>
      </c>
      <c r="E2186" s="22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>
        <f t="shared" si="139"/>
        <v>2017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 s="22">
        <v>3152</v>
      </c>
      <c r="E2187" s="22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>
        <f t="shared" si="139"/>
        <v>2013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22">
        <v>750</v>
      </c>
      <c r="E2188" s="22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>
        <f t="shared" si="139"/>
        <v>2012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22">
        <v>1000</v>
      </c>
      <c r="E2189" s="22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>
        <f t="shared" si="139"/>
        <v>2015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22">
        <v>1000</v>
      </c>
      <c r="E2190" s="22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>
        <f t="shared" si="139"/>
        <v>2014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22">
        <v>1000</v>
      </c>
      <c r="E2191" s="22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>
        <f t="shared" si="139"/>
        <v>2016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 s="22">
        <v>3500</v>
      </c>
      <c r="E2192" s="22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>
        <f t="shared" si="139"/>
        <v>2016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22">
        <v>1000</v>
      </c>
      <c r="E2193" s="22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>
        <f t="shared" si="139"/>
        <v>2016</v>
      </c>
    </row>
    <row r="2194" spans="1:20" ht="43.5" x14ac:dyDescent="0.35">
      <c r="A2194">
        <v>814</v>
      </c>
      <c r="B2194" s="3" t="s">
        <v>815</v>
      </c>
      <c r="C2194" s="3" t="s">
        <v>4924</v>
      </c>
      <c r="D2194" s="22">
        <v>1000</v>
      </c>
      <c r="E2194" s="22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>
        <f t="shared" si="139"/>
        <v>2011</v>
      </c>
    </row>
    <row r="2195" spans="1:20" ht="43.5" x14ac:dyDescent="0.35">
      <c r="A2195">
        <v>2333</v>
      </c>
      <c r="B2195" s="3" t="s">
        <v>2334</v>
      </c>
      <c r="C2195" s="3" t="s">
        <v>6443</v>
      </c>
      <c r="D2195" s="22">
        <v>600</v>
      </c>
      <c r="E2195" s="22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>
        <f t="shared" si="139"/>
        <v>2014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22">
        <v>1000</v>
      </c>
      <c r="E2196" s="22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>
        <f t="shared" si="139"/>
        <v>2015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22">
        <v>1000</v>
      </c>
      <c r="E2197" s="22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>
        <f t="shared" si="139"/>
        <v>2013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22">
        <v>700</v>
      </c>
      <c r="E2198" s="22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>
        <f t="shared" si="139"/>
        <v>2012</v>
      </c>
    </row>
    <row r="2199" spans="1:20" ht="43.5" x14ac:dyDescent="0.35">
      <c r="A2199">
        <v>3541</v>
      </c>
      <c r="B2199" s="3" t="s">
        <v>3540</v>
      </c>
      <c r="C2199" s="3" t="s">
        <v>7651</v>
      </c>
      <c r="D2199" s="22">
        <v>1200</v>
      </c>
      <c r="E2199" s="22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>
        <f t="shared" si="139"/>
        <v>2015</v>
      </c>
    </row>
    <row r="2200" spans="1:20" ht="29" x14ac:dyDescent="0.35">
      <c r="A2200">
        <v>3692</v>
      </c>
      <c r="B2200" s="3" t="s">
        <v>3689</v>
      </c>
      <c r="C2200" s="3" t="s">
        <v>7802</v>
      </c>
      <c r="D2200" s="22">
        <v>1000</v>
      </c>
      <c r="E2200" s="22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>
        <f t="shared" si="139"/>
        <v>2014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22">
        <v>1000</v>
      </c>
      <c r="E2201" s="22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>
        <f t="shared" si="139"/>
        <v>2016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22">
        <v>1200</v>
      </c>
      <c r="E2202" s="22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>
        <f t="shared" si="139"/>
        <v>2016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22">
        <v>1100</v>
      </c>
      <c r="E2203" s="22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>
        <f t="shared" si="139"/>
        <v>2012</v>
      </c>
    </row>
    <row r="2204" spans="1:20" ht="43.5" x14ac:dyDescent="0.35">
      <c r="A2204">
        <v>463</v>
      </c>
      <c r="B2204" s="3" t="s">
        <v>464</v>
      </c>
      <c r="C2204" s="3" t="s">
        <v>4573</v>
      </c>
      <c r="D2204" s="22">
        <v>55000</v>
      </c>
      <c r="E2204" s="22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>
        <f t="shared" si="139"/>
        <v>2011</v>
      </c>
    </row>
    <row r="2205" spans="1:20" ht="43.5" x14ac:dyDescent="0.35">
      <c r="A2205">
        <v>3613</v>
      </c>
      <c r="B2205" s="3" t="s">
        <v>3612</v>
      </c>
      <c r="C2205" s="3" t="s">
        <v>7723</v>
      </c>
      <c r="D2205" s="22">
        <v>1250</v>
      </c>
      <c r="E2205" s="22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6">
        <f t="shared" si="138"/>
        <v>41788.58997685185</v>
      </c>
      <c r="T2205">
        <f t="shared" si="139"/>
        <v>2014</v>
      </c>
    </row>
    <row r="2206" spans="1:20" ht="43.5" x14ac:dyDescent="0.35">
      <c r="A2206">
        <v>3226</v>
      </c>
      <c r="B2206" s="3" t="s">
        <v>3226</v>
      </c>
      <c r="C2206" s="3" t="s">
        <v>7336</v>
      </c>
      <c r="D2206" s="22">
        <v>1200</v>
      </c>
      <c r="E2206" s="22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6">
        <f t="shared" si="138"/>
        <v>42277.583472222221</v>
      </c>
      <c r="T2206">
        <f t="shared" si="139"/>
        <v>2015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22">
        <v>800</v>
      </c>
      <c r="E2207" s="22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>
        <f t="shared" si="139"/>
        <v>2015</v>
      </c>
    </row>
    <row r="2208" spans="1:20" ht="43.5" x14ac:dyDescent="0.35">
      <c r="A2208">
        <v>633</v>
      </c>
      <c r="B2208" s="3" t="s">
        <v>634</v>
      </c>
      <c r="C2208" s="3" t="s">
        <v>4743</v>
      </c>
      <c r="D2208" s="22">
        <v>10000</v>
      </c>
      <c r="E2208" s="22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>
        <f t="shared" si="139"/>
        <v>2016</v>
      </c>
    </row>
    <row r="2209" spans="1:20" ht="43.5" x14ac:dyDescent="0.35">
      <c r="A2209">
        <v>3399</v>
      </c>
      <c r="B2209" s="3" t="s">
        <v>3398</v>
      </c>
      <c r="C2209" s="3" t="s">
        <v>7509</v>
      </c>
      <c r="D2209" s="22">
        <v>1200</v>
      </c>
      <c r="E2209" s="22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>
        <f t="shared" si="139"/>
        <v>2015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22">
        <v>25000</v>
      </c>
      <c r="E2210" s="22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>
        <f t="shared" si="139"/>
        <v>2016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22">
        <v>850</v>
      </c>
      <c r="E2211" s="22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>
        <f t="shared" si="139"/>
        <v>2015</v>
      </c>
    </row>
    <row r="2212" spans="1:20" ht="43.5" x14ac:dyDescent="0.35">
      <c r="A2212">
        <v>3981</v>
      </c>
      <c r="B2212" s="3" t="s">
        <v>3358</v>
      </c>
      <c r="C2212" s="3" t="s">
        <v>7469</v>
      </c>
      <c r="D2212" s="22">
        <v>30000</v>
      </c>
      <c r="E2212" s="22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6">
        <f t="shared" si="138"/>
        <v>42508.179965277777</v>
      </c>
      <c r="T2212">
        <f t="shared" si="139"/>
        <v>2016</v>
      </c>
    </row>
    <row r="2213" spans="1:20" ht="43.5" x14ac:dyDescent="0.35">
      <c r="A2213">
        <v>1886</v>
      </c>
      <c r="B2213" s="3" t="s">
        <v>1887</v>
      </c>
      <c r="C2213" s="3" t="s">
        <v>5996</v>
      </c>
      <c r="D2213" s="22">
        <v>1200</v>
      </c>
      <c r="E2213" s="22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6">
        <f t="shared" si="138"/>
        <v>41925.906689814816</v>
      </c>
      <c r="T2213">
        <f t="shared" si="139"/>
        <v>2014</v>
      </c>
    </row>
    <row r="2214" spans="1:20" ht="43.5" x14ac:dyDescent="0.35">
      <c r="A2214">
        <v>3591</v>
      </c>
      <c r="B2214" s="3" t="s">
        <v>3590</v>
      </c>
      <c r="C2214" s="3" t="s">
        <v>7701</v>
      </c>
      <c r="D2214" s="22">
        <v>700</v>
      </c>
      <c r="E2214" s="22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6">
        <f t="shared" si="138"/>
        <v>42003.948425925926</v>
      </c>
      <c r="T2214">
        <f t="shared" si="139"/>
        <v>2014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 s="22">
        <v>250000</v>
      </c>
      <c r="E2215" s="22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>
        <f t="shared" si="139"/>
        <v>2015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22">
        <v>750</v>
      </c>
      <c r="E2216" s="22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>
        <f t="shared" si="139"/>
        <v>2011</v>
      </c>
    </row>
    <row r="2217" spans="1:20" ht="43.5" x14ac:dyDescent="0.35">
      <c r="A2217">
        <v>2962</v>
      </c>
      <c r="B2217" s="3" t="s">
        <v>2962</v>
      </c>
      <c r="C2217" s="3" t="s">
        <v>7072</v>
      </c>
      <c r="D2217" s="22">
        <v>1000</v>
      </c>
      <c r="E2217" s="22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>
        <f t="shared" si="139"/>
        <v>2015</v>
      </c>
    </row>
    <row r="2218" spans="1:20" ht="58" x14ac:dyDescent="0.35">
      <c r="A2218">
        <v>3537</v>
      </c>
      <c r="B2218" s="3" t="s">
        <v>3536</v>
      </c>
      <c r="C2218" s="3" t="s">
        <v>7647</v>
      </c>
      <c r="D2218" s="22">
        <v>675</v>
      </c>
      <c r="E2218" s="22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>
        <f t="shared" si="139"/>
        <v>2014</v>
      </c>
    </row>
    <row r="2219" spans="1:20" ht="43.5" x14ac:dyDescent="0.35">
      <c r="A2219">
        <v>2587</v>
      </c>
      <c r="B2219" s="3" t="s">
        <v>2587</v>
      </c>
      <c r="C2219" s="3" t="s">
        <v>6697</v>
      </c>
      <c r="D2219" s="22">
        <v>50000</v>
      </c>
      <c r="E2219" s="22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6">
        <f t="shared" si="138"/>
        <v>42338.675381944442</v>
      </c>
      <c r="T2219">
        <f t="shared" si="139"/>
        <v>2015</v>
      </c>
    </row>
    <row r="2220" spans="1:20" ht="43.5" x14ac:dyDescent="0.35">
      <c r="A2220">
        <v>1868</v>
      </c>
      <c r="B2220" s="3" t="s">
        <v>1869</v>
      </c>
      <c r="C2220" s="3" t="s">
        <v>5978</v>
      </c>
      <c r="D2220" s="22">
        <v>25000</v>
      </c>
      <c r="E2220" s="22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6">
        <f t="shared" si="138"/>
        <v>42328.779224537036</v>
      </c>
      <c r="T2220">
        <f t="shared" si="139"/>
        <v>2015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22">
        <v>978</v>
      </c>
      <c r="E2221" s="22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>
        <f t="shared" si="139"/>
        <v>2015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22">
        <v>1200</v>
      </c>
      <c r="E2222" s="22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>
        <f t="shared" si="139"/>
        <v>2013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22">
        <v>1000</v>
      </c>
      <c r="E2223" s="22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>
        <f t="shared" si="139"/>
        <v>2014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 s="22">
        <v>5000</v>
      </c>
      <c r="E2224" s="22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>
        <f t="shared" si="139"/>
        <v>2009</v>
      </c>
    </row>
    <row r="2225" spans="1:20" ht="43.5" x14ac:dyDescent="0.35">
      <c r="A2225">
        <v>857</v>
      </c>
      <c r="B2225" s="3" t="s">
        <v>858</v>
      </c>
      <c r="C2225" s="3" t="s">
        <v>4967</v>
      </c>
      <c r="D2225" s="22">
        <v>1200</v>
      </c>
      <c r="E2225" s="22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>
        <f t="shared" si="139"/>
        <v>2015</v>
      </c>
    </row>
    <row r="2226" spans="1:20" ht="43.5" x14ac:dyDescent="0.35">
      <c r="A2226">
        <v>1642</v>
      </c>
      <c r="B2226" s="3" t="s">
        <v>1643</v>
      </c>
      <c r="C2226" s="3" t="s">
        <v>5752</v>
      </c>
      <c r="D2226" s="22">
        <v>1200</v>
      </c>
      <c r="E2226" s="22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6">
        <f t="shared" si="138"/>
        <v>40688.024618055555</v>
      </c>
      <c r="T2226">
        <f t="shared" si="139"/>
        <v>2011</v>
      </c>
    </row>
    <row r="2227" spans="1:20" ht="29" x14ac:dyDescent="0.35">
      <c r="A2227">
        <v>3666</v>
      </c>
      <c r="B2227" s="3" t="s">
        <v>3663</v>
      </c>
      <c r="C2227" s="3" t="s">
        <v>7776</v>
      </c>
      <c r="D2227" s="22">
        <v>1200</v>
      </c>
      <c r="E2227" s="22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6">
        <f t="shared" si="138"/>
        <v>41822.90488425926</v>
      </c>
      <c r="T2227">
        <f t="shared" si="139"/>
        <v>2014</v>
      </c>
    </row>
    <row r="2228" spans="1:20" ht="29" x14ac:dyDescent="0.35">
      <c r="A2228">
        <v>2782</v>
      </c>
      <c r="B2228" s="3" t="s">
        <v>2782</v>
      </c>
      <c r="C2228" s="3" t="s">
        <v>6892</v>
      </c>
      <c r="D2228" s="22">
        <v>1000</v>
      </c>
      <c r="E2228" s="22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6">
        <f t="shared" si="138"/>
        <v>42026.924976851849</v>
      </c>
      <c r="T2228">
        <f t="shared" si="139"/>
        <v>2015</v>
      </c>
    </row>
    <row r="2229" spans="1:20" ht="43.5" x14ac:dyDescent="0.35">
      <c r="A2229">
        <v>1899</v>
      </c>
      <c r="B2229" s="3" t="s">
        <v>1900</v>
      </c>
      <c r="C2229" s="3" t="s">
        <v>6009</v>
      </c>
      <c r="D2229" s="22">
        <v>900</v>
      </c>
      <c r="E2229" s="22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6">
        <f t="shared" si="138"/>
        <v>42058.941736111112</v>
      </c>
      <c r="T2229">
        <f t="shared" si="139"/>
        <v>2015</v>
      </c>
    </row>
    <row r="2230" spans="1:20" ht="58" x14ac:dyDescent="0.35">
      <c r="A2230">
        <v>1296</v>
      </c>
      <c r="B2230" s="3" t="s">
        <v>1297</v>
      </c>
      <c r="C2230" s="3" t="s">
        <v>5406</v>
      </c>
      <c r="D2230" s="22">
        <v>850</v>
      </c>
      <c r="E2230" s="22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42423.050613425927</v>
      </c>
      <c r="T2230">
        <f t="shared" si="139"/>
        <v>2016</v>
      </c>
    </row>
    <row r="2231" spans="1:20" ht="43.5" x14ac:dyDescent="0.35">
      <c r="A2231">
        <v>3343</v>
      </c>
      <c r="B2231" s="3" t="s">
        <v>3343</v>
      </c>
      <c r="C2231" s="3" t="s">
        <v>7453</v>
      </c>
      <c r="D2231" s="22">
        <v>700</v>
      </c>
      <c r="E2231" s="22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6">
        <f t="shared" si="138"/>
        <v>42452.916481481487</v>
      </c>
      <c r="T2231">
        <f t="shared" si="139"/>
        <v>2016</v>
      </c>
    </row>
    <row r="2232" spans="1:20" ht="43.5" x14ac:dyDescent="0.35">
      <c r="A2232">
        <v>2787</v>
      </c>
      <c r="B2232" s="3" t="s">
        <v>2787</v>
      </c>
      <c r="C2232" s="3" t="s">
        <v>6897</v>
      </c>
      <c r="D2232" s="22">
        <v>1000</v>
      </c>
      <c r="E2232" s="22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>
        <f t="shared" si="139"/>
        <v>2014</v>
      </c>
    </row>
    <row r="2233" spans="1:20" ht="43.5" x14ac:dyDescent="0.35">
      <c r="A2233">
        <v>3718</v>
      </c>
      <c r="B2233" s="3" t="s">
        <v>3715</v>
      </c>
      <c r="C2233" s="3" t="s">
        <v>7828</v>
      </c>
      <c r="D2233" s="22">
        <v>500</v>
      </c>
      <c r="E2233" s="22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>
        <f t="shared" si="139"/>
        <v>2015</v>
      </c>
    </row>
    <row r="2234" spans="1:20" ht="43.5" x14ac:dyDescent="0.35">
      <c r="A2234">
        <v>3104</v>
      </c>
      <c r="B2234" s="3" t="s">
        <v>3104</v>
      </c>
      <c r="C2234" s="3" t="s">
        <v>7214</v>
      </c>
      <c r="D2234" s="22">
        <v>4000</v>
      </c>
      <c r="E2234" s="22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6">
        <f t="shared" si="138"/>
        <v>42006.908692129626</v>
      </c>
      <c r="T2234">
        <f t="shared" si="139"/>
        <v>2015</v>
      </c>
    </row>
    <row r="2235" spans="1:20" ht="43.5" x14ac:dyDescent="0.35">
      <c r="A2235">
        <v>3596</v>
      </c>
      <c r="B2235" s="3" t="s">
        <v>3595</v>
      </c>
      <c r="C2235" s="3" t="s">
        <v>7706</v>
      </c>
      <c r="D2235" s="22">
        <v>1100</v>
      </c>
      <c r="E2235" s="22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6">
        <f t="shared" si="138"/>
        <v>41856.715069444443</v>
      </c>
      <c r="T2235">
        <f t="shared" si="139"/>
        <v>2014</v>
      </c>
    </row>
    <row r="2236" spans="1:20" ht="43.5" x14ac:dyDescent="0.35">
      <c r="A2236">
        <v>2467</v>
      </c>
      <c r="B2236" s="3" t="s">
        <v>2468</v>
      </c>
      <c r="C2236" s="3" t="s">
        <v>6577</v>
      </c>
      <c r="D2236" s="22">
        <v>1000</v>
      </c>
      <c r="E2236" s="22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6">
        <f t="shared" si="138"/>
        <v>41025.874201388891</v>
      </c>
      <c r="T2236">
        <f t="shared" si="139"/>
        <v>2012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 s="22">
        <v>100000</v>
      </c>
      <c r="E2237" s="22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>
        <f t="shared" si="139"/>
        <v>2015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22">
        <v>1000</v>
      </c>
      <c r="E2238" s="22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>
        <f t="shared" si="139"/>
        <v>2012</v>
      </c>
    </row>
    <row r="2239" spans="1:20" ht="29" x14ac:dyDescent="0.35">
      <c r="A2239">
        <v>1680</v>
      </c>
      <c r="B2239" s="3" t="s">
        <v>1681</v>
      </c>
      <c r="C2239" s="3" t="s">
        <v>5790</v>
      </c>
      <c r="D2239" s="22">
        <v>1000</v>
      </c>
      <c r="E2239" s="22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>
        <f t="shared" si="139"/>
        <v>2014</v>
      </c>
    </row>
    <row r="2240" spans="1:20" ht="43.5" x14ac:dyDescent="0.35">
      <c r="A2240">
        <v>3565</v>
      </c>
      <c r="B2240" s="3" t="s">
        <v>3564</v>
      </c>
      <c r="C2240" s="3" t="s">
        <v>7675</v>
      </c>
      <c r="D2240" s="22">
        <v>900</v>
      </c>
      <c r="E2240" s="22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>
        <f t="shared" si="139"/>
        <v>2014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 s="22">
        <v>15000</v>
      </c>
      <c r="E2241" s="22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>
        <f t="shared" si="139"/>
        <v>2015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 s="22">
        <v>3000</v>
      </c>
      <c r="E2242" s="22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>
        <f t="shared" si="139"/>
        <v>2015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22">
        <v>1000</v>
      </c>
      <c r="E2243" s="22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22">
        <v>100</v>
      </c>
      <c r="E2244" s="22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>
        <f t="shared" si="143"/>
        <v>2016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 s="22">
        <v>50000</v>
      </c>
      <c r="E2245" s="22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>
        <f t="shared" si="143"/>
        <v>2017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 s="22">
        <v>7000</v>
      </c>
      <c r="E2246" s="22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>
        <f t="shared" si="143"/>
        <v>2014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 s="22">
        <v>30000</v>
      </c>
      <c r="E2247" s="22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>
        <f t="shared" si="143"/>
        <v>2015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22">
        <v>1000</v>
      </c>
      <c r="E2248" s="22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>
        <f t="shared" si="143"/>
        <v>2014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22">
        <v>1000</v>
      </c>
      <c r="E2249" s="22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>
        <f t="shared" si="143"/>
        <v>2016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 s="22">
        <v>2500</v>
      </c>
      <c r="E2250" s="22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>
        <f t="shared" si="143"/>
        <v>2014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22">
        <v>1000</v>
      </c>
      <c r="E2251" s="22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>
        <f t="shared" si="143"/>
        <v>2016</v>
      </c>
    </row>
    <row r="2252" spans="1:20" ht="43.5" x14ac:dyDescent="0.35">
      <c r="A2252">
        <v>2704</v>
      </c>
      <c r="B2252" s="3" t="s">
        <v>2704</v>
      </c>
      <c r="C2252" s="3" t="s">
        <v>6814</v>
      </c>
      <c r="D2252" s="22">
        <v>19000</v>
      </c>
      <c r="E2252" s="22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6">
        <f t="shared" si="142"/>
        <v>42787.862430555557</v>
      </c>
      <c r="T2252">
        <f t="shared" si="143"/>
        <v>2017</v>
      </c>
    </row>
    <row r="2253" spans="1:20" ht="29" x14ac:dyDescent="0.35">
      <c r="A2253">
        <v>3197</v>
      </c>
      <c r="B2253" s="3" t="s">
        <v>3197</v>
      </c>
      <c r="C2253" s="3" t="s">
        <v>7307</v>
      </c>
      <c r="D2253" s="22">
        <v>10000</v>
      </c>
      <c r="E2253" s="22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6">
        <f t="shared" si="142"/>
        <v>42009.493263888886</v>
      </c>
      <c r="T2253">
        <f t="shared" si="143"/>
        <v>2015</v>
      </c>
    </row>
    <row r="2254" spans="1:20" ht="29" x14ac:dyDescent="0.35">
      <c r="A2254">
        <v>1894</v>
      </c>
      <c r="B2254" s="3" t="s">
        <v>1895</v>
      </c>
      <c r="C2254" s="3" t="s">
        <v>6004</v>
      </c>
      <c r="D2254" s="22">
        <v>1000</v>
      </c>
      <c r="E2254" s="22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6">
        <f t="shared" si="142"/>
        <v>40920.904895833337</v>
      </c>
      <c r="T2254">
        <f t="shared" si="143"/>
        <v>2012</v>
      </c>
    </row>
    <row r="2255" spans="1:20" ht="43.5" x14ac:dyDescent="0.35">
      <c r="A2255">
        <v>2783</v>
      </c>
      <c r="B2255" s="3" t="s">
        <v>2783</v>
      </c>
      <c r="C2255" s="3" t="s">
        <v>6893</v>
      </c>
      <c r="D2255" s="22">
        <v>1000</v>
      </c>
      <c r="E2255" s="22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6">
        <f t="shared" si="142"/>
        <v>42103.535254629634</v>
      </c>
      <c r="T2255">
        <f t="shared" si="143"/>
        <v>2015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 s="22">
        <v>3000</v>
      </c>
      <c r="E2256" s="22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>
        <f t="shared" si="143"/>
        <v>2014</v>
      </c>
    </row>
    <row r="2257" spans="1:20" ht="58" x14ac:dyDescent="0.35">
      <c r="A2257">
        <v>3532</v>
      </c>
      <c r="B2257" s="3" t="s">
        <v>3531</v>
      </c>
      <c r="C2257" s="3" t="s">
        <v>7642</v>
      </c>
      <c r="D2257" s="22">
        <v>960</v>
      </c>
      <c r="E2257" s="22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>
        <f t="shared" si="143"/>
        <v>2014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22">
        <v>750</v>
      </c>
      <c r="E2258" s="22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>
        <f t="shared" si="143"/>
        <v>2012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22">
        <v>10000</v>
      </c>
      <c r="E2259" s="22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>
        <f t="shared" si="143"/>
        <v>2016</v>
      </c>
    </row>
    <row r="2260" spans="1:20" ht="43.5" x14ac:dyDescent="0.35">
      <c r="A2260">
        <v>1326</v>
      </c>
      <c r="B2260" s="3" t="s">
        <v>1327</v>
      </c>
      <c r="C2260" s="3" t="s">
        <v>5436</v>
      </c>
      <c r="D2260" s="22">
        <v>100000</v>
      </c>
      <c r="E2260" s="22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>
        <f t="shared" si="143"/>
        <v>2014</v>
      </c>
    </row>
    <row r="2261" spans="1:20" ht="43.5" x14ac:dyDescent="0.35">
      <c r="A2261">
        <v>2206</v>
      </c>
      <c r="B2261" s="3" t="s">
        <v>2207</v>
      </c>
      <c r="C2261" s="3" t="s">
        <v>6316</v>
      </c>
      <c r="D2261" s="22">
        <v>1100</v>
      </c>
      <c r="E2261" s="22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6">
        <f t="shared" si="142"/>
        <v>40997.257222222222</v>
      </c>
      <c r="T2261">
        <f t="shared" si="143"/>
        <v>2012</v>
      </c>
    </row>
    <row r="2262" spans="1:20" ht="29" x14ac:dyDescent="0.35">
      <c r="A2262">
        <v>1620</v>
      </c>
      <c r="B2262" s="3" t="s">
        <v>1621</v>
      </c>
      <c r="C2262" s="3" t="s">
        <v>5730</v>
      </c>
      <c r="D2262" s="22">
        <v>1000</v>
      </c>
      <c r="E2262" s="22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6">
        <f t="shared" si="142"/>
        <v>41321.339583333334</v>
      </c>
      <c r="T2262">
        <f t="shared" si="143"/>
        <v>2013</v>
      </c>
    </row>
    <row r="2263" spans="1:20" ht="43.5" x14ac:dyDescent="0.35">
      <c r="A2263">
        <v>3619</v>
      </c>
      <c r="B2263" s="3" t="s">
        <v>3617</v>
      </c>
      <c r="C2263" s="3" t="s">
        <v>7729</v>
      </c>
      <c r="D2263" s="22">
        <v>1000</v>
      </c>
      <c r="E2263" s="22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>
        <f t="shared" si="143"/>
        <v>2016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 s="22">
        <v>5000</v>
      </c>
      <c r="E2264" s="22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>
        <f t="shared" si="143"/>
        <v>2016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 s="22">
        <v>3000</v>
      </c>
      <c r="E2265" s="22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>
        <f t="shared" si="143"/>
        <v>2014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22">
        <v>1100</v>
      </c>
      <c r="E2266" s="22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>
        <f t="shared" si="143"/>
        <v>2015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22">
        <v>600</v>
      </c>
      <c r="E2267" s="22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>
        <f t="shared" si="143"/>
        <v>2012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22">
        <v>1000</v>
      </c>
      <c r="E2268" s="22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>
        <f t="shared" si="143"/>
        <v>2016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22">
        <v>1000</v>
      </c>
      <c r="E2269" s="22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>
        <f t="shared" si="143"/>
        <v>2016</v>
      </c>
    </row>
    <row r="2270" spans="1:20" ht="43.5" x14ac:dyDescent="0.35">
      <c r="A2270">
        <v>3317</v>
      </c>
      <c r="B2270" s="3" t="s">
        <v>3317</v>
      </c>
      <c r="C2270" s="3" t="s">
        <v>7427</v>
      </c>
      <c r="D2270" s="22">
        <v>1050</v>
      </c>
      <c r="E2270" s="22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>
        <f t="shared" si="143"/>
        <v>2016</v>
      </c>
    </row>
    <row r="2271" spans="1:20" ht="58" x14ac:dyDescent="0.35">
      <c r="A2271">
        <v>3391</v>
      </c>
      <c r="B2271" s="3" t="s">
        <v>3390</v>
      </c>
      <c r="C2271" s="3" t="s">
        <v>7501</v>
      </c>
      <c r="D2271" s="22">
        <v>500</v>
      </c>
      <c r="E2271" s="22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>
        <f t="shared" si="143"/>
        <v>2014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22">
        <v>650</v>
      </c>
      <c r="E2272" s="22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>
        <f t="shared" si="143"/>
        <v>2011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22">
        <v>1000</v>
      </c>
      <c r="E2273" s="22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>
        <f t="shared" si="143"/>
        <v>2014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 s="22">
        <v>29000</v>
      </c>
      <c r="E2274" s="22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>
        <f t="shared" si="143"/>
        <v>2016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22">
        <v>1000</v>
      </c>
      <c r="E2275" s="22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>
        <f t="shared" si="143"/>
        <v>2012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22">
        <v>500</v>
      </c>
      <c r="E2276" s="22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>
        <f t="shared" si="143"/>
        <v>2015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 s="22">
        <v>7000</v>
      </c>
      <c r="E2277" s="22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>
        <f t="shared" si="143"/>
        <v>2016</v>
      </c>
    </row>
    <row r="2278" spans="1:20" ht="43.5" x14ac:dyDescent="0.35">
      <c r="A2278">
        <v>2359</v>
      </c>
      <c r="B2278" s="3" t="s">
        <v>2360</v>
      </c>
      <c r="C2278" s="3" t="s">
        <v>6469</v>
      </c>
      <c r="D2278" s="22">
        <v>7500</v>
      </c>
      <c r="E2278" s="22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>
        <f t="shared" si="143"/>
        <v>2015</v>
      </c>
    </row>
    <row r="2279" spans="1:20" ht="43.5" x14ac:dyDescent="0.35">
      <c r="A2279">
        <v>3598</v>
      </c>
      <c r="B2279" s="3" t="s">
        <v>3597</v>
      </c>
      <c r="C2279" s="3" t="s">
        <v>7708</v>
      </c>
      <c r="D2279" s="22">
        <v>1000</v>
      </c>
      <c r="E2279" s="22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>
        <f t="shared" si="143"/>
        <v>2014</v>
      </c>
    </row>
    <row r="2280" spans="1:20" ht="43.5" x14ac:dyDescent="0.35">
      <c r="A2280">
        <v>2678</v>
      </c>
      <c r="B2280" s="3" t="s">
        <v>2678</v>
      </c>
      <c r="C2280" s="3" t="s">
        <v>6788</v>
      </c>
      <c r="D2280" s="22">
        <v>8000000</v>
      </c>
      <c r="E2280" s="22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6">
        <f t="shared" si="142"/>
        <v>42241.798206018517</v>
      </c>
      <c r="T2280">
        <f t="shared" si="143"/>
        <v>2015</v>
      </c>
    </row>
    <row r="2281" spans="1:20" ht="43.5" x14ac:dyDescent="0.35">
      <c r="A2281">
        <v>3769</v>
      </c>
      <c r="B2281" s="3" t="s">
        <v>3766</v>
      </c>
      <c r="C2281" s="3" t="s">
        <v>7879</v>
      </c>
      <c r="D2281" s="22">
        <v>1100</v>
      </c>
      <c r="E2281" s="22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6">
        <f t="shared" si="142"/>
        <v>42445.598136574074</v>
      </c>
      <c r="T2281">
        <f t="shared" si="143"/>
        <v>2016</v>
      </c>
    </row>
    <row r="2282" spans="1:20" ht="43.5" x14ac:dyDescent="0.35">
      <c r="A2282">
        <v>2537</v>
      </c>
      <c r="B2282" s="3" t="s">
        <v>2537</v>
      </c>
      <c r="C2282" s="3" t="s">
        <v>6647</v>
      </c>
      <c r="D2282" s="22">
        <v>1000</v>
      </c>
      <c r="E2282" s="22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6">
        <f t="shared" si="142"/>
        <v>40696.648784722223</v>
      </c>
      <c r="T2282">
        <f t="shared" si="143"/>
        <v>2011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 s="22">
        <v>5000</v>
      </c>
      <c r="E2283" s="22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>
        <f t="shared" si="143"/>
        <v>2014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22">
        <v>50000</v>
      </c>
      <c r="E2284" s="22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>
        <f t="shared" si="143"/>
        <v>2014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22">
        <v>1000</v>
      </c>
      <c r="E2285" s="22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>
        <f t="shared" si="143"/>
        <v>2013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22">
        <v>500</v>
      </c>
      <c r="E2286" s="22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>
        <f t="shared" si="143"/>
        <v>2015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22">
        <v>1000</v>
      </c>
      <c r="E2287" s="22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>
        <f t="shared" si="143"/>
        <v>2015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22">
        <v>1000</v>
      </c>
      <c r="E2288" s="22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>
        <f t="shared" si="143"/>
        <v>2014</v>
      </c>
    </row>
    <row r="2289" spans="1:20" ht="43.5" x14ac:dyDescent="0.35">
      <c r="A2289">
        <v>3446</v>
      </c>
      <c r="B2289" s="3" t="s">
        <v>3445</v>
      </c>
      <c r="C2289" s="3" t="s">
        <v>7556</v>
      </c>
      <c r="D2289" s="22">
        <v>1000</v>
      </c>
      <c r="E2289" s="22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6">
        <f t="shared" si="142"/>
        <v>42016.832465277781</v>
      </c>
      <c r="T2289">
        <f t="shared" si="143"/>
        <v>2015</v>
      </c>
    </row>
    <row r="2290" spans="1:20" ht="43.5" x14ac:dyDescent="0.35">
      <c r="A2290">
        <v>1264</v>
      </c>
      <c r="B2290" s="3" t="s">
        <v>1265</v>
      </c>
      <c r="C2290" s="3" t="s">
        <v>5374</v>
      </c>
      <c r="D2290" s="22">
        <v>650</v>
      </c>
      <c r="E2290" s="22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6">
        <f t="shared" si="142"/>
        <v>41547.662997685184</v>
      </c>
      <c r="T2290">
        <f t="shared" si="143"/>
        <v>2013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 s="22">
        <v>40000</v>
      </c>
      <c r="E2291" s="22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>
        <f t="shared" si="143"/>
        <v>2014</v>
      </c>
    </row>
    <row r="2292" spans="1:20" ht="43.5" x14ac:dyDescent="0.35">
      <c r="A2292">
        <v>1663</v>
      </c>
      <c r="B2292" s="3" t="s">
        <v>1664</v>
      </c>
      <c r="C2292" s="3" t="s">
        <v>5773</v>
      </c>
      <c r="D2292" s="22">
        <v>1000</v>
      </c>
      <c r="E2292" s="22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>
        <f t="shared" si="143"/>
        <v>2015</v>
      </c>
    </row>
    <row r="2293" spans="1:20" ht="29" x14ac:dyDescent="0.35">
      <c r="A2293">
        <v>3007</v>
      </c>
      <c r="B2293" s="3" t="s">
        <v>3007</v>
      </c>
      <c r="C2293" s="3" t="s">
        <v>7117</v>
      </c>
      <c r="D2293" s="22">
        <v>600</v>
      </c>
      <c r="E2293" s="22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>
        <f t="shared" si="143"/>
        <v>2015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22">
        <v>1000</v>
      </c>
      <c r="E2294" s="22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>
        <f t="shared" si="143"/>
        <v>2016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22">
        <v>500</v>
      </c>
      <c r="E2295" s="22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>
        <f t="shared" si="143"/>
        <v>2014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 s="22">
        <v>25000</v>
      </c>
      <c r="E2296" s="22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>
        <f t="shared" si="143"/>
        <v>2016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22">
        <v>480</v>
      </c>
      <c r="E2297" s="22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>
        <f t="shared" si="143"/>
        <v>2016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22">
        <v>1000</v>
      </c>
      <c r="E2298" s="22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>
        <f t="shared" si="143"/>
        <v>2016</v>
      </c>
    </row>
    <row r="2299" spans="1:20" ht="29" x14ac:dyDescent="0.35">
      <c r="A2299">
        <v>2557</v>
      </c>
      <c r="B2299" s="3" t="s">
        <v>2557</v>
      </c>
      <c r="C2299" s="3" t="s">
        <v>6667</v>
      </c>
      <c r="D2299" s="22">
        <v>900</v>
      </c>
      <c r="E2299" s="22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>
        <f t="shared" si="143"/>
        <v>2014</v>
      </c>
    </row>
    <row r="2300" spans="1:20" ht="58" x14ac:dyDescent="0.35">
      <c r="A2300">
        <v>3037</v>
      </c>
      <c r="B2300" s="3" t="s">
        <v>3037</v>
      </c>
      <c r="C2300" s="3" t="s">
        <v>7147</v>
      </c>
      <c r="D2300" s="22">
        <v>500</v>
      </c>
      <c r="E2300" s="22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>
        <f t="shared" si="143"/>
        <v>2010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22">
        <v>800</v>
      </c>
      <c r="E2301" s="22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>
        <f t="shared" si="143"/>
        <v>2013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 s="22">
        <v>5000</v>
      </c>
      <c r="E2302" s="22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>
        <f t="shared" si="143"/>
        <v>2014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22">
        <v>1000</v>
      </c>
      <c r="E2303" s="22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>
        <f t="shared" si="143"/>
        <v>2015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22">
        <v>1000</v>
      </c>
      <c r="E2304" s="22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>
        <f t="shared" si="143"/>
        <v>2016</v>
      </c>
    </row>
    <row r="2305" spans="1:20" ht="29" x14ac:dyDescent="0.35">
      <c r="A2305">
        <v>1224</v>
      </c>
      <c r="B2305" s="3" t="s">
        <v>1225</v>
      </c>
      <c r="C2305" s="3" t="s">
        <v>5334</v>
      </c>
      <c r="D2305" s="22">
        <v>15000</v>
      </c>
      <c r="E2305" s="22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>
        <f t="shared" si="143"/>
        <v>2014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 s="22">
        <v>6000</v>
      </c>
      <c r="E2306" s="22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>
        <f t="shared" si="143"/>
        <v>2014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 s="22">
        <v>2100</v>
      </c>
      <c r="E2307" s="22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22">
        <v>1000</v>
      </c>
      <c r="E2308" s="22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>
        <f t="shared" si="147"/>
        <v>2015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22">
        <v>800</v>
      </c>
      <c r="E2309" s="22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>
        <f t="shared" si="147"/>
        <v>2014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22">
        <v>500</v>
      </c>
      <c r="E2310" s="22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>
        <f t="shared" si="147"/>
        <v>2014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22">
        <v>300</v>
      </c>
      <c r="E2311" s="22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>
        <f t="shared" si="147"/>
        <v>2011</v>
      </c>
    </row>
    <row r="2312" spans="1:20" ht="43.5" x14ac:dyDescent="0.35">
      <c r="A2312">
        <v>1711</v>
      </c>
      <c r="B2312" s="3" t="s">
        <v>1712</v>
      </c>
      <c r="C2312" s="3" t="s">
        <v>5821</v>
      </c>
      <c r="D2312" s="22">
        <v>10000</v>
      </c>
      <c r="E2312" s="22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6">
        <f t="shared" si="146"/>
        <v>41852.646226851852</v>
      </c>
      <c r="T2312">
        <f t="shared" si="147"/>
        <v>2014</v>
      </c>
    </row>
    <row r="2313" spans="1:20" ht="29" x14ac:dyDescent="0.35">
      <c r="A2313">
        <v>1638</v>
      </c>
      <c r="B2313" s="3" t="s">
        <v>1639</v>
      </c>
      <c r="C2313" s="3" t="s">
        <v>5748</v>
      </c>
      <c r="D2313" s="22">
        <v>1000</v>
      </c>
      <c r="E2313" s="22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6">
        <f t="shared" si="146"/>
        <v>41288.68712962963</v>
      </c>
      <c r="T2313">
        <f t="shared" si="147"/>
        <v>2013</v>
      </c>
    </row>
    <row r="2314" spans="1:20" ht="43.5" x14ac:dyDescent="0.35">
      <c r="A2314">
        <v>1833</v>
      </c>
      <c r="B2314" s="3" t="s">
        <v>1834</v>
      </c>
      <c r="C2314" s="3" t="s">
        <v>5943</v>
      </c>
      <c r="D2314" s="22">
        <v>400</v>
      </c>
      <c r="E2314" s="22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>
        <f t="shared" si="147"/>
        <v>2013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 s="22">
        <v>10000</v>
      </c>
      <c r="E2315" s="22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>
        <f t="shared" si="147"/>
        <v>2013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22">
        <v>999</v>
      </c>
      <c r="E2316" s="22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>
        <f t="shared" si="147"/>
        <v>2012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22">
        <v>1000</v>
      </c>
      <c r="E2317" s="22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>
        <f t="shared" si="147"/>
        <v>2014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22">
        <v>750</v>
      </c>
      <c r="E2318" s="22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>
        <f t="shared" si="147"/>
        <v>2015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22">
        <v>1000</v>
      </c>
      <c r="E2319" s="22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>
        <f t="shared" si="147"/>
        <v>2011</v>
      </c>
    </row>
    <row r="2320" spans="1:20" ht="72.5" x14ac:dyDescent="0.35">
      <c r="A2320">
        <v>3126</v>
      </c>
      <c r="B2320" s="3" t="s">
        <v>3126</v>
      </c>
      <c r="C2320" s="3" t="s">
        <v>7236</v>
      </c>
      <c r="D2320" s="22">
        <v>25000</v>
      </c>
      <c r="E2320" s="22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6">
        <f t="shared" si="146"/>
        <v>42427.01807870371</v>
      </c>
      <c r="T2320">
        <f t="shared" si="147"/>
        <v>2016</v>
      </c>
    </row>
    <row r="2321" spans="1:20" ht="58" x14ac:dyDescent="0.35">
      <c r="A2321">
        <v>869</v>
      </c>
      <c r="B2321" s="3" t="s">
        <v>870</v>
      </c>
      <c r="C2321" s="3" t="s">
        <v>4979</v>
      </c>
      <c r="D2321" s="22">
        <v>8800</v>
      </c>
      <c r="E2321" s="22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6">
        <f t="shared" si="146"/>
        <v>41342.845567129632</v>
      </c>
      <c r="T2321">
        <f t="shared" si="147"/>
        <v>2013</v>
      </c>
    </row>
    <row r="2322" spans="1:20" ht="43.5" x14ac:dyDescent="0.35">
      <c r="A2322">
        <v>780</v>
      </c>
      <c r="B2322" s="3" t="s">
        <v>781</v>
      </c>
      <c r="C2322" s="3" t="s">
        <v>4890</v>
      </c>
      <c r="D2322" s="22">
        <v>1000</v>
      </c>
      <c r="E2322" s="22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6">
        <f t="shared" si="146"/>
        <v>40636.673900462964</v>
      </c>
      <c r="T2322">
        <f t="shared" si="147"/>
        <v>2011</v>
      </c>
    </row>
    <row r="2323" spans="1:20" ht="29" x14ac:dyDescent="0.35">
      <c r="A2323">
        <v>811</v>
      </c>
      <c r="B2323" s="3" t="s">
        <v>812</v>
      </c>
      <c r="C2323" s="3" t="s">
        <v>4921</v>
      </c>
      <c r="D2323" s="22">
        <v>1000</v>
      </c>
      <c r="E2323" s="22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6">
        <f t="shared" si="146"/>
        <v>41443.643541666665</v>
      </c>
      <c r="T2323">
        <f t="shared" si="147"/>
        <v>2013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22">
        <v>800</v>
      </c>
      <c r="E2324" s="22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>
        <f t="shared" si="147"/>
        <v>2013</v>
      </c>
    </row>
    <row r="2325" spans="1:20" ht="43.5" x14ac:dyDescent="0.35">
      <c r="A2325">
        <v>3372</v>
      </c>
      <c r="B2325" s="3" t="s">
        <v>3371</v>
      </c>
      <c r="C2325" s="3" t="s">
        <v>7482</v>
      </c>
      <c r="D2325" s="22">
        <v>1000</v>
      </c>
      <c r="E2325" s="22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6">
        <f t="shared" si="146"/>
        <v>41855.548101851848</v>
      </c>
      <c r="T2325">
        <f t="shared" si="147"/>
        <v>2014</v>
      </c>
    </row>
    <row r="2326" spans="1:20" ht="58" x14ac:dyDescent="0.35">
      <c r="A2326">
        <v>3559</v>
      </c>
      <c r="B2326" s="3" t="s">
        <v>3558</v>
      </c>
      <c r="C2326" s="3" t="s">
        <v>7669</v>
      </c>
      <c r="D2326" s="22">
        <v>1000</v>
      </c>
      <c r="E2326" s="22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6">
        <f t="shared" si="146"/>
        <v>42194.096157407403</v>
      </c>
      <c r="T2326">
        <f t="shared" si="147"/>
        <v>2015</v>
      </c>
    </row>
    <row r="2327" spans="1:20" ht="43.5" x14ac:dyDescent="0.35">
      <c r="A2327">
        <v>3668</v>
      </c>
      <c r="B2327" s="3" t="s">
        <v>3665</v>
      </c>
      <c r="C2327" s="3" t="s">
        <v>7778</v>
      </c>
      <c r="D2327" s="22">
        <v>1000</v>
      </c>
      <c r="E2327" s="22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6">
        <f t="shared" si="146"/>
        <v>42185.556157407409</v>
      </c>
      <c r="T2327">
        <f t="shared" si="147"/>
        <v>2015</v>
      </c>
    </row>
    <row r="2328" spans="1:20" ht="58" x14ac:dyDescent="0.35">
      <c r="A2328">
        <v>1206</v>
      </c>
      <c r="B2328" s="3" t="s">
        <v>1207</v>
      </c>
      <c r="C2328" s="3" t="s">
        <v>5316</v>
      </c>
      <c r="D2328" s="22">
        <v>900</v>
      </c>
      <c r="E2328" s="22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6">
        <f t="shared" si="146"/>
        <v>42772.776076388895</v>
      </c>
      <c r="T2328">
        <f t="shared" si="147"/>
        <v>2017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22">
        <v>1000</v>
      </c>
      <c r="E2329" s="22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>
        <f t="shared" si="147"/>
        <v>2012</v>
      </c>
    </row>
    <row r="2330" spans="1:20" ht="43.5" x14ac:dyDescent="0.35">
      <c r="A2330">
        <v>1831</v>
      </c>
      <c r="B2330" s="3" t="s">
        <v>1832</v>
      </c>
      <c r="C2330" s="3" t="s">
        <v>5941</v>
      </c>
      <c r="D2330" s="22">
        <v>1000</v>
      </c>
      <c r="E2330" s="22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>
        <f t="shared" si="147"/>
        <v>2012</v>
      </c>
    </row>
    <row r="2331" spans="1:20" ht="43.5" x14ac:dyDescent="0.35">
      <c r="A2331">
        <v>3676</v>
      </c>
      <c r="B2331" s="3" t="s">
        <v>3673</v>
      </c>
      <c r="C2331" s="3" t="s">
        <v>7786</v>
      </c>
      <c r="D2331" s="22">
        <v>800</v>
      </c>
      <c r="E2331" s="22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>
        <f t="shared" si="147"/>
        <v>2014</v>
      </c>
    </row>
    <row r="2332" spans="1:20" ht="58" x14ac:dyDescent="0.35">
      <c r="A2332">
        <v>2387</v>
      </c>
      <c r="B2332" s="3" t="s">
        <v>2388</v>
      </c>
      <c r="C2332" s="3" t="s">
        <v>6497</v>
      </c>
      <c r="D2332" s="22">
        <v>150000</v>
      </c>
      <c r="E2332" s="22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6">
        <f t="shared" si="146"/>
        <v>42528.626620370371</v>
      </c>
      <c r="T2332">
        <f t="shared" si="147"/>
        <v>2016</v>
      </c>
    </row>
    <row r="2333" spans="1:20" ht="43.5" x14ac:dyDescent="0.35">
      <c r="A2333">
        <v>1085</v>
      </c>
      <c r="B2333" s="3" t="s">
        <v>1086</v>
      </c>
      <c r="C2333" s="3" t="s">
        <v>5195</v>
      </c>
      <c r="D2333" s="22">
        <v>30000</v>
      </c>
      <c r="E2333" s="22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6">
        <f t="shared" si="146"/>
        <v>42413.671006944445</v>
      </c>
      <c r="T2333">
        <f t="shared" si="147"/>
        <v>2016</v>
      </c>
    </row>
    <row r="2334" spans="1:20" ht="58" x14ac:dyDescent="0.35">
      <c r="A2334">
        <v>1670</v>
      </c>
      <c r="B2334" s="3" t="s">
        <v>1671</v>
      </c>
      <c r="C2334" s="3" t="s">
        <v>5780</v>
      </c>
      <c r="D2334" s="22">
        <v>1000</v>
      </c>
      <c r="E2334" s="22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6">
        <f t="shared" si="146"/>
        <v>40313.930543981485</v>
      </c>
      <c r="T2334">
        <f t="shared" si="147"/>
        <v>2010</v>
      </c>
    </row>
    <row r="2335" spans="1:20" ht="43.5" x14ac:dyDescent="0.35">
      <c r="A2335">
        <v>3798</v>
      </c>
      <c r="B2335" s="3" t="s">
        <v>3795</v>
      </c>
      <c r="C2335" s="3" t="s">
        <v>7908</v>
      </c>
      <c r="D2335" s="22">
        <v>70000</v>
      </c>
      <c r="E2335" s="22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6">
        <f t="shared" si="146"/>
        <v>41831.722777777781</v>
      </c>
      <c r="T2335">
        <f t="shared" si="147"/>
        <v>2014</v>
      </c>
    </row>
    <row r="2336" spans="1:20" ht="43.5" x14ac:dyDescent="0.35">
      <c r="A2336">
        <v>784</v>
      </c>
      <c r="B2336" s="3" t="s">
        <v>785</v>
      </c>
      <c r="C2336" s="3" t="s">
        <v>4894</v>
      </c>
      <c r="D2336" s="22">
        <v>1000</v>
      </c>
      <c r="E2336" s="22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6">
        <f t="shared" si="146"/>
        <v>41675.149525462963</v>
      </c>
      <c r="T2336">
        <f t="shared" si="147"/>
        <v>2014</v>
      </c>
    </row>
    <row r="2337" spans="1:20" ht="43.5" x14ac:dyDescent="0.35">
      <c r="A2337">
        <v>3580</v>
      </c>
      <c r="B2337" s="3" t="s">
        <v>3579</v>
      </c>
      <c r="C2337" s="3" t="s">
        <v>7690</v>
      </c>
      <c r="D2337" s="22">
        <v>900</v>
      </c>
      <c r="E2337" s="22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6">
        <f t="shared" si="146"/>
        <v>42026.176180555558</v>
      </c>
      <c r="T2337">
        <f t="shared" si="147"/>
        <v>2015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22">
        <v>1000</v>
      </c>
      <c r="E2338" s="22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>
        <f t="shared" si="147"/>
        <v>2015</v>
      </c>
    </row>
    <row r="2339" spans="1:20" x14ac:dyDescent="0.35">
      <c r="A2339">
        <v>1590</v>
      </c>
      <c r="B2339" s="3" t="s">
        <v>1591</v>
      </c>
      <c r="C2339" s="3" t="s">
        <v>5700</v>
      </c>
      <c r="D2339" s="22">
        <v>60000</v>
      </c>
      <c r="E2339" s="22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6">
        <f t="shared" si="146"/>
        <v>42240.857222222221</v>
      </c>
      <c r="T2339">
        <f t="shared" si="147"/>
        <v>2015</v>
      </c>
    </row>
    <row r="2340" spans="1:20" ht="43.5" x14ac:dyDescent="0.35">
      <c r="A2340">
        <v>1168</v>
      </c>
      <c r="B2340" s="3" t="s">
        <v>1169</v>
      </c>
      <c r="C2340" s="3" t="s">
        <v>5278</v>
      </c>
      <c r="D2340" s="22">
        <v>18000</v>
      </c>
      <c r="E2340" s="22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6">
        <f t="shared" si="146"/>
        <v>42605.053993055553</v>
      </c>
      <c r="T2340">
        <f t="shared" si="147"/>
        <v>2016</v>
      </c>
    </row>
    <row r="2341" spans="1:20" ht="43.5" x14ac:dyDescent="0.35">
      <c r="A2341">
        <v>3549</v>
      </c>
      <c r="B2341" s="3" t="s">
        <v>3548</v>
      </c>
      <c r="C2341" s="3" t="s">
        <v>7659</v>
      </c>
      <c r="D2341" s="22">
        <v>1000</v>
      </c>
      <c r="E2341" s="22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>
        <f t="shared" si="147"/>
        <v>2015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22">
        <v>1000</v>
      </c>
      <c r="E2342" s="22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>
        <f t="shared" si="147"/>
        <v>2012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22">
        <v>1000</v>
      </c>
      <c r="E2343" s="22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>
        <f t="shared" si="147"/>
        <v>2012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22">
        <v>1000</v>
      </c>
      <c r="E2344" s="22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>
        <f t="shared" si="147"/>
        <v>2015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22">
        <v>1000</v>
      </c>
      <c r="E2345" s="22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>
        <f t="shared" si="147"/>
        <v>2016</v>
      </c>
    </row>
    <row r="2346" spans="1:20" ht="43.5" x14ac:dyDescent="0.35">
      <c r="A2346">
        <v>3906</v>
      </c>
      <c r="B2346" s="3" t="s">
        <v>3903</v>
      </c>
      <c r="C2346" s="3" t="s">
        <v>8014</v>
      </c>
      <c r="D2346" s="22">
        <v>1500</v>
      </c>
      <c r="E2346" s="22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6">
        <f t="shared" si="146"/>
        <v>42143.917743055557</v>
      </c>
      <c r="T2346">
        <f t="shared" si="147"/>
        <v>2015</v>
      </c>
    </row>
    <row r="2347" spans="1:20" ht="43.5" x14ac:dyDescent="0.35">
      <c r="A2347">
        <v>3599</v>
      </c>
      <c r="B2347" s="3" t="s">
        <v>3598</v>
      </c>
      <c r="C2347" s="3" t="s">
        <v>7709</v>
      </c>
      <c r="D2347" s="22">
        <v>500</v>
      </c>
      <c r="E2347" s="22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6">
        <f t="shared" si="146"/>
        <v>42220.79487268519</v>
      </c>
      <c r="T2347">
        <f t="shared" si="147"/>
        <v>2015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22">
        <v>1000</v>
      </c>
      <c r="E2348" s="22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>
        <f t="shared" si="147"/>
        <v>2012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22">
        <v>1000</v>
      </c>
      <c r="E2349" s="22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>
        <f t="shared" si="147"/>
        <v>2016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22">
        <v>1000</v>
      </c>
      <c r="E2350" s="22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>
        <f t="shared" si="147"/>
        <v>2015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 s="22">
        <v>5000</v>
      </c>
      <c r="E2351" s="22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>
        <f t="shared" si="147"/>
        <v>2016</v>
      </c>
    </row>
    <row r="2352" spans="1:20" x14ac:dyDescent="0.35">
      <c r="A2352">
        <v>2993</v>
      </c>
      <c r="B2352" s="3" t="s">
        <v>2993</v>
      </c>
      <c r="C2352" s="3" t="s">
        <v>7103</v>
      </c>
      <c r="D2352" s="22">
        <v>1000</v>
      </c>
      <c r="E2352" s="22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6">
        <f t="shared" si="146"/>
        <v>42390.838738425926</v>
      </c>
      <c r="T2352">
        <f t="shared" si="147"/>
        <v>2016</v>
      </c>
    </row>
    <row r="2353" spans="1:20" ht="58" x14ac:dyDescent="0.35">
      <c r="A2353">
        <v>1660</v>
      </c>
      <c r="B2353" s="3" t="s">
        <v>1661</v>
      </c>
      <c r="C2353" s="3" t="s">
        <v>5770</v>
      </c>
      <c r="D2353" s="22">
        <v>80</v>
      </c>
      <c r="E2353" s="22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6">
        <f t="shared" si="146"/>
        <v>42459.693865740745</v>
      </c>
      <c r="T2353">
        <f t="shared" si="147"/>
        <v>2016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 s="22">
        <v>7000</v>
      </c>
      <c r="E2354" s="22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>
        <f t="shared" si="147"/>
        <v>2012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22">
        <v>1000</v>
      </c>
      <c r="E2355" s="22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>
        <f t="shared" si="147"/>
        <v>2011</v>
      </c>
    </row>
    <row r="2356" spans="1:20" ht="43.5" x14ac:dyDescent="0.35">
      <c r="A2356">
        <v>2288</v>
      </c>
      <c r="B2356" s="3" t="s">
        <v>2289</v>
      </c>
      <c r="C2356" s="3" t="s">
        <v>6398</v>
      </c>
      <c r="D2356" s="22">
        <v>1000</v>
      </c>
      <c r="E2356" s="22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6">
        <f t="shared" si="146"/>
        <v>41067.827418981484</v>
      </c>
      <c r="T2356">
        <f t="shared" si="147"/>
        <v>2012</v>
      </c>
    </row>
    <row r="2357" spans="1:20" ht="58" x14ac:dyDescent="0.35">
      <c r="A2357">
        <v>2482</v>
      </c>
      <c r="B2357" s="3" t="s">
        <v>2482</v>
      </c>
      <c r="C2357" s="3" t="s">
        <v>6592</v>
      </c>
      <c r="D2357" s="22">
        <v>1000</v>
      </c>
      <c r="E2357" s="22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6">
        <f t="shared" si="146"/>
        <v>40711.782210648147</v>
      </c>
      <c r="T2357">
        <f t="shared" si="147"/>
        <v>2011</v>
      </c>
    </row>
    <row r="2358" spans="1:20" x14ac:dyDescent="0.35">
      <c r="A2358">
        <v>1611</v>
      </c>
      <c r="B2358" s="3" t="s">
        <v>1612</v>
      </c>
      <c r="C2358" s="3" t="s">
        <v>5721</v>
      </c>
      <c r="D2358" s="22">
        <v>800</v>
      </c>
      <c r="E2358" s="22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6">
        <f t="shared" si="146"/>
        <v>41409.00037037037</v>
      </c>
      <c r="T2358">
        <f t="shared" si="147"/>
        <v>2013</v>
      </c>
    </row>
    <row r="2359" spans="1:20" ht="43.5" x14ac:dyDescent="0.35">
      <c r="A2359">
        <v>2669</v>
      </c>
      <c r="B2359" s="3" t="s">
        <v>2669</v>
      </c>
      <c r="C2359" s="3" t="s">
        <v>6779</v>
      </c>
      <c r="D2359" s="22">
        <v>800</v>
      </c>
      <c r="E2359" s="22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6">
        <f t="shared" si="146"/>
        <v>42319.035833333335</v>
      </c>
      <c r="T2359">
        <f t="shared" si="147"/>
        <v>2015</v>
      </c>
    </row>
    <row r="2360" spans="1:20" ht="43.5" x14ac:dyDescent="0.35">
      <c r="A2360">
        <v>1860</v>
      </c>
      <c r="B2360" s="3" t="s">
        <v>1861</v>
      </c>
      <c r="C2360" s="3" t="s">
        <v>5970</v>
      </c>
      <c r="D2360" s="22">
        <v>750</v>
      </c>
      <c r="E2360" s="22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6">
        <f t="shared" si="146"/>
        <v>41655.709305555552</v>
      </c>
      <c r="T2360">
        <f t="shared" si="147"/>
        <v>2014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22">
        <v>1000</v>
      </c>
      <c r="E2361" s="22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>
        <f t="shared" si="147"/>
        <v>2014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22">
        <v>1000</v>
      </c>
      <c r="E2362" s="22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>
        <f t="shared" si="147"/>
        <v>2015</v>
      </c>
    </row>
    <row r="2363" spans="1:20" ht="43.5" x14ac:dyDescent="0.35">
      <c r="A2363">
        <v>2509</v>
      </c>
      <c r="B2363" s="3" t="s">
        <v>2509</v>
      </c>
      <c r="C2363" s="3" t="s">
        <v>6619</v>
      </c>
      <c r="D2363" s="22">
        <v>95000</v>
      </c>
      <c r="E2363" s="22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6">
        <f t="shared" si="146"/>
        <v>42058.809594907405</v>
      </c>
      <c r="T2363">
        <f t="shared" si="147"/>
        <v>2015</v>
      </c>
    </row>
    <row r="2364" spans="1:20" ht="43.5" x14ac:dyDescent="0.35">
      <c r="A2364">
        <v>3913</v>
      </c>
      <c r="B2364" s="3" t="s">
        <v>3910</v>
      </c>
      <c r="C2364" s="3" t="s">
        <v>8021</v>
      </c>
      <c r="D2364" s="22">
        <v>10000</v>
      </c>
      <c r="E2364" s="22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6">
        <f t="shared" si="146"/>
        <v>42308.211215277777</v>
      </c>
      <c r="T2364">
        <f t="shared" si="147"/>
        <v>2015</v>
      </c>
    </row>
    <row r="2365" spans="1:20" ht="43.5" x14ac:dyDescent="0.35">
      <c r="A2365">
        <v>390</v>
      </c>
      <c r="B2365" s="3" t="s">
        <v>391</v>
      </c>
      <c r="C2365" s="3" t="s">
        <v>4500</v>
      </c>
      <c r="D2365" s="22">
        <v>1000</v>
      </c>
      <c r="E2365" s="22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6">
        <f t="shared" si="146"/>
        <v>42112.036712962959</v>
      </c>
      <c r="T2365">
        <f t="shared" si="147"/>
        <v>2015</v>
      </c>
    </row>
    <row r="2366" spans="1:20" ht="87" x14ac:dyDescent="0.35">
      <c r="A2366">
        <v>1845</v>
      </c>
      <c r="B2366" s="3" t="s">
        <v>1846</v>
      </c>
      <c r="C2366" s="3" t="s">
        <v>5955</v>
      </c>
      <c r="D2366" s="22">
        <v>1000</v>
      </c>
      <c r="E2366" s="22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6">
        <f t="shared" si="146"/>
        <v>42523.333310185189</v>
      </c>
      <c r="T2366">
        <f t="shared" si="147"/>
        <v>2016</v>
      </c>
    </row>
    <row r="2367" spans="1:20" ht="43.5" x14ac:dyDescent="0.35">
      <c r="A2367">
        <v>2172</v>
      </c>
      <c r="B2367" s="3" t="s">
        <v>2173</v>
      </c>
      <c r="C2367" s="3" t="s">
        <v>6282</v>
      </c>
      <c r="D2367" s="22">
        <v>1000</v>
      </c>
      <c r="E2367" s="22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6">
        <f t="shared" si="146"/>
        <v>42082.580092592587</v>
      </c>
      <c r="T2367">
        <f t="shared" si="147"/>
        <v>2015</v>
      </c>
    </row>
    <row r="2368" spans="1:20" ht="58" x14ac:dyDescent="0.35">
      <c r="A2368">
        <v>2821</v>
      </c>
      <c r="B2368" s="3" t="s">
        <v>2821</v>
      </c>
      <c r="C2368" s="3" t="s">
        <v>6931</v>
      </c>
      <c r="D2368" s="22">
        <v>1000</v>
      </c>
      <c r="E2368" s="22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6">
        <f t="shared" si="146"/>
        <v>41875.922858796301</v>
      </c>
      <c r="T2368">
        <f t="shared" si="147"/>
        <v>2014</v>
      </c>
    </row>
    <row r="2369" spans="1:20" ht="29" x14ac:dyDescent="0.35">
      <c r="A2369">
        <v>2928</v>
      </c>
      <c r="B2369" s="3" t="s">
        <v>2928</v>
      </c>
      <c r="C2369" s="3" t="s">
        <v>7038</v>
      </c>
      <c r="D2369" s="22">
        <v>1000</v>
      </c>
      <c r="E2369" s="22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6">
        <f t="shared" si="146"/>
        <v>42403.998217592598</v>
      </c>
      <c r="T2369">
        <f t="shared" si="147"/>
        <v>2016</v>
      </c>
    </row>
    <row r="2370" spans="1:20" ht="43.5" x14ac:dyDescent="0.35">
      <c r="A2370">
        <v>2988</v>
      </c>
      <c r="B2370" s="3" t="s">
        <v>2988</v>
      </c>
      <c r="C2370" s="3" t="s">
        <v>7098</v>
      </c>
      <c r="D2370" s="22">
        <v>1000</v>
      </c>
      <c r="E2370" s="22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6">
        <f t="shared" si="146"/>
        <v>42511.362048611118</v>
      </c>
      <c r="T2370">
        <f t="shared" si="147"/>
        <v>2016</v>
      </c>
    </row>
    <row r="2371" spans="1:20" ht="43.5" x14ac:dyDescent="0.35">
      <c r="A2371">
        <v>3185</v>
      </c>
      <c r="B2371" s="3" t="s">
        <v>3185</v>
      </c>
      <c r="C2371" s="3" t="s">
        <v>7295</v>
      </c>
      <c r="D2371" s="22">
        <v>1000</v>
      </c>
      <c r="E2371" s="22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6">
        <f t="shared" ref="S2371:S2434" si="150">(((J2371/60)/60)/24)+DATE(1970,1,1)</f>
        <v>41829.977326388893</v>
      </c>
      <c r="T2371">
        <f t="shared" ref="T2371:T2434" si="151">YEAR(S2371)</f>
        <v>2014</v>
      </c>
    </row>
    <row r="2372" spans="1:20" ht="43.5" x14ac:dyDescent="0.35">
      <c r="A2372">
        <v>3504</v>
      </c>
      <c r="B2372" s="3" t="s">
        <v>3503</v>
      </c>
      <c r="C2372" s="3" t="s">
        <v>7614</v>
      </c>
      <c r="D2372" s="22">
        <v>1000</v>
      </c>
      <c r="E2372" s="22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6">
        <f t="shared" si="150"/>
        <v>42297.748738425929</v>
      </c>
      <c r="T2372">
        <f t="shared" si="151"/>
        <v>2015</v>
      </c>
    </row>
    <row r="2373" spans="1:20" ht="43.5" x14ac:dyDescent="0.35">
      <c r="A2373">
        <v>3512</v>
      </c>
      <c r="B2373" s="3" t="s">
        <v>3511</v>
      </c>
      <c r="C2373" s="3" t="s">
        <v>7622</v>
      </c>
      <c r="D2373" s="22">
        <v>1000</v>
      </c>
      <c r="E2373" s="22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6">
        <f t="shared" si="150"/>
        <v>42057.536944444444</v>
      </c>
      <c r="T2373">
        <f t="shared" si="151"/>
        <v>2015</v>
      </c>
    </row>
    <row r="2374" spans="1:20" ht="43.5" x14ac:dyDescent="0.35">
      <c r="A2374">
        <v>3808</v>
      </c>
      <c r="B2374" s="3" t="s">
        <v>3805</v>
      </c>
      <c r="C2374" s="3" t="s">
        <v>7918</v>
      </c>
      <c r="D2374" s="22">
        <v>1000</v>
      </c>
      <c r="E2374" s="22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6">
        <f t="shared" si="150"/>
        <v>42059.453923611116</v>
      </c>
      <c r="T2374">
        <f t="shared" si="151"/>
        <v>2015</v>
      </c>
    </row>
    <row r="2375" spans="1:20" ht="43.5" x14ac:dyDescent="0.35">
      <c r="A2375">
        <v>1794</v>
      </c>
      <c r="B2375" s="3" t="s">
        <v>1795</v>
      </c>
      <c r="C2375" s="3" t="s">
        <v>5904</v>
      </c>
      <c r="D2375" s="22">
        <v>9000</v>
      </c>
      <c r="E2375" s="22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>
        <f t="shared" si="151"/>
        <v>2015</v>
      </c>
    </row>
    <row r="2376" spans="1:20" ht="43.5" x14ac:dyDescent="0.35">
      <c r="A2376">
        <v>1778</v>
      </c>
      <c r="B2376" s="3" t="s">
        <v>1779</v>
      </c>
      <c r="C2376" s="3" t="s">
        <v>5888</v>
      </c>
      <c r="D2376" s="22">
        <v>50000</v>
      </c>
      <c r="E2376" s="22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>
        <f t="shared" si="151"/>
        <v>2015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 s="22">
        <v>30000</v>
      </c>
      <c r="E2377" s="22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>
        <f t="shared" si="151"/>
        <v>2015</v>
      </c>
    </row>
    <row r="2378" spans="1:20" ht="43.5" x14ac:dyDescent="0.35">
      <c r="A2378">
        <v>2634</v>
      </c>
      <c r="B2378" s="3" t="s">
        <v>2634</v>
      </c>
      <c r="C2378" s="3" t="s">
        <v>6744</v>
      </c>
      <c r="D2378" s="22">
        <v>930</v>
      </c>
      <c r="E2378" s="22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>
        <f t="shared" si="151"/>
        <v>2016</v>
      </c>
    </row>
    <row r="2379" spans="1:20" ht="43.5" x14ac:dyDescent="0.35">
      <c r="A2379">
        <v>3880</v>
      </c>
      <c r="B2379" s="3" t="s">
        <v>3877</v>
      </c>
      <c r="C2379" s="3" t="s">
        <v>7989</v>
      </c>
      <c r="D2379" s="22">
        <v>7500</v>
      </c>
      <c r="E2379" s="22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6">
        <f t="shared" si="150"/>
        <v>41815.815046296295</v>
      </c>
      <c r="T2379">
        <f t="shared" si="151"/>
        <v>2014</v>
      </c>
    </row>
    <row r="2380" spans="1:20" ht="43.5" x14ac:dyDescent="0.35">
      <c r="A2380">
        <v>1840</v>
      </c>
      <c r="B2380" s="3" t="s">
        <v>1841</v>
      </c>
      <c r="C2380" s="3" t="s">
        <v>5950</v>
      </c>
      <c r="D2380" s="22">
        <v>900</v>
      </c>
      <c r="E2380" s="22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6">
        <f t="shared" si="150"/>
        <v>41382.096180555556</v>
      </c>
      <c r="T2380">
        <f t="shared" si="151"/>
        <v>2013</v>
      </c>
    </row>
    <row r="2381" spans="1:20" ht="43.5" x14ac:dyDescent="0.35">
      <c r="A2381">
        <v>1167</v>
      </c>
      <c r="B2381" s="3" t="s">
        <v>1168</v>
      </c>
      <c r="C2381" s="3" t="s">
        <v>5277</v>
      </c>
      <c r="D2381" s="22">
        <v>60000</v>
      </c>
      <c r="E2381" s="22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>
        <f t="shared" si="151"/>
        <v>2014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 s="22">
        <v>100000</v>
      </c>
      <c r="E2382" s="22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>
        <f t="shared" si="151"/>
        <v>2016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22">
        <v>750</v>
      </c>
      <c r="E2383" s="22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>
        <f t="shared" si="151"/>
        <v>2014</v>
      </c>
    </row>
    <row r="2384" spans="1:20" ht="43.5" x14ac:dyDescent="0.35">
      <c r="A2384">
        <v>2627</v>
      </c>
      <c r="B2384" s="3" t="s">
        <v>2627</v>
      </c>
      <c r="C2384" s="3" t="s">
        <v>6737</v>
      </c>
      <c r="D2384" s="22">
        <v>150</v>
      </c>
      <c r="E2384" s="22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>
        <f t="shared" si="151"/>
        <v>2015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22">
        <v>700</v>
      </c>
      <c r="E2385" s="22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>
        <f t="shared" si="151"/>
        <v>2016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 s="22">
        <v>2500</v>
      </c>
      <c r="E2386" s="22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>
        <f t="shared" si="151"/>
        <v>2014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22">
        <v>500</v>
      </c>
      <c r="E2387" s="22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>
        <f t="shared" si="151"/>
        <v>2014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 s="22">
        <v>5000</v>
      </c>
      <c r="E2388" s="22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>
        <f t="shared" si="151"/>
        <v>2015</v>
      </c>
    </row>
    <row r="2389" spans="1:20" ht="58" x14ac:dyDescent="0.35">
      <c r="A2389">
        <v>3637</v>
      </c>
      <c r="B2389" s="3" t="s">
        <v>3635</v>
      </c>
      <c r="C2389" s="3" t="s">
        <v>7747</v>
      </c>
      <c r="D2389" s="22">
        <v>3000</v>
      </c>
      <c r="E2389" s="22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6">
        <f t="shared" si="150"/>
        <v>41975.700636574074</v>
      </c>
      <c r="T2389">
        <f t="shared" si="151"/>
        <v>2014</v>
      </c>
    </row>
    <row r="2390" spans="1:20" ht="43.5" x14ac:dyDescent="0.35">
      <c r="A2390">
        <v>2628</v>
      </c>
      <c r="B2390" s="3" t="s">
        <v>2628</v>
      </c>
      <c r="C2390" s="3" t="s">
        <v>6738</v>
      </c>
      <c r="D2390" s="22">
        <v>839</v>
      </c>
      <c r="E2390" s="22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6">
        <f t="shared" si="150"/>
        <v>41953.966053240743</v>
      </c>
      <c r="T2390">
        <f t="shared" si="151"/>
        <v>2014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22">
        <v>800</v>
      </c>
      <c r="E2391" s="22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>
        <f t="shared" si="151"/>
        <v>2014</v>
      </c>
    </row>
    <row r="2392" spans="1:20" ht="29" x14ac:dyDescent="0.35">
      <c r="A2392">
        <v>2293</v>
      </c>
      <c r="B2392" s="3" t="s">
        <v>2294</v>
      </c>
      <c r="C2392" s="3" t="s">
        <v>6403</v>
      </c>
      <c r="D2392" s="22">
        <v>850</v>
      </c>
      <c r="E2392" s="22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>
        <f t="shared" si="151"/>
        <v>2012</v>
      </c>
    </row>
    <row r="2393" spans="1:20" ht="29" x14ac:dyDescent="0.35">
      <c r="A2393">
        <v>3395</v>
      </c>
      <c r="B2393" s="3" t="s">
        <v>3394</v>
      </c>
      <c r="C2393" s="3" t="s">
        <v>7505</v>
      </c>
      <c r="D2393" s="22">
        <v>500</v>
      </c>
      <c r="E2393" s="22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>
        <f t="shared" si="151"/>
        <v>2015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22">
        <v>750</v>
      </c>
      <c r="E2394" s="22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>
        <f t="shared" si="151"/>
        <v>2017</v>
      </c>
    </row>
    <row r="2395" spans="1:20" x14ac:dyDescent="0.35">
      <c r="A2395">
        <v>1152</v>
      </c>
      <c r="B2395" s="3" t="s">
        <v>1153</v>
      </c>
      <c r="C2395" s="3" t="s">
        <v>5262</v>
      </c>
      <c r="D2395" s="22">
        <v>16000</v>
      </c>
      <c r="E2395" s="22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6">
        <f t="shared" si="150"/>
        <v>42109.709629629629</v>
      </c>
      <c r="T2395">
        <f t="shared" si="151"/>
        <v>2015</v>
      </c>
    </row>
    <row r="2396" spans="1:20" ht="43.5" x14ac:dyDescent="0.35">
      <c r="A2396">
        <v>812</v>
      </c>
      <c r="B2396" s="3" t="s">
        <v>813</v>
      </c>
      <c r="C2396" s="3" t="s">
        <v>4922</v>
      </c>
      <c r="D2396" s="22">
        <v>600</v>
      </c>
      <c r="E2396" s="22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6">
        <f t="shared" si="150"/>
        <v>41282.017962962964</v>
      </c>
      <c r="T2396">
        <f t="shared" si="151"/>
        <v>2013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 s="22">
        <v>4000</v>
      </c>
      <c r="E2397" s="22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>
        <f t="shared" si="151"/>
        <v>2014</v>
      </c>
    </row>
    <row r="2398" spans="1:20" ht="43.5" x14ac:dyDescent="0.35">
      <c r="A2398">
        <v>977</v>
      </c>
      <c r="B2398" s="3" t="s">
        <v>978</v>
      </c>
      <c r="C2398" s="3" t="s">
        <v>5087</v>
      </c>
      <c r="D2398" s="22">
        <v>2700</v>
      </c>
      <c r="E2398" s="22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>
        <f t="shared" si="151"/>
        <v>2016</v>
      </c>
    </row>
    <row r="2399" spans="1:20" ht="43.5" x14ac:dyDescent="0.35">
      <c r="A2399">
        <v>3914</v>
      </c>
      <c r="B2399" s="3" t="s">
        <v>3911</v>
      </c>
      <c r="C2399" s="3" t="s">
        <v>8022</v>
      </c>
      <c r="D2399" s="22">
        <v>2500</v>
      </c>
      <c r="E2399" s="22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>
        <f t="shared" si="151"/>
        <v>2015</v>
      </c>
    </row>
    <row r="2400" spans="1:20" ht="43.5" x14ac:dyDescent="0.35">
      <c r="A2400">
        <v>1786</v>
      </c>
      <c r="B2400" s="3" t="s">
        <v>1787</v>
      </c>
      <c r="C2400" s="3" t="s">
        <v>5896</v>
      </c>
      <c r="D2400" s="22">
        <v>1900</v>
      </c>
      <c r="E2400" s="22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>
        <f t="shared" si="151"/>
        <v>2014</v>
      </c>
    </row>
    <row r="2401" spans="1:20" ht="58" x14ac:dyDescent="0.35">
      <c r="A2401">
        <v>3510</v>
      </c>
      <c r="B2401" s="3" t="s">
        <v>3509</v>
      </c>
      <c r="C2401" s="3" t="s">
        <v>7620</v>
      </c>
      <c r="D2401" s="22">
        <v>900</v>
      </c>
      <c r="E2401" s="22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>
        <f t="shared" si="151"/>
        <v>2014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 s="22">
        <v>12000</v>
      </c>
      <c r="E2402" s="22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>
        <f t="shared" si="151"/>
        <v>2015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22">
        <v>500</v>
      </c>
      <c r="E2403" s="22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>
        <f t="shared" si="151"/>
        <v>2013</v>
      </c>
    </row>
    <row r="2404" spans="1:20" ht="43.5" x14ac:dyDescent="0.35">
      <c r="A2404">
        <v>73</v>
      </c>
      <c r="B2404" s="3" t="s">
        <v>75</v>
      </c>
      <c r="C2404" s="3" t="s">
        <v>4184</v>
      </c>
      <c r="D2404" s="22">
        <v>900</v>
      </c>
      <c r="E2404" s="22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>
        <f t="shared" si="151"/>
        <v>2011</v>
      </c>
    </row>
    <row r="2405" spans="1:20" ht="43.5" x14ac:dyDescent="0.35">
      <c r="A2405">
        <v>3836</v>
      </c>
      <c r="B2405" s="3" t="s">
        <v>3833</v>
      </c>
      <c r="C2405" s="3" t="s">
        <v>7945</v>
      </c>
      <c r="D2405" s="22">
        <v>800</v>
      </c>
      <c r="E2405" s="22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>
        <f t="shared" si="151"/>
        <v>2016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22">
        <v>750</v>
      </c>
      <c r="E2406" s="22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>
        <f t="shared" si="151"/>
        <v>2017</v>
      </c>
    </row>
    <row r="2407" spans="1:20" ht="43.5" x14ac:dyDescent="0.35">
      <c r="A2407">
        <v>1771</v>
      </c>
      <c r="B2407" s="3" t="s">
        <v>1772</v>
      </c>
      <c r="C2407" s="3" t="s">
        <v>5881</v>
      </c>
      <c r="D2407" s="22">
        <v>4200</v>
      </c>
      <c r="E2407" s="22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6">
        <f t="shared" si="150"/>
        <v>41905.979629629634</v>
      </c>
      <c r="T2407">
        <f t="shared" si="151"/>
        <v>2014</v>
      </c>
    </row>
    <row r="2408" spans="1:20" ht="43.5" x14ac:dyDescent="0.35">
      <c r="A2408">
        <v>1490</v>
      </c>
      <c r="B2408" s="3" t="s">
        <v>1491</v>
      </c>
      <c r="C2408" s="3" t="s">
        <v>5600</v>
      </c>
      <c r="D2408" s="22">
        <v>2900</v>
      </c>
      <c r="E2408" s="22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6">
        <f t="shared" si="150"/>
        <v>41520.561041666668</v>
      </c>
      <c r="T2408">
        <f t="shared" si="151"/>
        <v>2013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 s="22">
        <v>6000</v>
      </c>
      <c r="E2409" s="22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>
        <f t="shared" si="151"/>
        <v>2014</v>
      </c>
    </row>
    <row r="2410" spans="1:20" ht="43.5" x14ac:dyDescent="0.35">
      <c r="A2410">
        <v>2559</v>
      </c>
      <c r="B2410" s="3" t="s">
        <v>2559</v>
      </c>
      <c r="C2410" s="3" t="s">
        <v>6669</v>
      </c>
      <c r="D2410" s="22">
        <v>800</v>
      </c>
      <c r="E2410" s="22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>
        <f t="shared" si="151"/>
        <v>2011</v>
      </c>
    </row>
    <row r="2411" spans="1:20" ht="43.5" x14ac:dyDescent="0.35">
      <c r="A2411">
        <v>3367</v>
      </c>
      <c r="B2411" s="3" t="s">
        <v>3366</v>
      </c>
      <c r="C2411" s="3" t="s">
        <v>7477</v>
      </c>
      <c r="D2411" s="22">
        <v>750</v>
      </c>
      <c r="E2411" s="22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>
        <f t="shared" si="151"/>
        <v>2015</v>
      </c>
    </row>
    <row r="2412" spans="1:20" ht="43.5" x14ac:dyDescent="0.35">
      <c r="A2412">
        <v>1174</v>
      </c>
      <c r="B2412" s="3" t="s">
        <v>1175</v>
      </c>
      <c r="C2412" s="3" t="s">
        <v>5284</v>
      </c>
      <c r="D2412" s="22">
        <v>15000</v>
      </c>
      <c r="E2412" s="22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>
        <f t="shared" si="151"/>
        <v>2016</v>
      </c>
    </row>
    <row r="2413" spans="1:20" ht="43.5" x14ac:dyDescent="0.35">
      <c r="A2413">
        <v>1463</v>
      </c>
      <c r="B2413" s="3" t="s">
        <v>1464</v>
      </c>
      <c r="C2413" s="3" t="s">
        <v>5573</v>
      </c>
      <c r="D2413" s="22">
        <v>600</v>
      </c>
      <c r="E2413" s="22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>
        <f t="shared" si="151"/>
        <v>2013</v>
      </c>
    </row>
    <row r="2414" spans="1:20" ht="43.5" x14ac:dyDescent="0.35">
      <c r="A2414">
        <v>2652</v>
      </c>
      <c r="B2414" s="3" t="s">
        <v>2652</v>
      </c>
      <c r="C2414" s="3" t="s">
        <v>6762</v>
      </c>
      <c r="D2414" s="22">
        <v>100000</v>
      </c>
      <c r="E2414" s="22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6">
        <f t="shared" si="150"/>
        <v>41953.158854166672</v>
      </c>
      <c r="T2414">
        <f t="shared" si="151"/>
        <v>2014</v>
      </c>
    </row>
    <row r="2415" spans="1:20" ht="29" x14ac:dyDescent="0.35">
      <c r="A2415">
        <v>1762</v>
      </c>
      <c r="B2415" s="3" t="s">
        <v>1763</v>
      </c>
      <c r="C2415" s="3" t="s">
        <v>5872</v>
      </c>
      <c r="D2415" s="22">
        <v>100</v>
      </c>
      <c r="E2415" s="22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6">
        <f t="shared" si="150"/>
        <v>42410.982002314813</v>
      </c>
      <c r="T2415">
        <f t="shared" si="151"/>
        <v>2016</v>
      </c>
    </row>
    <row r="2416" spans="1:20" ht="43.5" x14ac:dyDescent="0.35">
      <c r="A2416">
        <v>3800</v>
      </c>
      <c r="B2416" s="3" t="s">
        <v>3797</v>
      </c>
      <c r="C2416" s="3" t="s">
        <v>7910</v>
      </c>
      <c r="D2416" s="22">
        <v>22000</v>
      </c>
      <c r="E2416" s="22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6">
        <f t="shared" si="150"/>
        <v>41982.737071759257</v>
      </c>
      <c r="T2416">
        <f t="shared" si="151"/>
        <v>2014</v>
      </c>
    </row>
    <row r="2417" spans="1:20" ht="58" x14ac:dyDescent="0.35">
      <c r="A2417">
        <v>958</v>
      </c>
      <c r="B2417" s="3" t="s">
        <v>959</v>
      </c>
      <c r="C2417" s="3" t="s">
        <v>5068</v>
      </c>
      <c r="D2417" s="22">
        <v>7777</v>
      </c>
      <c r="E2417" s="22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6">
        <f t="shared" si="150"/>
        <v>42082.802812499998</v>
      </c>
      <c r="T2417">
        <f t="shared" si="151"/>
        <v>2015</v>
      </c>
    </row>
    <row r="2418" spans="1:20" ht="43.5" x14ac:dyDescent="0.35">
      <c r="A2418">
        <v>4055</v>
      </c>
      <c r="B2418" s="3" t="s">
        <v>4051</v>
      </c>
      <c r="C2418" s="3" t="s">
        <v>8159</v>
      </c>
      <c r="D2418" s="22">
        <v>5000</v>
      </c>
      <c r="E2418" s="22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>
        <f t="shared" si="151"/>
        <v>2014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22">
        <v>740</v>
      </c>
      <c r="E2419" s="22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>
        <f t="shared" si="151"/>
        <v>2017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 s="22">
        <v>110000</v>
      </c>
      <c r="E2420" s="22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>
        <f t="shared" si="151"/>
        <v>2015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22">
        <v>5800</v>
      </c>
      <c r="E2421" s="22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>
        <f t="shared" si="151"/>
        <v>2014</v>
      </c>
    </row>
    <row r="2422" spans="1:20" ht="43.5" x14ac:dyDescent="0.35">
      <c r="A2422">
        <v>3664</v>
      </c>
      <c r="B2422" s="3" t="s">
        <v>3661</v>
      </c>
      <c r="C2422" s="3" t="s">
        <v>7774</v>
      </c>
      <c r="D2422" s="22">
        <v>800</v>
      </c>
      <c r="E2422" s="22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6">
        <f t="shared" si="150"/>
        <v>42523.248715277776</v>
      </c>
      <c r="T2422">
        <f t="shared" si="151"/>
        <v>2016</v>
      </c>
    </row>
    <row r="2423" spans="1:20" ht="29" x14ac:dyDescent="0.35">
      <c r="A2423">
        <v>1386</v>
      </c>
      <c r="B2423" s="3" t="s">
        <v>1387</v>
      </c>
      <c r="C2423" s="3" t="s">
        <v>5496</v>
      </c>
      <c r="D2423" s="22">
        <v>400</v>
      </c>
      <c r="E2423" s="22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6">
        <f t="shared" si="150"/>
        <v>42184.646863425922</v>
      </c>
      <c r="T2423">
        <f t="shared" si="151"/>
        <v>2015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 s="22">
        <v>10000</v>
      </c>
      <c r="E2424" s="22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>
        <f t="shared" si="151"/>
        <v>2014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22">
        <v>300</v>
      </c>
      <c r="E2425" s="22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>
        <f t="shared" si="151"/>
        <v>2016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 s="22">
        <v>6500</v>
      </c>
      <c r="E2426" s="22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>
        <f t="shared" si="151"/>
        <v>2016</v>
      </c>
    </row>
    <row r="2427" spans="1:20" ht="58" x14ac:dyDescent="0.35">
      <c r="A2427">
        <v>956</v>
      </c>
      <c r="B2427" s="3" t="s">
        <v>957</v>
      </c>
      <c r="C2427" s="3" t="s">
        <v>5066</v>
      </c>
      <c r="D2427" s="22">
        <v>50000</v>
      </c>
      <c r="E2427" s="22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6">
        <f t="shared" si="150"/>
        <v>42060.913877314815</v>
      </c>
      <c r="T2427">
        <f t="shared" si="151"/>
        <v>2015</v>
      </c>
    </row>
    <row r="2428" spans="1:20" ht="43.5" x14ac:dyDescent="0.35">
      <c r="A2428">
        <v>473</v>
      </c>
      <c r="B2428" s="3" t="s">
        <v>474</v>
      </c>
      <c r="C2428" s="3" t="s">
        <v>4583</v>
      </c>
      <c r="D2428" s="22">
        <v>30000</v>
      </c>
      <c r="E2428" s="22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6">
        <f t="shared" si="150"/>
        <v>41869.698136574072</v>
      </c>
      <c r="T2428">
        <f t="shared" si="151"/>
        <v>2014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22">
        <v>550</v>
      </c>
      <c r="E2429" s="22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>
        <f t="shared" si="151"/>
        <v>2012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 s="22">
        <v>5500</v>
      </c>
      <c r="E2430" s="22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>
        <f t="shared" si="151"/>
        <v>2014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 s="22">
        <v>1250</v>
      </c>
      <c r="E2431" s="22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>
        <f t="shared" si="151"/>
        <v>2015</v>
      </c>
    </row>
    <row r="2432" spans="1:20" ht="43.5" x14ac:dyDescent="0.35">
      <c r="A2432">
        <v>2125</v>
      </c>
      <c r="B2432" s="3" t="s">
        <v>2126</v>
      </c>
      <c r="C2432" s="3" t="s">
        <v>6235</v>
      </c>
      <c r="D2432" s="22">
        <v>60000</v>
      </c>
      <c r="E2432" s="22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>
        <f t="shared" si="151"/>
        <v>2015</v>
      </c>
    </row>
    <row r="2433" spans="1:20" ht="43.5" x14ac:dyDescent="0.35">
      <c r="A2433">
        <v>3851</v>
      </c>
      <c r="B2433" s="3" t="s">
        <v>3848</v>
      </c>
      <c r="C2433" s="3" t="s">
        <v>7960</v>
      </c>
      <c r="D2433" s="22">
        <v>2500</v>
      </c>
      <c r="E2433" s="22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>
        <f t="shared" si="151"/>
        <v>2015</v>
      </c>
    </row>
    <row r="2434" spans="1:20" ht="43.5" x14ac:dyDescent="0.35">
      <c r="A2434">
        <v>1737</v>
      </c>
      <c r="B2434" s="3" t="s">
        <v>1738</v>
      </c>
      <c r="C2434" s="3" t="s">
        <v>5847</v>
      </c>
      <c r="D2434" s="22">
        <v>4000</v>
      </c>
      <c r="E2434" s="22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6">
        <f t="shared" si="150"/>
        <v>42175.948981481488</v>
      </c>
      <c r="T2434">
        <f t="shared" si="151"/>
        <v>2015</v>
      </c>
    </row>
    <row r="2435" spans="1:20" ht="29" x14ac:dyDescent="0.35">
      <c r="A2435">
        <v>598</v>
      </c>
      <c r="B2435" s="3" t="s">
        <v>599</v>
      </c>
      <c r="C2435" s="3" t="s">
        <v>4708</v>
      </c>
      <c r="D2435" s="22">
        <v>2500</v>
      </c>
      <c r="E2435" s="22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6">
        <f t="shared" ref="S2435:S2498" si="154">(((J2435/60)/60)/24)+DATE(1970,1,1)</f>
        <v>41948.00209490741</v>
      </c>
      <c r="T2435">
        <f t="shared" ref="T2435:T2498" si="155">YEAR(S2435)</f>
        <v>2014</v>
      </c>
    </row>
    <row r="2436" spans="1:20" ht="43.5" x14ac:dyDescent="0.35">
      <c r="A2436">
        <v>1069</v>
      </c>
      <c r="B2436" s="3" t="s">
        <v>1070</v>
      </c>
      <c r="C2436" s="3" t="s">
        <v>5179</v>
      </c>
      <c r="D2436" s="22">
        <v>2200</v>
      </c>
      <c r="E2436" s="22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6">
        <f t="shared" si="154"/>
        <v>41572.229849537034</v>
      </c>
      <c r="T2436">
        <f t="shared" si="155"/>
        <v>2013</v>
      </c>
    </row>
    <row r="2437" spans="1:20" ht="58" x14ac:dyDescent="0.35">
      <c r="A2437">
        <v>2837</v>
      </c>
      <c r="B2437" s="3" t="s">
        <v>2837</v>
      </c>
      <c r="C2437" s="3" t="s">
        <v>6947</v>
      </c>
      <c r="D2437" s="22">
        <v>850</v>
      </c>
      <c r="E2437" s="22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6">
        <f t="shared" si="154"/>
        <v>42307.908379629633</v>
      </c>
      <c r="T2437">
        <f t="shared" si="155"/>
        <v>2015</v>
      </c>
    </row>
    <row r="2438" spans="1:20" ht="43.5" x14ac:dyDescent="0.35">
      <c r="A2438">
        <v>2083</v>
      </c>
      <c r="B2438" s="3" t="s">
        <v>2084</v>
      </c>
      <c r="C2438" s="3" t="s">
        <v>6193</v>
      </c>
      <c r="D2438" s="22">
        <v>750</v>
      </c>
      <c r="E2438" s="22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6">
        <f t="shared" si="154"/>
        <v>41034.72216435185</v>
      </c>
      <c r="T2438">
        <f t="shared" si="155"/>
        <v>2012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 s="22">
        <v>40000</v>
      </c>
      <c r="E2439" s="22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>
        <f t="shared" si="155"/>
        <v>2015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22">
        <v>800</v>
      </c>
      <c r="E2440" s="22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>
        <f t="shared" si="155"/>
        <v>2016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 s="22">
        <v>15000</v>
      </c>
      <c r="E2441" s="22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>
        <f t="shared" si="155"/>
        <v>2016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 s="22">
        <v>16000</v>
      </c>
      <c r="E2442" s="22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>
        <f t="shared" si="155"/>
        <v>2012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22">
        <v>500</v>
      </c>
      <c r="E2443" s="22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>
        <f t="shared" si="155"/>
        <v>2016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 s="22">
        <v>3500</v>
      </c>
      <c r="E2444" s="22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>
        <f t="shared" si="155"/>
        <v>2017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22">
        <v>250</v>
      </c>
      <c r="E2445" s="22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>
        <f t="shared" si="155"/>
        <v>2016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22">
        <v>700</v>
      </c>
      <c r="E2446" s="22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>
        <f t="shared" si="155"/>
        <v>2011</v>
      </c>
    </row>
    <row r="2447" spans="1:20" ht="43.5" x14ac:dyDescent="0.35">
      <c r="A2447">
        <v>458</v>
      </c>
      <c r="B2447" s="3" t="s">
        <v>459</v>
      </c>
      <c r="C2447" s="3" t="s">
        <v>4568</v>
      </c>
      <c r="D2447" s="22">
        <v>10000</v>
      </c>
      <c r="E2447" s="22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>
        <f t="shared" si="155"/>
        <v>2013</v>
      </c>
    </row>
    <row r="2448" spans="1:20" ht="43.5" x14ac:dyDescent="0.35">
      <c r="A2448">
        <v>3644</v>
      </c>
      <c r="B2448" s="3" t="s">
        <v>3642</v>
      </c>
      <c r="C2448" s="3" t="s">
        <v>7754</v>
      </c>
      <c r="D2448" s="22">
        <v>5000</v>
      </c>
      <c r="E2448" s="22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>
        <f t="shared" si="155"/>
        <v>2016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22">
        <v>600</v>
      </c>
      <c r="E2449" s="22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>
        <f t="shared" si="155"/>
        <v>2012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22">
        <v>800</v>
      </c>
      <c r="E2450" s="22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>
        <f t="shared" si="155"/>
        <v>2012</v>
      </c>
    </row>
    <row r="2451" spans="1:20" ht="58" x14ac:dyDescent="0.35">
      <c r="A2451">
        <v>3898</v>
      </c>
      <c r="B2451" s="3" t="s">
        <v>3895</v>
      </c>
      <c r="C2451" s="3" t="s">
        <v>8006</v>
      </c>
      <c r="D2451" s="22">
        <v>2500</v>
      </c>
      <c r="E2451" s="22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6">
        <f t="shared" si="154"/>
        <v>42193.482291666667</v>
      </c>
      <c r="T2451">
        <f t="shared" si="155"/>
        <v>2015</v>
      </c>
    </row>
    <row r="2452" spans="1:20" ht="43.5" x14ac:dyDescent="0.35">
      <c r="A2452">
        <v>743</v>
      </c>
      <c r="B2452" s="3" t="s">
        <v>744</v>
      </c>
      <c r="C2452" s="3" t="s">
        <v>4853</v>
      </c>
      <c r="D2452" s="22">
        <v>550</v>
      </c>
      <c r="E2452" s="22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6">
        <f t="shared" si="154"/>
        <v>40990.709317129629</v>
      </c>
      <c r="T2452">
        <f t="shared" si="155"/>
        <v>2012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22">
        <v>500</v>
      </c>
      <c r="E2453" s="22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>
        <f t="shared" si="155"/>
        <v>2011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22">
        <v>700</v>
      </c>
      <c r="E2454" s="22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>
        <f t="shared" si="155"/>
        <v>2012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22">
        <v>800</v>
      </c>
      <c r="E2455" s="22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>
        <f t="shared" si="155"/>
        <v>2012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22">
        <v>800</v>
      </c>
      <c r="E2456" s="22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>
        <f t="shared" si="155"/>
        <v>2016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 s="22">
        <v>3000</v>
      </c>
      <c r="E2457" s="22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>
        <f t="shared" si="155"/>
        <v>2014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22">
        <v>800</v>
      </c>
      <c r="E2458" s="22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>
        <f t="shared" si="155"/>
        <v>2009</v>
      </c>
    </row>
    <row r="2459" spans="1:20" ht="43.5" x14ac:dyDescent="0.35">
      <c r="A2459">
        <v>1433</v>
      </c>
      <c r="B2459" s="3" t="s">
        <v>1434</v>
      </c>
      <c r="C2459" s="3" t="s">
        <v>5543</v>
      </c>
      <c r="D2459" s="22">
        <v>12000</v>
      </c>
      <c r="E2459" s="22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>
        <f t="shared" si="155"/>
        <v>2016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 s="22">
        <v>4000</v>
      </c>
      <c r="E2460" s="22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>
        <f t="shared" si="155"/>
        <v>2016</v>
      </c>
    </row>
    <row r="2461" spans="1:20" ht="43.5" x14ac:dyDescent="0.35">
      <c r="A2461">
        <v>2746</v>
      </c>
      <c r="B2461" s="3" t="s">
        <v>2746</v>
      </c>
      <c r="C2461" s="3" t="s">
        <v>6856</v>
      </c>
      <c r="D2461" s="22">
        <v>3000</v>
      </c>
      <c r="E2461" s="22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6">
        <f t="shared" si="154"/>
        <v>41850.781377314815</v>
      </c>
      <c r="T2461">
        <f t="shared" si="155"/>
        <v>2014</v>
      </c>
    </row>
    <row r="2462" spans="1:20" ht="43.5" x14ac:dyDescent="0.35">
      <c r="A2462">
        <v>2452</v>
      </c>
      <c r="B2462" s="3" t="s">
        <v>2453</v>
      </c>
      <c r="C2462" s="3" t="s">
        <v>6562</v>
      </c>
      <c r="D2462" s="22">
        <v>600</v>
      </c>
      <c r="E2462" s="22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6">
        <f t="shared" si="154"/>
        <v>42338.84375</v>
      </c>
      <c r="T2462">
        <f t="shared" si="155"/>
        <v>2015</v>
      </c>
    </row>
    <row r="2463" spans="1:20" ht="43.5" x14ac:dyDescent="0.35">
      <c r="A2463">
        <v>2684</v>
      </c>
      <c r="B2463" s="3" t="s">
        <v>2684</v>
      </c>
      <c r="C2463" s="3" t="s">
        <v>6794</v>
      </c>
      <c r="D2463" s="22">
        <v>70000</v>
      </c>
      <c r="E2463" s="22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6">
        <f t="shared" si="154"/>
        <v>41820.914641203701</v>
      </c>
      <c r="T2463">
        <f t="shared" si="155"/>
        <v>2014</v>
      </c>
    </row>
    <row r="2464" spans="1:20" ht="43.5" x14ac:dyDescent="0.35">
      <c r="A2464">
        <v>4095</v>
      </c>
      <c r="B2464" s="3" t="s">
        <v>4091</v>
      </c>
      <c r="C2464" s="3" t="s">
        <v>8198</v>
      </c>
      <c r="D2464" s="22">
        <v>30000</v>
      </c>
      <c r="E2464" s="22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6">
        <f t="shared" si="154"/>
        <v>42693.031828703708</v>
      </c>
      <c r="T2464">
        <f t="shared" si="155"/>
        <v>2016</v>
      </c>
    </row>
    <row r="2465" spans="1:20" ht="43.5" x14ac:dyDescent="0.35">
      <c r="A2465">
        <v>187</v>
      </c>
      <c r="B2465" s="3" t="s">
        <v>189</v>
      </c>
      <c r="C2465" s="3" t="s">
        <v>4297</v>
      </c>
      <c r="D2465" s="22">
        <v>5000</v>
      </c>
      <c r="E2465" s="22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6">
        <f t="shared" si="154"/>
        <v>42182.234456018516</v>
      </c>
      <c r="T2465">
        <f t="shared" si="155"/>
        <v>2015</v>
      </c>
    </row>
    <row r="2466" spans="1:20" ht="43.5" x14ac:dyDescent="0.35">
      <c r="A2466">
        <v>1415</v>
      </c>
      <c r="B2466" s="3" t="s">
        <v>1416</v>
      </c>
      <c r="C2466" s="3" t="s">
        <v>5525</v>
      </c>
      <c r="D2466" s="22">
        <v>4400</v>
      </c>
      <c r="E2466" s="22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6">
        <f t="shared" si="154"/>
        <v>42192.675821759258</v>
      </c>
      <c r="T2466">
        <f t="shared" si="155"/>
        <v>2015</v>
      </c>
    </row>
    <row r="2467" spans="1:20" ht="43.5" x14ac:dyDescent="0.35">
      <c r="A2467">
        <v>3608</v>
      </c>
      <c r="B2467" s="3" t="s">
        <v>3607</v>
      </c>
      <c r="C2467" s="3" t="s">
        <v>7718</v>
      </c>
      <c r="D2467" s="22">
        <v>800</v>
      </c>
      <c r="E2467" s="22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>
        <f t="shared" si="155"/>
        <v>2016</v>
      </c>
    </row>
    <row r="2468" spans="1:20" ht="43.5" x14ac:dyDescent="0.35">
      <c r="A2468">
        <v>25</v>
      </c>
      <c r="B2468" s="3" t="s">
        <v>27</v>
      </c>
      <c r="C2468" s="3" t="s">
        <v>4136</v>
      </c>
      <c r="D2468" s="22">
        <v>600</v>
      </c>
      <c r="E2468" s="22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6">
        <f t="shared" si="154"/>
        <v>42318.025011574078</v>
      </c>
      <c r="T2468">
        <f t="shared" si="155"/>
        <v>2015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22">
        <v>300</v>
      </c>
      <c r="E2469" s="22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>
        <f t="shared" si="155"/>
        <v>2012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 s="22">
        <v>5000</v>
      </c>
      <c r="E2470" s="22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>
        <f t="shared" si="155"/>
        <v>2016</v>
      </c>
    </row>
    <row r="2471" spans="1:20" ht="43.5" x14ac:dyDescent="0.35">
      <c r="A2471">
        <v>3096</v>
      </c>
      <c r="B2471" s="3" t="s">
        <v>3096</v>
      </c>
      <c r="C2471" s="3" t="s">
        <v>7206</v>
      </c>
      <c r="D2471" s="22">
        <v>20000</v>
      </c>
      <c r="E2471" s="22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6">
        <f t="shared" si="154"/>
        <v>42114.825532407413</v>
      </c>
      <c r="T2471">
        <f t="shared" si="155"/>
        <v>2015</v>
      </c>
    </row>
    <row r="2472" spans="1:20" ht="43.5" x14ac:dyDescent="0.35">
      <c r="A2472">
        <v>4056</v>
      </c>
      <c r="B2472" s="3" t="s">
        <v>4052</v>
      </c>
      <c r="C2472" s="3" t="s">
        <v>8160</v>
      </c>
      <c r="D2472" s="22">
        <v>1500</v>
      </c>
      <c r="E2472" s="22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6">
        <f t="shared" si="154"/>
        <v>42534.933321759265</v>
      </c>
      <c r="T2472">
        <f t="shared" si="155"/>
        <v>2016</v>
      </c>
    </row>
    <row r="2473" spans="1:20" ht="58" x14ac:dyDescent="0.35">
      <c r="A2473">
        <v>2931</v>
      </c>
      <c r="B2473" s="3" t="s">
        <v>2931</v>
      </c>
      <c r="C2473" s="3" t="s">
        <v>7041</v>
      </c>
      <c r="D2473" s="22">
        <v>750</v>
      </c>
      <c r="E2473" s="22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6">
        <f t="shared" si="154"/>
        <v>41872.291238425925</v>
      </c>
      <c r="T2473">
        <f t="shared" si="155"/>
        <v>2014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22">
        <v>500</v>
      </c>
      <c r="E2474" s="22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>
        <f t="shared" si="155"/>
        <v>2015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22">
        <v>65000</v>
      </c>
      <c r="E2475" s="22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>
        <f t="shared" si="155"/>
        <v>2015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22">
        <v>745</v>
      </c>
      <c r="E2476" s="22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>
        <f t="shared" si="155"/>
        <v>2012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22">
        <v>550</v>
      </c>
      <c r="E2477" s="22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>
        <f t="shared" si="155"/>
        <v>2014</v>
      </c>
    </row>
    <row r="2478" spans="1:20" ht="43.5" x14ac:dyDescent="0.35">
      <c r="A2478">
        <v>3649</v>
      </c>
      <c r="B2478" s="3" t="s">
        <v>3647</v>
      </c>
      <c r="C2478" s="3" t="s">
        <v>7759</v>
      </c>
      <c r="D2478" s="22">
        <v>750</v>
      </c>
      <c r="E2478" s="22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6">
        <f t="shared" si="154"/>
        <v>41780.712893518517</v>
      </c>
      <c r="T2478">
        <f t="shared" si="155"/>
        <v>2014</v>
      </c>
    </row>
    <row r="2479" spans="1:20" ht="58" x14ac:dyDescent="0.35">
      <c r="A2479">
        <v>2817</v>
      </c>
      <c r="B2479" s="3" t="s">
        <v>2817</v>
      </c>
      <c r="C2479" s="3" t="s">
        <v>6927</v>
      </c>
      <c r="D2479" s="22">
        <v>600</v>
      </c>
      <c r="E2479" s="22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6">
        <f t="shared" si="154"/>
        <v>42023.634976851856</v>
      </c>
      <c r="T2479">
        <f t="shared" si="155"/>
        <v>2015</v>
      </c>
    </row>
    <row r="2480" spans="1:20" ht="43.5" x14ac:dyDescent="0.35">
      <c r="A2480">
        <v>3577</v>
      </c>
      <c r="B2480" s="3" t="s">
        <v>3576</v>
      </c>
      <c r="C2480" s="3" t="s">
        <v>7687</v>
      </c>
      <c r="D2480" s="22">
        <v>600</v>
      </c>
      <c r="E2480" s="22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6">
        <f t="shared" si="154"/>
        <v>42093.786840277782</v>
      </c>
      <c r="T2480">
        <f t="shared" si="155"/>
        <v>2015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 s="22">
        <v>3500</v>
      </c>
      <c r="E2481" s="22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>
        <f t="shared" si="155"/>
        <v>2015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22">
        <v>773</v>
      </c>
      <c r="E2482" s="22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>
        <f t="shared" si="155"/>
        <v>2014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 s="22">
        <v>10500</v>
      </c>
      <c r="E2483" s="22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>
        <f t="shared" si="155"/>
        <v>2015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22">
        <v>660</v>
      </c>
      <c r="E2484" s="22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>
        <f t="shared" si="155"/>
        <v>2011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22">
        <v>600</v>
      </c>
      <c r="E2485" s="22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>
        <f t="shared" si="155"/>
        <v>2014</v>
      </c>
    </row>
    <row r="2486" spans="1:20" ht="43.5" x14ac:dyDescent="0.35">
      <c r="A2486">
        <v>1683</v>
      </c>
      <c r="B2486" s="3" t="s">
        <v>1684</v>
      </c>
      <c r="C2486" s="3" t="s">
        <v>5793</v>
      </c>
      <c r="D2486" s="22">
        <v>3500</v>
      </c>
      <c r="E2486" s="22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>
        <f t="shared" si="155"/>
        <v>2017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22">
        <v>650</v>
      </c>
      <c r="E2487" s="22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>
        <f t="shared" si="155"/>
        <v>2015</v>
      </c>
    </row>
    <row r="2488" spans="1:20" ht="43.5" x14ac:dyDescent="0.35">
      <c r="A2488">
        <v>3450</v>
      </c>
      <c r="B2488" s="3" t="s">
        <v>3449</v>
      </c>
      <c r="C2488" s="3" t="s">
        <v>7560</v>
      </c>
      <c r="D2488" s="22">
        <v>500</v>
      </c>
      <c r="E2488" s="22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>
        <f t="shared" si="155"/>
        <v>2015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 s="22">
        <v>3500</v>
      </c>
      <c r="E2489" s="22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>
        <f t="shared" si="155"/>
        <v>2015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22">
        <v>750</v>
      </c>
      <c r="E2490" s="22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>
        <f t="shared" si="155"/>
        <v>2013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22">
        <v>500</v>
      </c>
      <c r="E2491" s="22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>
        <f t="shared" si="155"/>
        <v>2014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22">
        <v>300</v>
      </c>
      <c r="E2492" s="22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>
        <f t="shared" si="155"/>
        <v>2016</v>
      </c>
    </row>
    <row r="2493" spans="1:20" ht="58" x14ac:dyDescent="0.35">
      <c r="A2493">
        <v>2870</v>
      </c>
      <c r="B2493" s="3" t="s">
        <v>2870</v>
      </c>
      <c r="C2493" s="3" t="s">
        <v>6980</v>
      </c>
      <c r="D2493" s="22">
        <v>5000</v>
      </c>
      <c r="E2493" s="22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6">
        <f t="shared" si="154"/>
        <v>41746.189409722225</v>
      </c>
      <c r="T2493">
        <f t="shared" si="155"/>
        <v>2014</v>
      </c>
    </row>
    <row r="2494" spans="1:20" ht="43.5" x14ac:dyDescent="0.35">
      <c r="A2494">
        <v>885</v>
      </c>
      <c r="B2494" s="3" t="s">
        <v>886</v>
      </c>
      <c r="C2494" s="3" t="s">
        <v>4995</v>
      </c>
      <c r="D2494" s="22">
        <v>1000</v>
      </c>
      <c r="E2494" s="22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6">
        <f t="shared" si="154"/>
        <v>42713.941099537042</v>
      </c>
      <c r="T2494">
        <f t="shared" si="155"/>
        <v>2016</v>
      </c>
    </row>
    <row r="2495" spans="1:20" ht="29" x14ac:dyDescent="0.35">
      <c r="A2495">
        <v>2492</v>
      </c>
      <c r="B2495" s="3" t="s">
        <v>2492</v>
      </c>
      <c r="C2495" s="3" t="s">
        <v>6602</v>
      </c>
      <c r="D2495" s="22">
        <v>600</v>
      </c>
      <c r="E2495" s="22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6">
        <f t="shared" si="154"/>
        <v>41024.985972222225</v>
      </c>
      <c r="T2495">
        <f t="shared" si="155"/>
        <v>2012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 s="22">
        <v>2500</v>
      </c>
      <c r="E2496" s="22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>
        <f t="shared" si="155"/>
        <v>2014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22">
        <v>500</v>
      </c>
      <c r="E2497" s="22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>
        <f t="shared" si="155"/>
        <v>2016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 s="22">
        <v>2750</v>
      </c>
      <c r="E2498" s="22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>
        <f t="shared" si="155"/>
        <v>2015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 s="22">
        <v>25000</v>
      </c>
      <c r="E2499" s="22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 s="22">
        <v>2500</v>
      </c>
      <c r="E2500" s="22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>
        <f t="shared" si="159"/>
        <v>2012</v>
      </c>
    </row>
    <row r="2501" spans="1:20" ht="58" x14ac:dyDescent="0.35">
      <c r="A2501">
        <v>874</v>
      </c>
      <c r="B2501" s="3" t="s">
        <v>875</v>
      </c>
      <c r="C2501" s="3" t="s">
        <v>4984</v>
      </c>
      <c r="D2501" s="22">
        <v>3000</v>
      </c>
      <c r="E2501" s="22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>
        <f t="shared" si="159"/>
        <v>2013</v>
      </c>
    </row>
    <row r="2502" spans="1:20" ht="43.5" x14ac:dyDescent="0.35">
      <c r="A2502">
        <v>4094</v>
      </c>
      <c r="B2502" s="3" t="s">
        <v>4090</v>
      </c>
      <c r="C2502" s="3" t="s">
        <v>8197</v>
      </c>
      <c r="D2502" s="22">
        <v>2000</v>
      </c>
      <c r="E2502" s="22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6">
        <f t="shared" si="158"/>
        <v>41890.086805555555</v>
      </c>
      <c r="T2502">
        <f t="shared" si="159"/>
        <v>2014</v>
      </c>
    </row>
    <row r="2503" spans="1:20" ht="43.5" x14ac:dyDescent="0.35">
      <c r="A2503">
        <v>2795</v>
      </c>
      <c r="B2503" s="3" t="s">
        <v>2795</v>
      </c>
      <c r="C2503" s="3" t="s">
        <v>6905</v>
      </c>
      <c r="D2503" s="22">
        <v>700</v>
      </c>
      <c r="E2503" s="22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6">
        <f t="shared" si="158"/>
        <v>41780.525937500002</v>
      </c>
      <c r="T2503">
        <f t="shared" si="159"/>
        <v>2014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22">
        <v>500</v>
      </c>
      <c r="E2504" s="22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>
        <f t="shared" si="159"/>
        <v>2016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 s="22">
        <v>10000</v>
      </c>
      <c r="E2505" s="22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>
        <f t="shared" si="159"/>
        <v>2014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22">
        <v>700</v>
      </c>
      <c r="E2506" s="22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>
        <f t="shared" si="159"/>
        <v>2013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 s="22">
        <v>3423</v>
      </c>
      <c r="E2507" s="22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>
        <f t="shared" si="159"/>
        <v>2015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22">
        <v>700</v>
      </c>
      <c r="E2508" s="22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>
        <f t="shared" si="159"/>
        <v>2015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22">
        <v>700</v>
      </c>
      <c r="E2509" s="22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>
        <f t="shared" si="159"/>
        <v>2016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22">
        <v>600</v>
      </c>
      <c r="E2510" s="22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>
        <f t="shared" si="159"/>
        <v>2016</v>
      </c>
    </row>
    <row r="2511" spans="1:20" ht="43.5" x14ac:dyDescent="0.35">
      <c r="A2511">
        <v>716</v>
      </c>
      <c r="B2511" s="3" t="s">
        <v>717</v>
      </c>
      <c r="C2511" s="3" t="s">
        <v>4826</v>
      </c>
      <c r="D2511" s="22">
        <v>7000</v>
      </c>
      <c r="E2511" s="22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>
        <f t="shared" si="159"/>
        <v>2014</v>
      </c>
    </row>
    <row r="2512" spans="1:20" ht="43.5" x14ac:dyDescent="0.35">
      <c r="A2512">
        <v>3998</v>
      </c>
      <c r="B2512" s="3" t="s">
        <v>3994</v>
      </c>
      <c r="C2512" s="3" t="s">
        <v>8104</v>
      </c>
      <c r="D2512" s="22">
        <v>1250</v>
      </c>
      <c r="E2512" s="22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6">
        <f t="shared" si="158"/>
        <v>42061.963263888887</v>
      </c>
      <c r="T2512">
        <f t="shared" si="159"/>
        <v>2015</v>
      </c>
    </row>
    <row r="2513" spans="1:20" ht="29" x14ac:dyDescent="0.35">
      <c r="A2513">
        <v>2955</v>
      </c>
      <c r="B2513" s="3" t="s">
        <v>2955</v>
      </c>
      <c r="C2513" s="3" t="s">
        <v>7065</v>
      </c>
      <c r="D2513" s="22">
        <v>1200</v>
      </c>
      <c r="E2513" s="22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6">
        <f t="shared" si="158"/>
        <v>42141.741307870368</v>
      </c>
      <c r="T2513">
        <f t="shared" si="159"/>
        <v>2015</v>
      </c>
    </row>
    <row r="2514" spans="1:20" ht="43.5" x14ac:dyDescent="0.35">
      <c r="A2514">
        <v>3826</v>
      </c>
      <c r="B2514" s="3" t="s">
        <v>3823</v>
      </c>
      <c r="C2514" s="3" t="s">
        <v>7935</v>
      </c>
      <c r="D2514" s="22">
        <v>600</v>
      </c>
      <c r="E2514" s="22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6">
        <f t="shared" si="158"/>
        <v>42101.423541666663</v>
      </c>
      <c r="T2514">
        <f t="shared" si="159"/>
        <v>2015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22">
        <v>620</v>
      </c>
      <c r="E2515" s="22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>
        <f t="shared" si="159"/>
        <v>2015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22">
        <v>550</v>
      </c>
      <c r="E2516" s="22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>
        <f t="shared" si="159"/>
        <v>2016</v>
      </c>
    </row>
    <row r="2517" spans="1:20" ht="43.5" x14ac:dyDescent="0.35">
      <c r="A2517">
        <v>962</v>
      </c>
      <c r="B2517" s="3" t="s">
        <v>963</v>
      </c>
      <c r="C2517" s="3" t="s">
        <v>5072</v>
      </c>
      <c r="D2517" s="22">
        <v>2500</v>
      </c>
      <c r="E2517" s="22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>
        <f t="shared" si="159"/>
        <v>2016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22">
        <v>600</v>
      </c>
      <c r="E2518" s="22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>
        <f t="shared" si="159"/>
        <v>2015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22">
        <v>700</v>
      </c>
      <c r="E2519" s="22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>
        <f t="shared" si="159"/>
        <v>2014</v>
      </c>
    </row>
    <row r="2520" spans="1:20" ht="43.5" x14ac:dyDescent="0.35">
      <c r="A2520">
        <v>1500</v>
      </c>
      <c r="B2520" s="3" t="s">
        <v>1501</v>
      </c>
      <c r="C2520" s="3" t="s">
        <v>5610</v>
      </c>
      <c r="D2520" s="22">
        <v>2800</v>
      </c>
      <c r="E2520" s="22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>
        <f t="shared" si="159"/>
        <v>2013</v>
      </c>
    </row>
    <row r="2521" spans="1:20" ht="58" x14ac:dyDescent="0.35">
      <c r="A2521">
        <v>663</v>
      </c>
      <c r="B2521" s="3" t="s">
        <v>664</v>
      </c>
      <c r="C2521" s="3" t="s">
        <v>4773</v>
      </c>
      <c r="D2521" s="22">
        <v>200000</v>
      </c>
      <c r="E2521" s="22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>
        <f t="shared" si="159"/>
        <v>2015</v>
      </c>
    </row>
    <row r="2522" spans="1:20" ht="43.5" x14ac:dyDescent="0.35">
      <c r="A2522">
        <v>782</v>
      </c>
      <c r="B2522" s="3" t="s">
        <v>783</v>
      </c>
      <c r="C2522" s="3" t="s">
        <v>4892</v>
      </c>
      <c r="D2522" s="22">
        <v>700</v>
      </c>
      <c r="E2522" s="22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>
        <f t="shared" si="159"/>
        <v>2012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22">
        <v>500</v>
      </c>
      <c r="E2523" s="22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>
        <f t="shared" si="159"/>
        <v>2016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 s="22">
        <v>50000</v>
      </c>
      <c r="E2524" s="22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>
        <f t="shared" si="159"/>
        <v>2016</v>
      </c>
    </row>
    <row r="2525" spans="1:20" ht="43.5" x14ac:dyDescent="0.35">
      <c r="A2525">
        <v>668</v>
      </c>
      <c r="B2525" s="3" t="s">
        <v>669</v>
      </c>
      <c r="C2525" s="3" t="s">
        <v>4778</v>
      </c>
      <c r="D2525" s="22">
        <v>15000</v>
      </c>
      <c r="E2525" s="22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6">
        <f t="shared" si="158"/>
        <v>42090.831273148149</v>
      </c>
      <c r="T2525">
        <f t="shared" si="159"/>
        <v>2015</v>
      </c>
    </row>
    <row r="2526" spans="1:20" ht="43.5" x14ac:dyDescent="0.35">
      <c r="A2526">
        <v>409</v>
      </c>
      <c r="B2526" s="3" t="s">
        <v>410</v>
      </c>
      <c r="C2526" s="3" t="s">
        <v>4519</v>
      </c>
      <c r="D2526" s="22">
        <v>500</v>
      </c>
      <c r="E2526" s="22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6">
        <f t="shared" si="158"/>
        <v>42543.862777777773</v>
      </c>
      <c r="T2526">
        <f t="shared" si="159"/>
        <v>2016</v>
      </c>
    </row>
    <row r="2527" spans="1:20" ht="43.5" x14ac:dyDescent="0.35">
      <c r="A2527">
        <v>1892</v>
      </c>
      <c r="B2527" s="3" t="s">
        <v>1893</v>
      </c>
      <c r="C2527" s="3" t="s">
        <v>6002</v>
      </c>
      <c r="D2527" s="22">
        <v>500</v>
      </c>
      <c r="E2527" s="22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>
        <f t="shared" si="159"/>
        <v>2011</v>
      </c>
    </row>
    <row r="2528" spans="1:20" ht="43.5" x14ac:dyDescent="0.35">
      <c r="A2528">
        <v>2500</v>
      </c>
      <c r="B2528" s="3" t="s">
        <v>2500</v>
      </c>
      <c r="C2528" s="3" t="s">
        <v>6610</v>
      </c>
      <c r="D2528" s="22">
        <v>600</v>
      </c>
      <c r="E2528" s="22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>
        <f t="shared" si="159"/>
        <v>2012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22">
        <v>400</v>
      </c>
      <c r="E2529" s="22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>
        <f t="shared" si="159"/>
        <v>2010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 s="22">
        <v>26000</v>
      </c>
      <c r="E2530" s="22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>
        <f t="shared" si="159"/>
        <v>2016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 s="22">
        <v>1500</v>
      </c>
      <c r="E2531" s="22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>
        <f t="shared" si="159"/>
        <v>2016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 s="22">
        <v>12000</v>
      </c>
      <c r="E2532" s="22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>
        <f t="shared" si="159"/>
        <v>2014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22">
        <v>500</v>
      </c>
      <c r="E2533" s="22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>
        <f t="shared" si="159"/>
        <v>2014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 s="22">
        <v>2500</v>
      </c>
      <c r="E2534" s="22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>
        <f t="shared" si="159"/>
        <v>2015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22">
        <v>50000</v>
      </c>
      <c r="E2535" s="22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>
        <f t="shared" si="159"/>
        <v>2016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 s="22">
        <v>7500</v>
      </c>
      <c r="E2536" s="22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>
        <f t="shared" si="159"/>
        <v>2016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22">
        <v>500</v>
      </c>
      <c r="E2537" s="22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>
        <f t="shared" si="159"/>
        <v>2014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22">
        <v>500</v>
      </c>
      <c r="E2538" s="22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>
        <f t="shared" si="159"/>
        <v>2017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22">
        <v>500</v>
      </c>
      <c r="E2539" s="22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>
        <f t="shared" si="159"/>
        <v>2015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22">
        <v>650</v>
      </c>
      <c r="E2540" s="22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>
        <f t="shared" si="159"/>
        <v>2015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 s="22">
        <v>1800</v>
      </c>
      <c r="E2541" s="22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>
        <f t="shared" si="159"/>
        <v>2015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 s="22">
        <v>2500</v>
      </c>
      <c r="E2542" s="22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>
        <f t="shared" si="159"/>
        <v>2014</v>
      </c>
    </row>
    <row r="2543" spans="1:20" ht="43.5" x14ac:dyDescent="0.35">
      <c r="A2543">
        <v>3928</v>
      </c>
      <c r="B2543" s="3" t="s">
        <v>3925</v>
      </c>
      <c r="C2543" s="3" t="s">
        <v>8036</v>
      </c>
      <c r="D2543" s="22">
        <v>5000</v>
      </c>
      <c r="E2543" s="22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6">
        <f t="shared" si="158"/>
        <v>42265.683182870373</v>
      </c>
      <c r="T2543">
        <f t="shared" si="159"/>
        <v>2015</v>
      </c>
    </row>
    <row r="2544" spans="1:20" ht="58" x14ac:dyDescent="0.35">
      <c r="A2544">
        <v>1777</v>
      </c>
      <c r="B2544" s="3" t="s">
        <v>1778</v>
      </c>
      <c r="C2544" s="3" t="s">
        <v>5887</v>
      </c>
      <c r="D2544" s="22">
        <v>4800</v>
      </c>
      <c r="E2544" s="22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6">
        <f t="shared" si="158"/>
        <v>42025.357094907406</v>
      </c>
      <c r="T2544">
        <f t="shared" si="159"/>
        <v>2015</v>
      </c>
    </row>
    <row r="2545" spans="1:20" ht="58" x14ac:dyDescent="0.35">
      <c r="A2545">
        <v>1723</v>
      </c>
      <c r="B2545" s="3" t="s">
        <v>1724</v>
      </c>
      <c r="C2545" s="3" t="s">
        <v>5833</v>
      </c>
      <c r="D2545" s="22">
        <v>10000</v>
      </c>
      <c r="E2545" s="22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6">
        <f t="shared" si="158"/>
        <v>42129.82540509259</v>
      </c>
      <c r="T2545">
        <f t="shared" si="159"/>
        <v>2015</v>
      </c>
    </row>
    <row r="2546" spans="1:20" ht="43.5" x14ac:dyDescent="0.35">
      <c r="A2546">
        <v>2877</v>
      </c>
      <c r="B2546" s="3" t="s">
        <v>2877</v>
      </c>
      <c r="C2546" s="3" t="s">
        <v>6987</v>
      </c>
      <c r="D2546" s="22">
        <v>6000</v>
      </c>
      <c r="E2546" s="22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6">
        <f t="shared" si="158"/>
        <v>42672.955138888887</v>
      </c>
      <c r="T2546">
        <f t="shared" si="159"/>
        <v>2016</v>
      </c>
    </row>
    <row r="2547" spans="1:20" ht="29" x14ac:dyDescent="0.35">
      <c r="A2547">
        <v>1576</v>
      </c>
      <c r="B2547" s="3" t="s">
        <v>1577</v>
      </c>
      <c r="C2547" s="3" t="s">
        <v>5686</v>
      </c>
      <c r="D2547" s="22">
        <v>5000</v>
      </c>
      <c r="E2547" s="22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6">
        <f t="shared" si="158"/>
        <v>42140.879259259258</v>
      </c>
      <c r="T2547">
        <f t="shared" si="159"/>
        <v>2015</v>
      </c>
    </row>
    <row r="2548" spans="1:20" ht="43.5" x14ac:dyDescent="0.35">
      <c r="A2548">
        <v>3865</v>
      </c>
      <c r="B2548" s="3" t="s">
        <v>3862</v>
      </c>
      <c r="C2548" s="3" t="s">
        <v>7974</v>
      </c>
      <c r="D2548" s="22">
        <v>2413</v>
      </c>
      <c r="E2548" s="22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6">
        <f t="shared" si="158"/>
        <v>41841.651597222226</v>
      </c>
      <c r="T2548">
        <f t="shared" si="159"/>
        <v>2014</v>
      </c>
    </row>
    <row r="2549" spans="1:20" ht="43.5" x14ac:dyDescent="0.35">
      <c r="A2549">
        <v>3345</v>
      </c>
      <c r="B2549" s="3" t="s">
        <v>3345</v>
      </c>
      <c r="C2549" s="3" t="s">
        <v>7455</v>
      </c>
      <c r="D2549" s="22">
        <v>500</v>
      </c>
      <c r="E2549" s="22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6">
        <f t="shared" si="158"/>
        <v>42053.106111111112</v>
      </c>
      <c r="T2549">
        <f t="shared" si="159"/>
        <v>2015</v>
      </c>
    </row>
    <row r="2550" spans="1:20" ht="58" x14ac:dyDescent="0.35">
      <c r="A2550">
        <v>3413</v>
      </c>
      <c r="B2550" s="3" t="s">
        <v>3412</v>
      </c>
      <c r="C2550" s="3" t="s">
        <v>7523</v>
      </c>
      <c r="D2550" s="22">
        <v>500</v>
      </c>
      <c r="E2550" s="22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42053.733078703706</v>
      </c>
      <c r="T2550">
        <f t="shared" si="159"/>
        <v>2015</v>
      </c>
    </row>
    <row r="2551" spans="1:20" ht="43.5" x14ac:dyDescent="0.35">
      <c r="A2551">
        <v>3073</v>
      </c>
      <c r="B2551" s="3" t="s">
        <v>3073</v>
      </c>
      <c r="C2551" s="3" t="s">
        <v>7183</v>
      </c>
      <c r="D2551" s="22">
        <v>2800000</v>
      </c>
      <c r="E2551" s="22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>
        <f t="shared" si="159"/>
        <v>2015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 s="22">
        <v>4100</v>
      </c>
      <c r="E2552" s="22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>
        <f t="shared" si="159"/>
        <v>2017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 s="22">
        <v>2100</v>
      </c>
      <c r="E2553" s="22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>
        <f t="shared" si="159"/>
        <v>2012</v>
      </c>
    </row>
    <row r="2554" spans="1:20" ht="43.5" x14ac:dyDescent="0.35">
      <c r="A2554">
        <v>4104</v>
      </c>
      <c r="B2554" s="3" t="s">
        <v>4100</v>
      </c>
      <c r="C2554" s="3" t="s">
        <v>8207</v>
      </c>
      <c r="D2554" s="22">
        <v>3000</v>
      </c>
      <c r="E2554" s="22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6">
        <f t="shared" si="158"/>
        <v>42640.278171296297</v>
      </c>
      <c r="T2554">
        <f t="shared" si="159"/>
        <v>2016</v>
      </c>
    </row>
    <row r="2555" spans="1:20" ht="43.5" x14ac:dyDescent="0.35">
      <c r="A2555">
        <v>3958</v>
      </c>
      <c r="B2555" s="3" t="s">
        <v>3955</v>
      </c>
      <c r="C2555" s="3" t="s">
        <v>8065</v>
      </c>
      <c r="D2555" s="22">
        <v>2000</v>
      </c>
      <c r="E2555" s="22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>
        <f t="shared" si="159"/>
        <v>2014</v>
      </c>
    </row>
    <row r="2556" spans="1:20" ht="58" x14ac:dyDescent="0.35">
      <c r="A2556">
        <v>3985</v>
      </c>
      <c r="B2556" s="3" t="s">
        <v>3981</v>
      </c>
      <c r="C2556" s="3" t="s">
        <v>8091</v>
      </c>
      <c r="D2556" s="22">
        <v>2000</v>
      </c>
      <c r="E2556" s="22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>
        <f t="shared" si="159"/>
        <v>2016</v>
      </c>
    </row>
    <row r="2557" spans="1:20" ht="58" x14ac:dyDescent="0.35">
      <c r="A2557">
        <v>1039</v>
      </c>
      <c r="B2557" s="3" t="s">
        <v>1040</v>
      </c>
      <c r="C2557" s="3" t="s">
        <v>5149</v>
      </c>
      <c r="D2557" s="22">
        <v>500</v>
      </c>
      <c r="E2557" s="22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6">
        <f t="shared" si="158"/>
        <v>42692.109328703707</v>
      </c>
      <c r="T2557">
        <f t="shared" si="159"/>
        <v>2016</v>
      </c>
    </row>
    <row r="2558" spans="1:20" ht="58" x14ac:dyDescent="0.35">
      <c r="A2558">
        <v>164</v>
      </c>
      <c r="B2558" s="3" t="s">
        <v>166</v>
      </c>
      <c r="C2558" s="3" t="s">
        <v>4274</v>
      </c>
      <c r="D2558" s="22">
        <v>120000</v>
      </c>
      <c r="E2558" s="22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>
        <f t="shared" si="159"/>
        <v>2014</v>
      </c>
    </row>
    <row r="2559" spans="1:20" ht="43.5" x14ac:dyDescent="0.35">
      <c r="A2559">
        <v>507</v>
      </c>
      <c r="B2559" s="3" t="s">
        <v>508</v>
      </c>
      <c r="C2559" s="3" t="s">
        <v>4617</v>
      </c>
      <c r="D2559" s="22">
        <v>20000</v>
      </c>
      <c r="E2559" s="22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>
        <f t="shared" si="159"/>
        <v>2012</v>
      </c>
    </row>
    <row r="2560" spans="1:20" ht="43.5" x14ac:dyDescent="0.35">
      <c r="A2560">
        <v>866</v>
      </c>
      <c r="B2560" s="3" t="s">
        <v>867</v>
      </c>
      <c r="C2560" s="3" t="s">
        <v>4976</v>
      </c>
      <c r="D2560" s="22">
        <v>3500</v>
      </c>
      <c r="E2560" s="22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>
        <f t="shared" si="159"/>
        <v>2015</v>
      </c>
    </row>
    <row r="2561" spans="1:20" ht="58" x14ac:dyDescent="0.35">
      <c r="A2561">
        <v>2471</v>
      </c>
      <c r="B2561" s="3" t="s">
        <v>2472</v>
      </c>
      <c r="C2561" s="3" t="s">
        <v>6581</v>
      </c>
      <c r="D2561" s="22">
        <v>500</v>
      </c>
      <c r="E2561" s="22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>
        <f t="shared" si="159"/>
        <v>2011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22">
        <v>500</v>
      </c>
      <c r="E2562" s="22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>
        <f t="shared" si="159"/>
        <v>2017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 s="22">
        <v>48000</v>
      </c>
      <c r="E2563" s="22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58" x14ac:dyDescent="0.35">
      <c r="A2564">
        <v>695</v>
      </c>
      <c r="B2564" s="3" t="s">
        <v>696</v>
      </c>
      <c r="C2564" s="3" t="s">
        <v>4805</v>
      </c>
      <c r="D2564" s="22">
        <v>60000</v>
      </c>
      <c r="E2564" s="22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6">
        <f t="shared" si="162"/>
        <v>41913.521064814813</v>
      </c>
      <c r="T2564">
        <f t="shared" si="163"/>
        <v>2014</v>
      </c>
    </row>
    <row r="2565" spans="1:20" ht="29" x14ac:dyDescent="0.35">
      <c r="A2565">
        <v>3050</v>
      </c>
      <c r="B2565" s="3" t="s">
        <v>3050</v>
      </c>
      <c r="C2565" s="3" t="s">
        <v>7160</v>
      </c>
      <c r="D2565" s="22">
        <v>600</v>
      </c>
      <c r="E2565" s="22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6">
        <f t="shared" si="162"/>
        <v>42465.16851851852</v>
      </c>
      <c r="T2565">
        <f t="shared" si="163"/>
        <v>2016</v>
      </c>
    </row>
    <row r="2566" spans="1:20" ht="43.5" x14ac:dyDescent="0.35">
      <c r="A2566">
        <v>70</v>
      </c>
      <c r="B2566" s="3" t="s">
        <v>72</v>
      </c>
      <c r="C2566" s="3" t="s">
        <v>4181</v>
      </c>
      <c r="D2566" s="22">
        <v>500</v>
      </c>
      <c r="E2566" s="22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6">
        <f t="shared" si="162"/>
        <v>40730.896354166667</v>
      </c>
      <c r="T2566">
        <f t="shared" si="163"/>
        <v>2011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22">
        <v>2500</v>
      </c>
      <c r="E2567" s="22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>
        <f t="shared" si="163"/>
        <v>2017</v>
      </c>
    </row>
    <row r="2568" spans="1:20" ht="43.5" x14ac:dyDescent="0.35">
      <c r="A2568">
        <v>3587</v>
      </c>
      <c r="B2568" s="3" t="s">
        <v>3586</v>
      </c>
      <c r="C2568" s="3" t="s">
        <v>7697</v>
      </c>
      <c r="D2568" s="22">
        <v>500</v>
      </c>
      <c r="E2568" s="22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6">
        <f t="shared" si="162"/>
        <v>42503.539976851855</v>
      </c>
      <c r="T2568">
        <f t="shared" si="163"/>
        <v>2016</v>
      </c>
    </row>
    <row r="2569" spans="1:20" ht="43.5" x14ac:dyDescent="0.35">
      <c r="A2569">
        <v>2170</v>
      </c>
      <c r="B2569" s="3" t="s">
        <v>2171</v>
      </c>
      <c r="C2569" s="3" t="s">
        <v>6280</v>
      </c>
      <c r="D2569" s="22">
        <v>350</v>
      </c>
      <c r="E2569" s="22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6">
        <f t="shared" si="162"/>
        <v>42198.750254629631</v>
      </c>
      <c r="T2569">
        <f t="shared" si="163"/>
        <v>2015</v>
      </c>
    </row>
    <row r="2570" spans="1:20" x14ac:dyDescent="0.35">
      <c r="A2570">
        <v>115</v>
      </c>
      <c r="B2570" s="3" t="s">
        <v>117</v>
      </c>
      <c r="C2570" s="3" t="s">
        <v>4226</v>
      </c>
      <c r="D2570" s="22">
        <v>450</v>
      </c>
      <c r="E2570" s="22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>
        <f t="shared" si="163"/>
        <v>2012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22">
        <v>500</v>
      </c>
      <c r="E2571" s="22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>
        <f t="shared" si="163"/>
        <v>2016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22">
        <v>500</v>
      </c>
      <c r="E2572" s="22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>
        <f t="shared" si="163"/>
        <v>2015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22">
        <v>500</v>
      </c>
      <c r="E2573" s="22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>
        <f t="shared" si="163"/>
        <v>2016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22">
        <v>495</v>
      </c>
      <c r="E2574" s="22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>
        <f t="shared" si="163"/>
        <v>2015</v>
      </c>
    </row>
    <row r="2575" spans="1:20" ht="43.5" x14ac:dyDescent="0.35">
      <c r="A2575">
        <v>2000</v>
      </c>
      <c r="B2575" s="3" t="s">
        <v>2001</v>
      </c>
      <c r="C2575" s="3" t="s">
        <v>6110</v>
      </c>
      <c r="D2575" s="22">
        <v>5000</v>
      </c>
      <c r="E2575" s="22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>
        <f t="shared" si="163"/>
        <v>2015</v>
      </c>
    </row>
    <row r="2576" spans="1:20" ht="43.5" x14ac:dyDescent="0.35">
      <c r="A2576">
        <v>2896</v>
      </c>
      <c r="B2576" s="3" t="s">
        <v>2896</v>
      </c>
      <c r="C2576" s="3" t="s">
        <v>7006</v>
      </c>
      <c r="D2576" s="22">
        <v>3000</v>
      </c>
      <c r="E2576" s="22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>
        <f t="shared" si="163"/>
        <v>2016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 s="22">
        <v>3500</v>
      </c>
      <c r="E2577" s="22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>
        <f t="shared" si="163"/>
        <v>2016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22">
        <v>20000</v>
      </c>
      <c r="E2578" s="22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>
        <f t="shared" si="163"/>
        <v>2016</v>
      </c>
    </row>
    <row r="2579" spans="1:20" ht="43.5" x14ac:dyDescent="0.35">
      <c r="A2579">
        <v>3731</v>
      </c>
      <c r="B2579" s="3" t="s">
        <v>3728</v>
      </c>
      <c r="C2579" s="3" t="s">
        <v>7841</v>
      </c>
      <c r="D2579" s="22">
        <v>5500</v>
      </c>
      <c r="E2579" s="22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6">
        <f t="shared" si="162"/>
        <v>41983.752847222218</v>
      </c>
      <c r="T2579">
        <f t="shared" si="163"/>
        <v>2014</v>
      </c>
    </row>
    <row r="2580" spans="1:20" ht="58" x14ac:dyDescent="0.35">
      <c r="A2580">
        <v>3976</v>
      </c>
      <c r="B2580" s="3" t="s">
        <v>3973</v>
      </c>
      <c r="C2580" s="3" t="s">
        <v>8083</v>
      </c>
      <c r="D2580" s="22">
        <v>1300</v>
      </c>
      <c r="E2580" s="22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6">
        <f t="shared" si="162"/>
        <v>41830.858344907407</v>
      </c>
      <c r="T2580">
        <f t="shared" si="163"/>
        <v>2014</v>
      </c>
    </row>
    <row r="2581" spans="1:20" x14ac:dyDescent="0.35">
      <c r="A2581">
        <v>1927</v>
      </c>
      <c r="B2581" s="3" t="s">
        <v>1928</v>
      </c>
      <c r="C2581" s="3" t="s">
        <v>6037</v>
      </c>
      <c r="D2581" s="22">
        <v>600</v>
      </c>
      <c r="E2581" s="22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6">
        <f t="shared" si="162"/>
        <v>40960.861562500002</v>
      </c>
      <c r="T2581">
        <f t="shared" si="163"/>
        <v>2012</v>
      </c>
    </row>
    <row r="2582" spans="1:20" ht="29" x14ac:dyDescent="0.35">
      <c r="A2582">
        <v>1372</v>
      </c>
      <c r="B2582" s="3" t="s">
        <v>1373</v>
      </c>
      <c r="C2582" s="3" t="s">
        <v>5482</v>
      </c>
      <c r="D2582" s="22">
        <v>500</v>
      </c>
      <c r="E2582" s="22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6">
        <f t="shared" si="162"/>
        <v>41072.739953703705</v>
      </c>
      <c r="T2582">
        <f t="shared" si="163"/>
        <v>2012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22">
        <v>500</v>
      </c>
      <c r="E2583" s="22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>
        <f t="shared" si="163"/>
        <v>2016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22">
        <v>600</v>
      </c>
      <c r="E2584" s="22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>
        <f t="shared" si="163"/>
        <v>2016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 s="22">
        <v>1000</v>
      </c>
      <c r="E2585" s="22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>
        <f t="shared" si="163"/>
        <v>2016</v>
      </c>
    </row>
    <row r="2586" spans="1:20" ht="43.5" x14ac:dyDescent="0.35">
      <c r="A2586">
        <v>3085</v>
      </c>
      <c r="B2586" s="3" t="s">
        <v>3085</v>
      </c>
      <c r="C2586" s="3" t="s">
        <v>7195</v>
      </c>
      <c r="D2586" s="22">
        <v>25000</v>
      </c>
      <c r="E2586" s="22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6">
        <f t="shared" si="162"/>
        <v>42246.883784722217</v>
      </c>
      <c r="T2586">
        <f t="shared" si="163"/>
        <v>2015</v>
      </c>
    </row>
    <row r="2587" spans="1:20" ht="43.5" x14ac:dyDescent="0.35">
      <c r="A2587">
        <v>2096</v>
      </c>
      <c r="B2587" s="3" t="s">
        <v>2097</v>
      </c>
      <c r="C2587" s="3" t="s">
        <v>6206</v>
      </c>
      <c r="D2587" s="22">
        <v>600</v>
      </c>
      <c r="E2587" s="22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>
        <f t="shared" si="163"/>
        <v>2012</v>
      </c>
    </row>
    <row r="2588" spans="1:20" ht="43.5" x14ac:dyDescent="0.35">
      <c r="A2588">
        <v>1294</v>
      </c>
      <c r="B2588" s="3" t="s">
        <v>1295</v>
      </c>
      <c r="C2588" s="3" t="s">
        <v>5404</v>
      </c>
      <c r="D2588" s="22">
        <v>500</v>
      </c>
      <c r="E2588" s="22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6">
        <f t="shared" si="162"/>
        <v>42278.453668981485</v>
      </c>
      <c r="T2588">
        <f t="shared" si="163"/>
        <v>2015</v>
      </c>
    </row>
    <row r="2589" spans="1:20" ht="58" x14ac:dyDescent="0.35">
      <c r="A2589">
        <v>3404</v>
      </c>
      <c r="B2589" s="3" t="s">
        <v>3403</v>
      </c>
      <c r="C2589" s="3" t="s">
        <v>7514</v>
      </c>
      <c r="D2589" s="22">
        <v>500</v>
      </c>
      <c r="E2589" s="22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>
        <f t="shared" si="163"/>
        <v>2015</v>
      </c>
    </row>
    <row r="2590" spans="1:20" ht="43.5" x14ac:dyDescent="0.35">
      <c r="A2590">
        <v>2144</v>
      </c>
      <c r="B2590" s="3" t="s">
        <v>2145</v>
      </c>
      <c r="C2590" s="3" t="s">
        <v>6254</v>
      </c>
      <c r="D2590" s="22">
        <v>35500</v>
      </c>
      <c r="E2590" s="22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>
        <f t="shared" si="163"/>
        <v>2013</v>
      </c>
    </row>
    <row r="2591" spans="1:20" ht="43.5" x14ac:dyDescent="0.35">
      <c r="A2591">
        <v>2490</v>
      </c>
      <c r="B2591" s="3" t="s">
        <v>2490</v>
      </c>
      <c r="C2591" s="3" t="s">
        <v>6600</v>
      </c>
      <c r="D2591" s="22">
        <v>500</v>
      </c>
      <c r="E2591" s="22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>
        <f t="shared" si="163"/>
        <v>2012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22">
        <v>500</v>
      </c>
      <c r="E2592" s="22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>
        <f t="shared" si="163"/>
        <v>2014</v>
      </c>
    </row>
    <row r="2593" spans="1:20" ht="43.5" x14ac:dyDescent="0.35">
      <c r="A2593">
        <v>2953</v>
      </c>
      <c r="B2593" s="3" t="s">
        <v>2953</v>
      </c>
      <c r="C2593" s="3" t="s">
        <v>7063</v>
      </c>
      <c r="D2593" s="22">
        <v>400000</v>
      </c>
      <c r="E2593" s="22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6">
        <f t="shared" si="162"/>
        <v>42255.791909722218</v>
      </c>
      <c r="T2593">
        <f t="shared" si="163"/>
        <v>2015</v>
      </c>
    </row>
    <row r="2594" spans="1:20" ht="72.5" x14ac:dyDescent="0.35">
      <c r="A2594">
        <v>1287</v>
      </c>
      <c r="B2594" s="3" t="s">
        <v>1288</v>
      </c>
      <c r="C2594" s="3" t="s">
        <v>5397</v>
      </c>
      <c r="D2594" s="22">
        <v>250</v>
      </c>
      <c r="E2594" s="22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6">
        <f t="shared" si="162"/>
        <v>42107.621018518519</v>
      </c>
      <c r="T2594">
        <f t="shared" si="163"/>
        <v>2015</v>
      </c>
    </row>
    <row r="2595" spans="1:20" ht="43.5" x14ac:dyDescent="0.35">
      <c r="A2595">
        <v>2815</v>
      </c>
      <c r="B2595" s="3" t="s">
        <v>2815</v>
      </c>
      <c r="C2595" s="3" t="s">
        <v>6925</v>
      </c>
      <c r="D2595" s="22">
        <v>250</v>
      </c>
      <c r="E2595" s="22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6">
        <f t="shared" si="162"/>
        <v>42559.776724537034</v>
      </c>
      <c r="T2595">
        <f t="shared" si="163"/>
        <v>2016</v>
      </c>
    </row>
    <row r="2596" spans="1:20" ht="43.5" x14ac:dyDescent="0.35">
      <c r="A2596">
        <v>2142</v>
      </c>
      <c r="B2596" s="3" t="s">
        <v>2143</v>
      </c>
      <c r="C2596" s="3" t="s">
        <v>6252</v>
      </c>
      <c r="D2596" s="22">
        <v>10500</v>
      </c>
      <c r="E2596" s="22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6">
        <f t="shared" si="162"/>
        <v>42340.701504629629</v>
      </c>
      <c r="T2596">
        <f t="shared" si="163"/>
        <v>2015</v>
      </c>
    </row>
    <row r="2597" spans="1:20" ht="43.5" x14ac:dyDescent="0.35">
      <c r="A2597">
        <v>386</v>
      </c>
      <c r="B2597" s="3" t="s">
        <v>387</v>
      </c>
      <c r="C2597" s="3" t="s">
        <v>4496</v>
      </c>
      <c r="D2597" s="22">
        <v>600</v>
      </c>
      <c r="E2597" s="22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6">
        <f t="shared" si="162"/>
        <v>42211.951284722221</v>
      </c>
      <c r="T2597">
        <f t="shared" si="163"/>
        <v>2015</v>
      </c>
    </row>
    <row r="2598" spans="1:20" ht="43.5" x14ac:dyDescent="0.35">
      <c r="A2598">
        <v>1438</v>
      </c>
      <c r="B2598" s="3" t="s">
        <v>1439</v>
      </c>
      <c r="C2598" s="3" t="s">
        <v>5548</v>
      </c>
      <c r="D2598" s="22">
        <v>20000</v>
      </c>
      <c r="E2598" s="22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6">
        <f t="shared" si="162"/>
        <v>42457.871516203704</v>
      </c>
      <c r="T2598">
        <f t="shared" si="163"/>
        <v>2016</v>
      </c>
    </row>
    <row r="2599" spans="1:20" ht="43.5" x14ac:dyDescent="0.35">
      <c r="A2599">
        <v>50</v>
      </c>
      <c r="B2599" s="3" t="s">
        <v>52</v>
      </c>
      <c r="C2599" s="3" t="s">
        <v>4161</v>
      </c>
      <c r="D2599" s="22">
        <v>600</v>
      </c>
      <c r="E2599" s="22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6">
        <f t="shared" si="162"/>
        <v>41995.752986111111</v>
      </c>
      <c r="T2599">
        <f t="shared" si="163"/>
        <v>2014</v>
      </c>
    </row>
    <row r="2600" spans="1:20" ht="29" x14ac:dyDescent="0.35">
      <c r="A2600">
        <v>104</v>
      </c>
      <c r="B2600" s="3" t="s">
        <v>106</v>
      </c>
      <c r="C2600" s="3" t="s">
        <v>4215</v>
      </c>
      <c r="D2600" s="22">
        <v>500</v>
      </c>
      <c r="E2600" s="22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6">
        <f t="shared" si="162"/>
        <v>40612.695208333331</v>
      </c>
      <c r="T2600">
        <f t="shared" si="163"/>
        <v>2011</v>
      </c>
    </row>
    <row r="2601" spans="1:20" ht="43.5" x14ac:dyDescent="0.35">
      <c r="A2601">
        <v>375</v>
      </c>
      <c r="B2601" s="3" t="s">
        <v>376</v>
      </c>
      <c r="C2601" s="3" t="s">
        <v>4485</v>
      </c>
      <c r="D2601" s="22">
        <v>500</v>
      </c>
      <c r="E2601" s="22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6">
        <f t="shared" si="162"/>
        <v>41657.985081018516</v>
      </c>
      <c r="T2601">
        <f t="shared" si="163"/>
        <v>2014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22">
        <v>200</v>
      </c>
      <c r="E2602" s="22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>
        <f t="shared" si="163"/>
        <v>2016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22">
        <v>250</v>
      </c>
      <c r="E2603" s="22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>
        <f t="shared" si="163"/>
        <v>2012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22">
        <v>350</v>
      </c>
      <c r="E2604" s="22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>
        <f t="shared" si="163"/>
        <v>2014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22">
        <v>550</v>
      </c>
      <c r="E2605" s="22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>
        <f t="shared" si="163"/>
        <v>2014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 s="22">
        <v>20000</v>
      </c>
      <c r="E2606" s="22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>
        <f t="shared" si="163"/>
        <v>2014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22">
        <v>15000</v>
      </c>
      <c r="E2607" s="22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>
        <f t="shared" si="163"/>
        <v>2014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 s="22">
        <v>150000</v>
      </c>
      <c r="E2608" s="22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>
        <f t="shared" si="163"/>
        <v>2017</v>
      </c>
    </row>
    <row r="2609" spans="1:20" ht="43.5" x14ac:dyDescent="0.35">
      <c r="A2609">
        <v>3193</v>
      </c>
      <c r="B2609" s="3" t="s">
        <v>3193</v>
      </c>
      <c r="C2609" s="3" t="s">
        <v>7303</v>
      </c>
      <c r="D2609" s="22">
        <v>5000</v>
      </c>
      <c r="E2609" s="22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6">
        <f t="shared" si="162"/>
        <v>42010.968240740738</v>
      </c>
      <c r="T2609">
        <f t="shared" si="163"/>
        <v>2015</v>
      </c>
    </row>
    <row r="2610" spans="1:20" ht="43.5" x14ac:dyDescent="0.35">
      <c r="A2610">
        <v>3063</v>
      </c>
      <c r="B2610" s="3" t="s">
        <v>3063</v>
      </c>
      <c r="C2610" s="3" t="s">
        <v>7173</v>
      </c>
      <c r="D2610" s="22">
        <v>3000</v>
      </c>
      <c r="E2610" s="22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6">
        <f t="shared" si="162"/>
        <v>42630.922893518517</v>
      </c>
      <c r="T2610">
        <f t="shared" si="163"/>
        <v>2016</v>
      </c>
    </row>
    <row r="2611" spans="1:20" ht="43.5" x14ac:dyDescent="0.35">
      <c r="A2611">
        <v>1400</v>
      </c>
      <c r="B2611" s="3" t="s">
        <v>1401</v>
      </c>
      <c r="C2611" s="3" t="s">
        <v>5510</v>
      </c>
      <c r="D2611" s="22">
        <v>350</v>
      </c>
      <c r="E2611" s="22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>
        <f t="shared" si="163"/>
        <v>2016</v>
      </c>
    </row>
    <row r="2612" spans="1:20" ht="58" x14ac:dyDescent="0.35">
      <c r="A2612">
        <v>1127</v>
      </c>
      <c r="B2612" s="3" t="s">
        <v>1128</v>
      </c>
      <c r="C2612" s="3" t="s">
        <v>5237</v>
      </c>
      <c r="D2612" s="22">
        <v>35000</v>
      </c>
      <c r="E2612" s="22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>
        <f t="shared" si="163"/>
        <v>2014</v>
      </c>
    </row>
    <row r="2613" spans="1:20" ht="43.5" x14ac:dyDescent="0.35">
      <c r="A2613">
        <v>1175</v>
      </c>
      <c r="B2613" s="3" t="s">
        <v>1176</v>
      </c>
      <c r="C2613" s="3" t="s">
        <v>5285</v>
      </c>
      <c r="D2613" s="22">
        <v>20000</v>
      </c>
      <c r="E2613" s="22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>
        <f t="shared" si="163"/>
        <v>2015</v>
      </c>
    </row>
    <row r="2614" spans="1:20" ht="29" x14ac:dyDescent="0.35">
      <c r="A2614">
        <v>3607</v>
      </c>
      <c r="B2614" s="3" t="s">
        <v>3606</v>
      </c>
      <c r="C2614" s="3" t="s">
        <v>7717</v>
      </c>
      <c r="D2614" s="22">
        <v>550</v>
      </c>
      <c r="E2614" s="22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>
        <f t="shared" si="163"/>
        <v>2015</v>
      </c>
    </row>
    <row r="2615" spans="1:20" ht="43.5" x14ac:dyDescent="0.35">
      <c r="A2615">
        <v>4075</v>
      </c>
      <c r="B2615" s="3" t="s">
        <v>4071</v>
      </c>
      <c r="C2615" s="3" t="s">
        <v>8178</v>
      </c>
      <c r="D2615" s="22">
        <v>2000</v>
      </c>
      <c r="E2615" s="22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>
        <f t="shared" si="163"/>
        <v>2014</v>
      </c>
    </row>
    <row r="2616" spans="1:20" ht="58" x14ac:dyDescent="0.35">
      <c r="A2616">
        <v>432</v>
      </c>
      <c r="B2616" s="3" t="s">
        <v>433</v>
      </c>
      <c r="C2616" s="3" t="s">
        <v>4542</v>
      </c>
      <c r="D2616" s="22">
        <v>6000</v>
      </c>
      <c r="E2616" s="22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>
        <f t="shared" si="163"/>
        <v>2015</v>
      </c>
    </row>
    <row r="2617" spans="1:20" ht="43.5" x14ac:dyDescent="0.35">
      <c r="A2617">
        <v>2774</v>
      </c>
      <c r="B2617" s="3" t="s">
        <v>2774</v>
      </c>
      <c r="C2617" s="3" t="s">
        <v>6884</v>
      </c>
      <c r="D2617" s="22">
        <v>4000</v>
      </c>
      <c r="E2617" s="22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>
        <f t="shared" si="163"/>
        <v>2013</v>
      </c>
    </row>
    <row r="2618" spans="1:20" ht="58" x14ac:dyDescent="0.35">
      <c r="A2618">
        <v>3291</v>
      </c>
      <c r="B2618" s="3" t="s">
        <v>3291</v>
      </c>
      <c r="C2618" s="3" t="s">
        <v>7401</v>
      </c>
      <c r="D2618" s="22">
        <v>500</v>
      </c>
      <c r="E2618" s="22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>
        <f t="shared" si="163"/>
        <v>2015</v>
      </c>
    </row>
    <row r="2619" spans="1:20" ht="29" x14ac:dyDescent="0.35">
      <c r="A2619">
        <v>3711</v>
      </c>
      <c r="B2619" s="3" t="s">
        <v>3708</v>
      </c>
      <c r="C2619" s="3" t="s">
        <v>7821</v>
      </c>
      <c r="D2619" s="22">
        <v>500</v>
      </c>
      <c r="E2619" s="22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>
        <f t="shared" si="163"/>
        <v>2014</v>
      </c>
    </row>
    <row r="2620" spans="1:20" ht="43.5" x14ac:dyDescent="0.35">
      <c r="A2620">
        <v>3818</v>
      </c>
      <c r="B2620" s="3" t="s">
        <v>3815</v>
      </c>
      <c r="C2620" s="3" t="s">
        <v>7928</v>
      </c>
      <c r="D2620" s="22">
        <v>250</v>
      </c>
      <c r="E2620" s="22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>
        <f t="shared" si="163"/>
        <v>2015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 s="22">
        <v>6000</v>
      </c>
      <c r="E2621" s="22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>
        <f t="shared" si="163"/>
        <v>2015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22">
        <v>500</v>
      </c>
      <c r="E2622" s="22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>
        <f t="shared" si="163"/>
        <v>2016</v>
      </c>
    </row>
    <row r="2623" spans="1:20" ht="43.5" x14ac:dyDescent="0.35">
      <c r="A2623">
        <v>74</v>
      </c>
      <c r="B2623" s="3" t="s">
        <v>76</v>
      </c>
      <c r="C2623" s="3" t="s">
        <v>4185</v>
      </c>
      <c r="D2623" s="22">
        <v>500</v>
      </c>
      <c r="E2623" s="22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>
        <f t="shared" si="163"/>
        <v>2015</v>
      </c>
    </row>
    <row r="2624" spans="1:20" ht="43.5" x14ac:dyDescent="0.35">
      <c r="A2624">
        <v>1659</v>
      </c>
      <c r="B2624" s="3" t="s">
        <v>1660</v>
      </c>
      <c r="C2624" s="3" t="s">
        <v>5769</v>
      </c>
      <c r="D2624" s="22">
        <v>500</v>
      </c>
      <c r="E2624" s="22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>
        <f t="shared" si="163"/>
        <v>2013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 s="22">
        <v>2000</v>
      </c>
      <c r="E2625" s="22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>
        <f t="shared" si="163"/>
        <v>2014</v>
      </c>
    </row>
    <row r="2626" spans="1:20" ht="43.5" x14ac:dyDescent="0.35">
      <c r="A2626">
        <v>2140</v>
      </c>
      <c r="B2626" s="3" t="s">
        <v>2141</v>
      </c>
      <c r="C2626" s="3" t="s">
        <v>6250</v>
      </c>
      <c r="D2626" s="22">
        <v>500000</v>
      </c>
      <c r="E2626" s="22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6">
        <f t="shared" si="162"/>
        <v>41255.833611111113</v>
      </c>
      <c r="T2626">
        <f t="shared" si="163"/>
        <v>2012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 s="22">
        <v>5500</v>
      </c>
      <c r="E2627" s="22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5" x14ac:dyDescent="0.35">
      <c r="A2628">
        <v>169</v>
      </c>
      <c r="B2628" s="3" t="s">
        <v>171</v>
      </c>
      <c r="C2628" s="3" t="s">
        <v>4279</v>
      </c>
      <c r="D2628" s="22">
        <v>2500</v>
      </c>
      <c r="E2628" s="22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6">
        <f t="shared" si="166"/>
        <v>41900.505312499998</v>
      </c>
      <c r="T2628">
        <f t="shared" si="167"/>
        <v>2014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22">
        <v>451</v>
      </c>
      <c r="E2629" s="22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>
        <f t="shared" si="167"/>
        <v>2012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22">
        <v>350</v>
      </c>
      <c r="E2630" s="22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>
        <f t="shared" si="167"/>
        <v>2016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22">
        <v>300</v>
      </c>
      <c r="E2631" s="22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>
        <f t="shared" si="167"/>
        <v>2011</v>
      </c>
    </row>
    <row r="2632" spans="1:20" ht="29" x14ac:dyDescent="0.35">
      <c r="A2632">
        <v>1807</v>
      </c>
      <c r="B2632" s="3" t="s">
        <v>1808</v>
      </c>
      <c r="C2632" s="3" t="s">
        <v>5917</v>
      </c>
      <c r="D2632" s="22">
        <v>5000</v>
      </c>
      <c r="E2632" s="22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6">
        <f t="shared" si="166"/>
        <v>41880.068437499998</v>
      </c>
      <c r="T2632">
        <f t="shared" si="167"/>
        <v>2014</v>
      </c>
    </row>
    <row r="2633" spans="1:20" ht="43.5" x14ac:dyDescent="0.35">
      <c r="A2633">
        <v>685</v>
      </c>
      <c r="B2633" s="3" t="s">
        <v>686</v>
      </c>
      <c r="C2633" s="3" t="s">
        <v>4795</v>
      </c>
      <c r="D2633" s="22">
        <v>2000</v>
      </c>
      <c r="E2633" s="22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6">
        <f t="shared" si="166"/>
        <v>41971.866574074069</v>
      </c>
      <c r="T2633">
        <f t="shared" si="167"/>
        <v>2014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22">
        <v>500</v>
      </c>
      <c r="E2634" s="22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>
        <f t="shared" si="167"/>
        <v>2015</v>
      </c>
    </row>
    <row r="2635" spans="1:20" ht="43.5" x14ac:dyDescent="0.35">
      <c r="A2635">
        <v>2897</v>
      </c>
      <c r="B2635" s="3" t="s">
        <v>2897</v>
      </c>
      <c r="C2635" s="3" t="s">
        <v>7007</v>
      </c>
      <c r="D2635" s="22">
        <v>12000</v>
      </c>
      <c r="E2635" s="22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6">
        <f t="shared" si="166"/>
        <v>42258.646504629629</v>
      </c>
      <c r="T2635">
        <f t="shared" si="167"/>
        <v>2015</v>
      </c>
    </row>
    <row r="2636" spans="1:20" ht="43.5" x14ac:dyDescent="0.35">
      <c r="A2636">
        <v>3934</v>
      </c>
      <c r="B2636" s="3" t="s">
        <v>3931</v>
      </c>
      <c r="C2636" s="3" t="s">
        <v>8042</v>
      </c>
      <c r="D2636" s="22">
        <v>5000</v>
      </c>
      <c r="E2636" s="22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6">
        <f t="shared" si="166"/>
        <v>42233.671747685185</v>
      </c>
      <c r="T2636">
        <f t="shared" si="167"/>
        <v>2015</v>
      </c>
    </row>
    <row r="2637" spans="1:20" ht="43.5" x14ac:dyDescent="0.35">
      <c r="A2637">
        <v>2752</v>
      </c>
      <c r="B2637" s="3" t="s">
        <v>2752</v>
      </c>
      <c r="C2637" s="3" t="s">
        <v>6862</v>
      </c>
      <c r="D2637" s="22">
        <v>4800</v>
      </c>
      <c r="E2637" s="22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6">
        <f t="shared" si="166"/>
        <v>40855.765092592592</v>
      </c>
      <c r="T2637">
        <f t="shared" si="167"/>
        <v>2011</v>
      </c>
    </row>
    <row r="2638" spans="1:20" ht="43.5" x14ac:dyDescent="0.35">
      <c r="A2638">
        <v>1612</v>
      </c>
      <c r="B2638" s="3" t="s">
        <v>1613</v>
      </c>
      <c r="C2638" s="3" t="s">
        <v>5722</v>
      </c>
      <c r="D2638" s="22">
        <v>500</v>
      </c>
      <c r="E2638" s="22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6">
        <f t="shared" si="166"/>
        <v>41246.874814814815</v>
      </c>
      <c r="T2638">
        <f t="shared" si="167"/>
        <v>2012</v>
      </c>
    </row>
    <row r="2639" spans="1:20" ht="43.5" x14ac:dyDescent="0.35">
      <c r="A2639">
        <v>3514</v>
      </c>
      <c r="B2639" s="3" t="s">
        <v>3513</v>
      </c>
      <c r="C2639" s="3" t="s">
        <v>7624</v>
      </c>
      <c r="D2639" s="22">
        <v>500</v>
      </c>
      <c r="E2639" s="22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6">
        <f t="shared" si="166"/>
        <v>42020.846666666665</v>
      </c>
      <c r="T2639">
        <f t="shared" si="167"/>
        <v>2015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22">
        <v>300</v>
      </c>
      <c r="E2640" s="22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>
        <f t="shared" si="167"/>
        <v>2016</v>
      </c>
    </row>
    <row r="2641" spans="1:20" ht="43.5" x14ac:dyDescent="0.35">
      <c r="A2641">
        <v>3181</v>
      </c>
      <c r="B2641" s="3" t="s">
        <v>3181</v>
      </c>
      <c r="C2641" s="3" t="s">
        <v>7291</v>
      </c>
      <c r="D2641" s="22">
        <v>500</v>
      </c>
      <c r="E2641" s="22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6">
        <f t="shared" si="166"/>
        <v>41779.310034722221</v>
      </c>
      <c r="T2641">
        <f t="shared" si="167"/>
        <v>2014</v>
      </c>
    </row>
    <row r="2642" spans="1:20" ht="43.5" x14ac:dyDescent="0.35">
      <c r="A2642">
        <v>818</v>
      </c>
      <c r="B2642" s="3" t="s">
        <v>819</v>
      </c>
      <c r="C2642" s="3" t="s">
        <v>4928</v>
      </c>
      <c r="D2642" s="22">
        <v>350</v>
      </c>
      <c r="E2642" s="22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6">
        <f t="shared" si="166"/>
        <v>41120.882881944446</v>
      </c>
      <c r="T2642">
        <f t="shared" si="167"/>
        <v>2012</v>
      </c>
    </row>
    <row r="2643" spans="1:20" ht="58" x14ac:dyDescent="0.35">
      <c r="A2643">
        <v>856</v>
      </c>
      <c r="B2643" s="3" t="s">
        <v>857</v>
      </c>
      <c r="C2643" s="3" t="s">
        <v>4966</v>
      </c>
      <c r="D2643" s="22">
        <v>250</v>
      </c>
      <c r="E2643" s="22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6">
        <f t="shared" si="166"/>
        <v>42609.311990740738</v>
      </c>
      <c r="T2643">
        <f t="shared" si="167"/>
        <v>2016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 s="22">
        <v>2000</v>
      </c>
      <c r="E2644" s="22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>
        <f t="shared" si="167"/>
        <v>2017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 s="22">
        <v>10000</v>
      </c>
      <c r="E2645" s="22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>
        <f t="shared" si="167"/>
        <v>2015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22">
        <v>500</v>
      </c>
      <c r="E2646" s="22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>
        <f t="shared" si="167"/>
        <v>2017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22">
        <v>500</v>
      </c>
      <c r="E2647" s="22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>
        <f t="shared" si="167"/>
        <v>2014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22">
        <v>500</v>
      </c>
      <c r="E2648" s="22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>
        <f t="shared" si="167"/>
        <v>2014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22">
        <v>500</v>
      </c>
      <c r="E2649" s="22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>
        <f t="shared" si="167"/>
        <v>2014</v>
      </c>
    </row>
    <row r="2650" spans="1:20" ht="43.5" x14ac:dyDescent="0.35">
      <c r="A2650">
        <v>1146</v>
      </c>
      <c r="B2650" s="3" t="s">
        <v>1147</v>
      </c>
      <c r="C2650" s="3" t="s">
        <v>5256</v>
      </c>
      <c r="D2650" s="22">
        <v>6000</v>
      </c>
      <c r="E2650" s="22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>
        <f t="shared" si="167"/>
        <v>2014</v>
      </c>
    </row>
    <row r="2651" spans="1:20" ht="43.5" x14ac:dyDescent="0.35">
      <c r="A2651">
        <v>2581</v>
      </c>
      <c r="B2651" s="3" t="s">
        <v>2581</v>
      </c>
      <c r="C2651" s="3" t="s">
        <v>6691</v>
      </c>
      <c r="D2651" s="22">
        <v>5000</v>
      </c>
      <c r="E2651" s="22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>
        <f t="shared" si="167"/>
        <v>2015</v>
      </c>
    </row>
    <row r="2652" spans="1:20" ht="43.5" x14ac:dyDescent="0.35">
      <c r="A2652">
        <v>3525</v>
      </c>
      <c r="B2652" s="3" t="s">
        <v>3524</v>
      </c>
      <c r="C2652" s="3" t="s">
        <v>7635</v>
      </c>
      <c r="D2652" s="22">
        <v>500</v>
      </c>
      <c r="E2652" s="22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>
        <f t="shared" si="167"/>
        <v>2015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22">
        <v>500</v>
      </c>
      <c r="E2653" s="22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>
        <f t="shared" si="167"/>
        <v>2016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 s="22">
        <v>5000</v>
      </c>
      <c r="E2654" s="22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>
        <f t="shared" si="167"/>
        <v>2016</v>
      </c>
    </row>
    <row r="2655" spans="1:20" ht="43.5" x14ac:dyDescent="0.35">
      <c r="A2655">
        <v>2</v>
      </c>
      <c r="B2655" s="3" t="s">
        <v>4</v>
      </c>
      <c r="C2655" s="3" t="s">
        <v>4113</v>
      </c>
      <c r="D2655" s="22">
        <v>500</v>
      </c>
      <c r="E2655" s="22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>
        <f t="shared" si="167"/>
        <v>2016</v>
      </c>
    </row>
    <row r="2656" spans="1:20" ht="43.5" x14ac:dyDescent="0.35">
      <c r="A2656">
        <v>3749</v>
      </c>
      <c r="B2656" s="3" t="s">
        <v>3746</v>
      </c>
      <c r="C2656" s="3" t="s">
        <v>7859</v>
      </c>
      <c r="D2656" s="22">
        <v>500</v>
      </c>
      <c r="E2656" s="22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6">
        <f t="shared" si="166"/>
        <v>42458.127175925925</v>
      </c>
      <c r="T2656">
        <f t="shared" si="167"/>
        <v>2016</v>
      </c>
    </row>
    <row r="2657" spans="1:20" ht="58" x14ac:dyDescent="0.35">
      <c r="A2657">
        <v>3255</v>
      </c>
      <c r="B2657" s="3" t="s">
        <v>3255</v>
      </c>
      <c r="C2657" s="3" t="s">
        <v>7365</v>
      </c>
      <c r="D2657" s="22">
        <v>300</v>
      </c>
      <c r="E2657" s="22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6">
        <f t="shared" si="166"/>
        <v>41889.768229166664</v>
      </c>
      <c r="T2657">
        <f t="shared" si="167"/>
        <v>2014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 s="22">
        <v>11000</v>
      </c>
      <c r="E2658" s="22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>
        <f t="shared" si="167"/>
        <v>2016</v>
      </c>
    </row>
    <row r="2659" spans="1:20" ht="58" x14ac:dyDescent="0.35">
      <c r="A2659">
        <v>909</v>
      </c>
      <c r="B2659" s="3" t="s">
        <v>910</v>
      </c>
      <c r="C2659" s="3" t="s">
        <v>5019</v>
      </c>
      <c r="D2659" s="22">
        <v>16000</v>
      </c>
      <c r="E2659" s="22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6">
        <f t="shared" si="166"/>
        <v>41081.69027777778</v>
      </c>
      <c r="T2659">
        <f t="shared" si="167"/>
        <v>2012</v>
      </c>
    </row>
    <row r="2660" spans="1:20" ht="58" x14ac:dyDescent="0.35">
      <c r="A2660">
        <v>3894</v>
      </c>
      <c r="B2660" s="3" t="s">
        <v>3891</v>
      </c>
      <c r="C2660" s="3" t="s">
        <v>8002</v>
      </c>
      <c r="D2660" s="22">
        <v>15000</v>
      </c>
      <c r="E2660" s="22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6">
        <f t="shared" si="166"/>
        <v>42679.958472222221</v>
      </c>
      <c r="T2660">
        <f t="shared" si="167"/>
        <v>2016</v>
      </c>
    </row>
    <row r="2661" spans="1:20" ht="58" x14ac:dyDescent="0.35">
      <c r="A2661">
        <v>829</v>
      </c>
      <c r="B2661" s="3" t="s">
        <v>830</v>
      </c>
      <c r="C2661" s="3" t="s">
        <v>4939</v>
      </c>
      <c r="D2661" s="22">
        <v>500</v>
      </c>
      <c r="E2661" s="22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6">
        <f t="shared" si="166"/>
        <v>42504.801388888889</v>
      </c>
      <c r="T2661">
        <f t="shared" si="167"/>
        <v>2016</v>
      </c>
    </row>
    <row r="2662" spans="1:20" ht="58" x14ac:dyDescent="0.35">
      <c r="A2662">
        <v>1835</v>
      </c>
      <c r="B2662" s="3" t="s">
        <v>1836</v>
      </c>
      <c r="C2662" s="3" t="s">
        <v>5945</v>
      </c>
      <c r="D2662" s="22">
        <v>500</v>
      </c>
      <c r="E2662" s="22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6">
        <f t="shared" si="166"/>
        <v>42430.702210648145</v>
      </c>
      <c r="T2662">
        <f t="shared" si="167"/>
        <v>2016</v>
      </c>
    </row>
    <row r="2663" spans="1:20" ht="43.5" x14ac:dyDescent="0.35">
      <c r="A2663">
        <v>3651</v>
      </c>
      <c r="B2663" s="3" t="s">
        <v>3649</v>
      </c>
      <c r="C2663" s="3" t="s">
        <v>7761</v>
      </c>
      <c r="D2663" s="22">
        <v>500</v>
      </c>
      <c r="E2663" s="22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6">
        <f t="shared" si="166"/>
        <v>41828.646319444444</v>
      </c>
      <c r="T2663">
        <f t="shared" si="167"/>
        <v>2014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22">
        <v>500</v>
      </c>
      <c r="E2664" s="22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>
        <f t="shared" si="167"/>
        <v>2009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22">
        <v>500</v>
      </c>
      <c r="E2665" s="22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>
        <f t="shared" si="167"/>
        <v>2010</v>
      </c>
    </row>
    <row r="2666" spans="1:20" ht="43.5" x14ac:dyDescent="0.35">
      <c r="A2666">
        <v>1816</v>
      </c>
      <c r="B2666" s="3" t="s">
        <v>1817</v>
      </c>
      <c r="C2666" s="3" t="s">
        <v>5926</v>
      </c>
      <c r="D2666" s="22">
        <v>25000</v>
      </c>
      <c r="E2666" s="22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>
        <f t="shared" si="167"/>
        <v>2016</v>
      </c>
    </row>
    <row r="2667" spans="1:20" ht="43.5" x14ac:dyDescent="0.35">
      <c r="A2667">
        <v>1990</v>
      </c>
      <c r="B2667" s="3" t="s">
        <v>1991</v>
      </c>
      <c r="C2667" s="3" t="s">
        <v>6100</v>
      </c>
      <c r="D2667" s="22">
        <v>3000</v>
      </c>
      <c r="E2667" s="22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>
        <f t="shared" si="167"/>
        <v>2016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22">
        <v>10000</v>
      </c>
      <c r="E2668" s="22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>
        <f t="shared" si="167"/>
        <v>2015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22">
        <v>250</v>
      </c>
      <c r="E2669" s="22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>
        <f t="shared" si="167"/>
        <v>2015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 s="22">
        <v>2500</v>
      </c>
      <c r="E2670" s="22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>
        <f t="shared" si="167"/>
        <v>2016</v>
      </c>
    </row>
    <row r="2671" spans="1:20" ht="43.5" x14ac:dyDescent="0.35">
      <c r="A2671">
        <v>3558</v>
      </c>
      <c r="B2671" s="3" t="s">
        <v>3557</v>
      </c>
      <c r="C2671" s="3" t="s">
        <v>7668</v>
      </c>
      <c r="D2671" s="22">
        <v>350</v>
      </c>
      <c r="E2671" s="22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>
        <f t="shared" si="167"/>
        <v>2015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22">
        <v>500</v>
      </c>
      <c r="E2672" s="22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>
        <f t="shared" si="167"/>
        <v>2016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 s="22">
        <v>100000</v>
      </c>
      <c r="E2673" s="22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>
        <f t="shared" si="167"/>
        <v>2016</v>
      </c>
    </row>
    <row r="2674" spans="1:20" ht="29" x14ac:dyDescent="0.35">
      <c r="A2674">
        <v>90</v>
      </c>
      <c r="B2674" s="3" t="s">
        <v>92</v>
      </c>
      <c r="C2674" s="3" t="s">
        <v>4201</v>
      </c>
      <c r="D2674" s="22">
        <v>500</v>
      </c>
      <c r="E2674" s="22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>
        <f t="shared" si="167"/>
        <v>2011</v>
      </c>
    </row>
    <row r="2675" spans="1:20" ht="43.5" x14ac:dyDescent="0.35">
      <c r="A2675">
        <v>3829</v>
      </c>
      <c r="B2675" s="3" t="s">
        <v>3826</v>
      </c>
      <c r="C2675" s="3" t="s">
        <v>7938</v>
      </c>
      <c r="D2675" s="22">
        <v>500</v>
      </c>
      <c r="E2675" s="22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>
        <f t="shared" si="167"/>
        <v>2016</v>
      </c>
    </row>
    <row r="2676" spans="1:20" ht="72.5" x14ac:dyDescent="0.35">
      <c r="A2676">
        <v>3788</v>
      </c>
      <c r="B2676" s="3" t="s">
        <v>3785</v>
      </c>
      <c r="C2676" s="3" t="s">
        <v>7898</v>
      </c>
      <c r="D2676" s="22">
        <v>75000</v>
      </c>
      <c r="E2676" s="22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6">
        <f t="shared" si="166"/>
        <v>42333.695821759262</v>
      </c>
      <c r="T2676">
        <f t="shared" si="167"/>
        <v>2015</v>
      </c>
    </row>
    <row r="2677" spans="1:20" ht="43.5" x14ac:dyDescent="0.35">
      <c r="A2677">
        <v>2892</v>
      </c>
      <c r="B2677" s="3" t="s">
        <v>2892</v>
      </c>
      <c r="C2677" s="3" t="s">
        <v>7002</v>
      </c>
      <c r="D2677" s="22">
        <v>5500</v>
      </c>
      <c r="E2677" s="22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6">
        <f t="shared" si="166"/>
        <v>41869.714166666665</v>
      </c>
      <c r="T2677">
        <f t="shared" si="167"/>
        <v>2014</v>
      </c>
    </row>
    <row r="2678" spans="1:20" ht="43.5" x14ac:dyDescent="0.35">
      <c r="A2678">
        <v>84</v>
      </c>
      <c r="B2678" s="3" t="s">
        <v>86</v>
      </c>
      <c r="C2678" s="3" t="s">
        <v>4195</v>
      </c>
      <c r="D2678" s="22">
        <v>500</v>
      </c>
      <c r="E2678" s="22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6">
        <f t="shared" si="166"/>
        <v>40648.757939814815</v>
      </c>
      <c r="T2678">
        <f t="shared" si="167"/>
        <v>2011</v>
      </c>
    </row>
    <row r="2679" spans="1:20" ht="43.5" x14ac:dyDescent="0.35">
      <c r="A2679">
        <v>139</v>
      </c>
      <c r="B2679" s="3" t="s">
        <v>141</v>
      </c>
      <c r="C2679" s="3" t="s">
        <v>4249</v>
      </c>
      <c r="D2679" s="22">
        <v>500</v>
      </c>
      <c r="E2679" s="22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6">
        <f t="shared" si="166"/>
        <v>42187.920972222222</v>
      </c>
      <c r="T2679">
        <f t="shared" si="167"/>
        <v>2015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22">
        <v>500</v>
      </c>
      <c r="E2680" s="22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>
        <f t="shared" si="167"/>
        <v>2015</v>
      </c>
    </row>
    <row r="2681" spans="1:20" ht="43.5" x14ac:dyDescent="0.35">
      <c r="A2681">
        <v>3000</v>
      </c>
      <c r="B2681" s="3" t="s">
        <v>3000</v>
      </c>
      <c r="C2681" s="3" t="s">
        <v>7110</v>
      </c>
      <c r="D2681" s="22">
        <v>500</v>
      </c>
      <c r="E2681" s="22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>
        <f t="shared" si="167"/>
        <v>2017</v>
      </c>
    </row>
    <row r="2682" spans="1:20" ht="58" x14ac:dyDescent="0.35">
      <c r="A2682">
        <v>3392</v>
      </c>
      <c r="B2682" s="3" t="s">
        <v>3391</v>
      </c>
      <c r="C2682" s="3" t="s">
        <v>7502</v>
      </c>
      <c r="D2682" s="22">
        <v>500</v>
      </c>
      <c r="E2682" s="22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>
        <f t="shared" si="167"/>
        <v>2016</v>
      </c>
    </row>
    <row r="2683" spans="1:20" ht="29" x14ac:dyDescent="0.35">
      <c r="A2683">
        <v>3572</v>
      </c>
      <c r="B2683" s="3" t="s">
        <v>3571</v>
      </c>
      <c r="C2683" s="3" t="s">
        <v>7682</v>
      </c>
      <c r="D2683" s="22">
        <v>500</v>
      </c>
      <c r="E2683" s="22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>
        <f t="shared" si="167"/>
        <v>2015</v>
      </c>
    </row>
    <row r="2684" spans="1:20" ht="43.5" x14ac:dyDescent="0.35">
      <c r="A2684">
        <v>3579</v>
      </c>
      <c r="B2684" s="3" t="s">
        <v>3578</v>
      </c>
      <c r="C2684" s="3" t="s">
        <v>7689</v>
      </c>
      <c r="D2684" s="22">
        <v>500</v>
      </c>
      <c r="E2684" s="22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>
        <f t="shared" si="167"/>
        <v>2016</v>
      </c>
    </row>
    <row r="2685" spans="1:20" ht="43.5" x14ac:dyDescent="0.35">
      <c r="A2685">
        <v>3650</v>
      </c>
      <c r="B2685" s="3" t="s">
        <v>3648</v>
      </c>
      <c r="C2685" s="3" t="s">
        <v>7760</v>
      </c>
      <c r="D2685" s="22">
        <v>500</v>
      </c>
      <c r="E2685" s="22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>
        <f t="shared" si="167"/>
        <v>2016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22">
        <v>500</v>
      </c>
      <c r="E2686" s="22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>
        <f t="shared" si="167"/>
        <v>2015</v>
      </c>
    </row>
    <row r="2687" spans="1:20" ht="43.5" x14ac:dyDescent="0.35">
      <c r="A2687">
        <v>1832</v>
      </c>
      <c r="B2687" s="3" t="s">
        <v>1833</v>
      </c>
      <c r="C2687" s="3" t="s">
        <v>5942</v>
      </c>
      <c r="D2687" s="22">
        <v>350</v>
      </c>
      <c r="E2687" s="22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6">
        <f t="shared" si="166"/>
        <v>40576.539664351854</v>
      </c>
      <c r="T2687">
        <f t="shared" si="167"/>
        <v>2011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 s="22">
        <v>3000</v>
      </c>
      <c r="E2688" s="22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>
        <f t="shared" si="167"/>
        <v>2014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22">
        <v>300</v>
      </c>
      <c r="E2689" s="22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>
        <f t="shared" si="167"/>
        <v>2015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 s="22">
        <v>20000</v>
      </c>
      <c r="E2690" s="22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>
        <f t="shared" si="167"/>
        <v>2016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 s="22">
        <v>5000</v>
      </c>
      <c r="E2691" s="22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 s="22">
        <v>5000</v>
      </c>
      <c r="E2692" s="22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>
        <f t="shared" si="171"/>
        <v>2016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22">
        <v>20000</v>
      </c>
      <c r="E2693" s="22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>
        <f t="shared" si="171"/>
        <v>2016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22">
        <v>450</v>
      </c>
      <c r="E2694" s="22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>
        <f t="shared" si="171"/>
        <v>2017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22">
        <v>350</v>
      </c>
      <c r="E2695" s="22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>
        <f t="shared" si="171"/>
        <v>2016</v>
      </c>
    </row>
    <row r="2696" spans="1:20" ht="43.5" x14ac:dyDescent="0.35">
      <c r="A2696">
        <v>704</v>
      </c>
      <c r="B2696" s="3" t="s">
        <v>705</v>
      </c>
      <c r="C2696" s="3" t="s">
        <v>4814</v>
      </c>
      <c r="D2696" s="22">
        <v>55000</v>
      </c>
      <c r="E2696" s="22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>
        <f t="shared" si="171"/>
        <v>2016</v>
      </c>
    </row>
    <row r="2697" spans="1:20" ht="43.5" x14ac:dyDescent="0.35">
      <c r="A2697">
        <v>3646</v>
      </c>
      <c r="B2697" s="3" t="s">
        <v>3644</v>
      </c>
      <c r="C2697" s="3" t="s">
        <v>7756</v>
      </c>
      <c r="D2697" s="22">
        <v>10000</v>
      </c>
      <c r="E2697" s="22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>
        <f t="shared" si="171"/>
        <v>2015</v>
      </c>
    </row>
    <row r="2698" spans="1:20" ht="58" x14ac:dyDescent="0.35">
      <c r="A2698">
        <v>948</v>
      </c>
      <c r="B2698" s="3" t="s">
        <v>949</v>
      </c>
      <c r="C2698" s="3" t="s">
        <v>5058</v>
      </c>
      <c r="D2698" s="22">
        <v>4000</v>
      </c>
      <c r="E2698" s="22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6">
        <f t="shared" si="170"/>
        <v>42411.828287037039</v>
      </c>
      <c r="T2698">
        <f t="shared" si="171"/>
        <v>2016</v>
      </c>
    </row>
    <row r="2699" spans="1:20" ht="29" x14ac:dyDescent="0.35">
      <c r="A2699">
        <v>452</v>
      </c>
      <c r="B2699" s="3" t="s">
        <v>453</v>
      </c>
      <c r="C2699" s="3" t="s">
        <v>4562</v>
      </c>
      <c r="D2699" s="22">
        <v>750</v>
      </c>
      <c r="E2699" s="22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6">
        <f t="shared" si="170"/>
        <v>42107.703877314809</v>
      </c>
      <c r="T2699">
        <f t="shared" si="171"/>
        <v>2015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 s="22">
        <v>5000</v>
      </c>
      <c r="E2700" s="22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>
        <f t="shared" si="171"/>
        <v>2012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 s="22">
        <v>4059</v>
      </c>
      <c r="E2701" s="22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>
        <f t="shared" si="171"/>
        <v>2015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22">
        <v>315</v>
      </c>
      <c r="E2702" s="22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>
        <f t="shared" si="171"/>
        <v>2016</v>
      </c>
    </row>
    <row r="2703" spans="1:20" ht="43.5" x14ac:dyDescent="0.35">
      <c r="A2703">
        <v>992</v>
      </c>
      <c r="B2703" s="3" t="s">
        <v>993</v>
      </c>
      <c r="C2703" s="3" t="s">
        <v>5102</v>
      </c>
      <c r="D2703" s="22">
        <v>100000</v>
      </c>
      <c r="E2703" s="22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>
        <f t="shared" si="171"/>
        <v>2016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 s="22">
        <v>10000</v>
      </c>
      <c r="E2704" s="22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>
        <f t="shared" si="171"/>
        <v>2014</v>
      </c>
    </row>
    <row r="2705" spans="1:20" ht="43.5" x14ac:dyDescent="0.35">
      <c r="A2705">
        <v>2388</v>
      </c>
      <c r="B2705" s="3" t="s">
        <v>2389</v>
      </c>
      <c r="C2705" s="3" t="s">
        <v>6498</v>
      </c>
      <c r="D2705" s="22">
        <v>37000</v>
      </c>
      <c r="E2705" s="22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6">
        <f t="shared" si="170"/>
        <v>41989.853692129633</v>
      </c>
      <c r="T2705">
        <f t="shared" si="171"/>
        <v>2014</v>
      </c>
    </row>
    <row r="2706" spans="1:20" ht="29" x14ac:dyDescent="0.35">
      <c r="A2706">
        <v>2161</v>
      </c>
      <c r="B2706" s="3" t="s">
        <v>2162</v>
      </c>
      <c r="C2706" s="3" t="s">
        <v>6271</v>
      </c>
      <c r="D2706" s="22">
        <v>400</v>
      </c>
      <c r="E2706" s="22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6">
        <f t="shared" si="170"/>
        <v>42240.852534722217</v>
      </c>
      <c r="T2706">
        <f t="shared" si="171"/>
        <v>2015</v>
      </c>
    </row>
    <row r="2707" spans="1:20" ht="43.5" x14ac:dyDescent="0.35">
      <c r="A2707">
        <v>2409</v>
      </c>
      <c r="B2707" s="3" t="s">
        <v>2410</v>
      </c>
      <c r="C2707" s="3" t="s">
        <v>6519</v>
      </c>
      <c r="D2707" s="22">
        <v>25000</v>
      </c>
      <c r="E2707" s="22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6">
        <f t="shared" si="170"/>
        <v>42204.875868055555</v>
      </c>
      <c r="T2707">
        <f t="shared" si="171"/>
        <v>2015</v>
      </c>
    </row>
    <row r="2708" spans="1:20" ht="43.5" x14ac:dyDescent="0.35">
      <c r="A2708">
        <v>2414</v>
      </c>
      <c r="B2708" s="3" t="s">
        <v>2415</v>
      </c>
      <c r="C2708" s="3" t="s">
        <v>6524</v>
      </c>
      <c r="D2708" s="22">
        <v>15000</v>
      </c>
      <c r="E2708" s="22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6">
        <f t="shared" si="170"/>
        <v>42198.695138888885</v>
      </c>
      <c r="T2708">
        <f t="shared" si="171"/>
        <v>2015</v>
      </c>
    </row>
    <row r="2709" spans="1:20" ht="58" x14ac:dyDescent="0.35">
      <c r="A2709">
        <v>4046</v>
      </c>
      <c r="B2709" s="3" t="s">
        <v>4042</v>
      </c>
      <c r="C2709" s="3" t="s">
        <v>8150</v>
      </c>
      <c r="D2709" s="22">
        <v>5600</v>
      </c>
      <c r="E2709" s="22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6">
        <f t="shared" si="170"/>
        <v>41904.650578703702</v>
      </c>
      <c r="T2709">
        <f t="shared" si="171"/>
        <v>2014</v>
      </c>
    </row>
    <row r="2710" spans="1:20" ht="43.5" x14ac:dyDescent="0.35">
      <c r="A2710">
        <v>95</v>
      </c>
      <c r="B2710" s="3" t="s">
        <v>97</v>
      </c>
      <c r="C2710" s="3" t="s">
        <v>4206</v>
      </c>
      <c r="D2710" s="22">
        <v>350</v>
      </c>
      <c r="E2710" s="22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6">
        <f t="shared" si="170"/>
        <v>40935.005104166667</v>
      </c>
      <c r="T2710">
        <f t="shared" si="171"/>
        <v>2012</v>
      </c>
    </row>
    <row r="2711" spans="1:20" ht="43.5" x14ac:dyDescent="0.35">
      <c r="A2711">
        <v>76</v>
      </c>
      <c r="B2711" s="3" t="s">
        <v>78</v>
      </c>
      <c r="C2711" s="3" t="s">
        <v>4187</v>
      </c>
      <c r="D2711" s="22">
        <v>300</v>
      </c>
      <c r="E2711" s="22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6">
        <f t="shared" si="170"/>
        <v>40844.691643518519</v>
      </c>
      <c r="T2711">
        <f t="shared" si="171"/>
        <v>2011</v>
      </c>
    </row>
    <row r="2712" spans="1:20" ht="58" x14ac:dyDescent="0.35">
      <c r="A2712">
        <v>3605</v>
      </c>
      <c r="B2712" s="3" t="s">
        <v>3604</v>
      </c>
      <c r="C2712" s="3" t="s">
        <v>7715</v>
      </c>
      <c r="D2712" s="22">
        <v>250</v>
      </c>
      <c r="E2712" s="22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6">
        <f t="shared" si="170"/>
        <v>42383.793124999997</v>
      </c>
      <c r="T2712">
        <f t="shared" si="171"/>
        <v>2016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 s="22">
        <v>1500</v>
      </c>
      <c r="E2713" s="22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>
        <f t="shared" si="171"/>
        <v>2015</v>
      </c>
    </row>
    <row r="2714" spans="1:20" ht="43.5" x14ac:dyDescent="0.35">
      <c r="A2714">
        <v>3929</v>
      </c>
      <c r="B2714" s="3" t="s">
        <v>3926</v>
      </c>
      <c r="C2714" s="3" t="s">
        <v>8037</v>
      </c>
      <c r="D2714" s="22">
        <v>20000</v>
      </c>
      <c r="E2714" s="22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>
        <f t="shared" si="171"/>
        <v>2016</v>
      </c>
    </row>
    <row r="2715" spans="1:20" ht="58" x14ac:dyDescent="0.35">
      <c r="A2715">
        <v>4001</v>
      </c>
      <c r="B2715" s="3" t="s">
        <v>3997</v>
      </c>
      <c r="C2715" s="3" t="s">
        <v>8107</v>
      </c>
      <c r="D2715" s="22">
        <v>1200</v>
      </c>
      <c r="E2715" s="22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>
        <f t="shared" si="171"/>
        <v>2017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22">
        <v>13111</v>
      </c>
      <c r="E2716" s="22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>
        <f t="shared" si="171"/>
        <v>2015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 s="22">
        <v>15000</v>
      </c>
      <c r="E2717" s="22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>
        <f t="shared" si="171"/>
        <v>2014</v>
      </c>
    </row>
    <row r="2718" spans="1:20" ht="58" x14ac:dyDescent="0.35">
      <c r="A2718">
        <v>3980</v>
      </c>
      <c r="B2718" s="3" t="s">
        <v>3977</v>
      </c>
      <c r="C2718" s="3" t="s">
        <v>8087</v>
      </c>
      <c r="D2718" s="22">
        <v>2500</v>
      </c>
      <c r="E2718" s="22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6">
        <f t="shared" si="170"/>
        <v>41795.598923611113</v>
      </c>
      <c r="T2718">
        <f t="shared" si="171"/>
        <v>2014</v>
      </c>
    </row>
    <row r="2719" spans="1:20" ht="43.5" x14ac:dyDescent="0.35">
      <c r="A2719">
        <v>3325</v>
      </c>
      <c r="B2719" s="3" t="s">
        <v>3325</v>
      </c>
      <c r="C2719" s="3" t="s">
        <v>7435</v>
      </c>
      <c r="D2719" s="22">
        <v>400</v>
      </c>
      <c r="E2719" s="22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6">
        <f t="shared" si="170"/>
        <v>42064.785613425927</v>
      </c>
      <c r="T2719">
        <f t="shared" si="171"/>
        <v>2015</v>
      </c>
    </row>
    <row r="2720" spans="1:20" ht="58" x14ac:dyDescent="0.35">
      <c r="A2720">
        <v>1419</v>
      </c>
      <c r="B2720" s="3" t="s">
        <v>1420</v>
      </c>
      <c r="C2720" s="3" t="s">
        <v>5529</v>
      </c>
      <c r="D2720" s="22">
        <v>6300</v>
      </c>
      <c r="E2720" s="22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>
        <f t="shared" si="171"/>
        <v>2016</v>
      </c>
    </row>
    <row r="2721" spans="1:20" ht="58" x14ac:dyDescent="0.35">
      <c r="A2721">
        <v>1494</v>
      </c>
      <c r="B2721" s="3" t="s">
        <v>1495</v>
      </c>
      <c r="C2721" s="3" t="s">
        <v>5604</v>
      </c>
      <c r="D2721" s="22">
        <v>5000</v>
      </c>
      <c r="E2721" s="22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>
        <f t="shared" si="171"/>
        <v>2015</v>
      </c>
    </row>
    <row r="2722" spans="1:20" ht="43.5" x14ac:dyDescent="0.35">
      <c r="A2722">
        <v>3897</v>
      </c>
      <c r="B2722" s="3" t="s">
        <v>3894</v>
      </c>
      <c r="C2722" s="3" t="s">
        <v>8005</v>
      </c>
      <c r="D2722" s="22">
        <v>2500</v>
      </c>
      <c r="E2722" s="22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6">
        <f t="shared" si="170"/>
        <v>41982.87364583333</v>
      </c>
      <c r="T2722">
        <f t="shared" si="171"/>
        <v>2014</v>
      </c>
    </row>
    <row r="2723" spans="1:20" ht="58" x14ac:dyDescent="0.35">
      <c r="A2723">
        <v>2805</v>
      </c>
      <c r="B2723" s="3" t="s">
        <v>2805</v>
      </c>
      <c r="C2723" s="3" t="s">
        <v>6915</v>
      </c>
      <c r="D2723" s="22">
        <v>400</v>
      </c>
      <c r="E2723" s="22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6">
        <f t="shared" si="170"/>
        <v>42213.505474537036</v>
      </c>
      <c r="T2723">
        <f t="shared" si="171"/>
        <v>2015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 s="22">
        <v>2000</v>
      </c>
      <c r="E2724" s="22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>
        <f t="shared" si="171"/>
        <v>2015</v>
      </c>
    </row>
    <row r="2725" spans="1:20" ht="43.5" x14ac:dyDescent="0.35">
      <c r="A2725">
        <v>2383</v>
      </c>
      <c r="B2725" s="3" t="s">
        <v>2384</v>
      </c>
      <c r="C2725" s="3" t="s">
        <v>6493</v>
      </c>
      <c r="D2725" s="22">
        <v>10000</v>
      </c>
      <c r="E2725" s="22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6">
        <f t="shared" si="170"/>
        <v>42027.056793981479</v>
      </c>
      <c r="T2725">
        <f t="shared" si="171"/>
        <v>2015</v>
      </c>
    </row>
    <row r="2726" spans="1:20" ht="43.5" x14ac:dyDescent="0.35">
      <c r="A2726">
        <v>162</v>
      </c>
      <c r="B2726" s="3" t="s">
        <v>164</v>
      </c>
      <c r="C2726" s="3" t="s">
        <v>4272</v>
      </c>
      <c r="D2726" s="22">
        <v>2800</v>
      </c>
      <c r="E2726" s="22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6">
        <f t="shared" si="170"/>
        <v>41835.126805555556</v>
      </c>
      <c r="T2726">
        <f t="shared" si="171"/>
        <v>2014</v>
      </c>
    </row>
    <row r="2727" spans="1:20" ht="29" x14ac:dyDescent="0.35">
      <c r="A2727">
        <v>819</v>
      </c>
      <c r="B2727" s="3" t="s">
        <v>820</v>
      </c>
      <c r="C2727" s="3" t="s">
        <v>4929</v>
      </c>
      <c r="D2727" s="22">
        <v>400</v>
      </c>
      <c r="E2727" s="22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6">
        <f t="shared" si="170"/>
        <v>41619.998310185183</v>
      </c>
      <c r="T2727">
        <f t="shared" si="171"/>
        <v>2013</v>
      </c>
    </row>
    <row r="2728" spans="1:20" ht="43.5" x14ac:dyDescent="0.35">
      <c r="A2728">
        <v>1908</v>
      </c>
      <c r="B2728" s="3" t="s">
        <v>1909</v>
      </c>
      <c r="C2728" s="3" t="s">
        <v>6018</v>
      </c>
      <c r="D2728" s="22">
        <v>25000</v>
      </c>
      <c r="E2728" s="22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>
        <f t="shared" si="171"/>
        <v>2016</v>
      </c>
    </row>
    <row r="2729" spans="1:20" ht="43.5" x14ac:dyDescent="0.35">
      <c r="A2729">
        <v>422</v>
      </c>
      <c r="B2729" s="3" t="s">
        <v>423</v>
      </c>
      <c r="C2729" s="3" t="s">
        <v>4532</v>
      </c>
      <c r="D2729" s="22">
        <v>40000</v>
      </c>
      <c r="E2729" s="22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>
        <f t="shared" si="171"/>
        <v>2014</v>
      </c>
    </row>
    <row r="2730" spans="1:20" ht="43.5" x14ac:dyDescent="0.35">
      <c r="A2730">
        <v>4069</v>
      </c>
      <c r="B2730" s="3" t="s">
        <v>4065</v>
      </c>
      <c r="C2730" s="3" t="s">
        <v>8172</v>
      </c>
      <c r="D2730" s="22">
        <v>1250</v>
      </c>
      <c r="E2730" s="22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6">
        <f t="shared" si="170"/>
        <v>42022.661527777775</v>
      </c>
      <c r="T2730">
        <f t="shared" si="171"/>
        <v>2015</v>
      </c>
    </row>
    <row r="2731" spans="1:20" ht="43.5" x14ac:dyDescent="0.35">
      <c r="A2731">
        <v>3116</v>
      </c>
      <c r="B2731" s="3" t="s">
        <v>3116</v>
      </c>
      <c r="C2731" s="3" t="s">
        <v>7226</v>
      </c>
      <c r="D2731" s="22">
        <v>750</v>
      </c>
      <c r="E2731" s="22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>
        <f t="shared" si="171"/>
        <v>2015</v>
      </c>
    </row>
    <row r="2732" spans="1:20" ht="43.5" x14ac:dyDescent="0.35">
      <c r="A2732">
        <v>2448</v>
      </c>
      <c r="B2732" s="3" t="s">
        <v>2449</v>
      </c>
      <c r="C2732" s="3" t="s">
        <v>6558</v>
      </c>
      <c r="D2732" s="22">
        <v>400</v>
      </c>
      <c r="E2732" s="22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6">
        <f t="shared" si="170"/>
        <v>42607.316122685181</v>
      </c>
      <c r="T2732">
        <f t="shared" si="171"/>
        <v>2016</v>
      </c>
    </row>
    <row r="2733" spans="1:20" ht="43.5" x14ac:dyDescent="0.35">
      <c r="A2733">
        <v>3693</v>
      </c>
      <c r="B2733" s="3" t="s">
        <v>3690</v>
      </c>
      <c r="C2733" s="3" t="s">
        <v>7803</v>
      </c>
      <c r="D2733" s="22">
        <v>333</v>
      </c>
      <c r="E2733" s="22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6">
        <f t="shared" si="170"/>
        <v>42309.191307870366</v>
      </c>
      <c r="T2733">
        <f t="shared" si="171"/>
        <v>2015</v>
      </c>
    </row>
    <row r="2734" spans="1:20" ht="43.5" x14ac:dyDescent="0.35">
      <c r="A2734">
        <v>3820</v>
      </c>
      <c r="B2734" s="3" t="s">
        <v>3817</v>
      </c>
      <c r="C2734" s="3" t="s">
        <v>7929</v>
      </c>
      <c r="D2734" s="22">
        <v>300</v>
      </c>
      <c r="E2734" s="22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6">
        <f t="shared" si="170"/>
        <v>42160.651817129634</v>
      </c>
      <c r="T2734">
        <f t="shared" si="171"/>
        <v>2015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 s="22">
        <v>1500</v>
      </c>
      <c r="E2735" s="22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>
        <f t="shared" si="171"/>
        <v>2015</v>
      </c>
    </row>
    <row r="2736" spans="1:20" ht="43.5" x14ac:dyDescent="0.35">
      <c r="A2736">
        <v>595</v>
      </c>
      <c r="B2736" s="3" t="s">
        <v>596</v>
      </c>
      <c r="C2736" s="3" t="s">
        <v>4705</v>
      </c>
      <c r="D2736" s="22">
        <v>100000</v>
      </c>
      <c r="E2736" s="22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>
        <f t="shared" si="171"/>
        <v>2015</v>
      </c>
    </row>
    <row r="2737" spans="1:20" ht="43.5" x14ac:dyDescent="0.35">
      <c r="A2737">
        <v>3801</v>
      </c>
      <c r="B2737" s="3" t="s">
        <v>3798</v>
      </c>
      <c r="C2737" s="3" t="s">
        <v>7911</v>
      </c>
      <c r="D2737" s="22">
        <v>5000</v>
      </c>
      <c r="E2737" s="22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>
        <f t="shared" si="171"/>
        <v>2014</v>
      </c>
    </row>
    <row r="2738" spans="1:20" ht="43.5" x14ac:dyDescent="0.35">
      <c r="A2738">
        <v>1124</v>
      </c>
      <c r="B2738" s="3" t="s">
        <v>1125</v>
      </c>
      <c r="C2738" s="3" t="s">
        <v>5234</v>
      </c>
      <c r="D2738" s="22">
        <v>90000</v>
      </c>
      <c r="E2738" s="22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6">
        <f t="shared" si="170"/>
        <v>42094.667256944449</v>
      </c>
      <c r="T2738">
        <f t="shared" si="171"/>
        <v>2015</v>
      </c>
    </row>
    <row r="2739" spans="1:20" ht="58" x14ac:dyDescent="0.35">
      <c r="A2739">
        <v>1102</v>
      </c>
      <c r="B2739" s="3" t="s">
        <v>1103</v>
      </c>
      <c r="C2739" s="3" t="s">
        <v>5212</v>
      </c>
      <c r="D2739" s="22">
        <v>8000</v>
      </c>
      <c r="E2739" s="22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>
        <f t="shared" si="171"/>
        <v>2013</v>
      </c>
    </row>
    <row r="2740" spans="1:20" ht="43.5" x14ac:dyDescent="0.35">
      <c r="A2740">
        <v>3955</v>
      </c>
      <c r="B2740" s="3" t="s">
        <v>3952</v>
      </c>
      <c r="C2740" s="3" t="s">
        <v>8062</v>
      </c>
      <c r="D2740" s="22">
        <v>1750</v>
      </c>
      <c r="E2740" s="22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6">
        <f t="shared" si="170"/>
        <v>42306.848854166667</v>
      </c>
      <c r="T2740">
        <f t="shared" si="171"/>
        <v>2015</v>
      </c>
    </row>
    <row r="2741" spans="1:20" ht="43.5" x14ac:dyDescent="0.35">
      <c r="A2741">
        <v>2217</v>
      </c>
      <c r="B2741" s="3" t="s">
        <v>2218</v>
      </c>
      <c r="C2741" s="3" t="s">
        <v>6327</v>
      </c>
      <c r="D2741" s="22">
        <v>420</v>
      </c>
      <c r="E2741" s="22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>
        <f t="shared" si="171"/>
        <v>2015</v>
      </c>
    </row>
    <row r="2742" spans="1:20" ht="43.5" x14ac:dyDescent="0.35">
      <c r="A2742">
        <v>97</v>
      </c>
      <c r="B2742" s="3" t="s">
        <v>99</v>
      </c>
      <c r="C2742" s="3" t="s">
        <v>4208</v>
      </c>
      <c r="D2742" s="22">
        <v>400</v>
      </c>
      <c r="E2742" s="22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6">
        <f t="shared" si="170"/>
        <v>40706.135208333333</v>
      </c>
      <c r="T2742">
        <f t="shared" si="171"/>
        <v>2011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22">
        <v>110</v>
      </c>
      <c r="E2743" s="22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>
        <f t="shared" si="171"/>
        <v>2013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22">
        <v>200</v>
      </c>
      <c r="E2744" s="22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>
        <f t="shared" si="171"/>
        <v>2015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 s="22">
        <v>5000</v>
      </c>
      <c r="E2745" s="22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>
        <f t="shared" si="171"/>
        <v>2016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 s="22">
        <v>1000</v>
      </c>
      <c r="E2746" s="22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>
        <f t="shared" si="171"/>
        <v>2015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22">
        <v>400</v>
      </c>
      <c r="E2747" s="22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>
        <f t="shared" si="171"/>
        <v>2010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 s="22">
        <v>3000</v>
      </c>
      <c r="E2748" s="22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>
        <f t="shared" si="171"/>
        <v>2016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 s="22">
        <v>6048</v>
      </c>
      <c r="E2749" s="22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>
        <f t="shared" si="171"/>
        <v>2015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 s="22">
        <v>20000</v>
      </c>
      <c r="E2750" s="22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>
        <f t="shared" si="171"/>
        <v>2015</v>
      </c>
    </row>
    <row r="2751" spans="1:20" ht="58" x14ac:dyDescent="0.35">
      <c r="A2751">
        <v>1083</v>
      </c>
      <c r="B2751" s="3" t="s">
        <v>1084</v>
      </c>
      <c r="C2751" s="3" t="s">
        <v>5193</v>
      </c>
      <c r="D2751" s="22">
        <v>50000</v>
      </c>
      <c r="E2751" s="22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6">
        <f t="shared" si="170"/>
        <v>41793.659525462965</v>
      </c>
      <c r="T2751">
        <f t="shared" si="171"/>
        <v>2014</v>
      </c>
    </row>
    <row r="2752" spans="1:20" ht="43.5" x14ac:dyDescent="0.35">
      <c r="A2752">
        <v>3967</v>
      </c>
      <c r="B2752" s="3" t="s">
        <v>3964</v>
      </c>
      <c r="C2752" s="3" t="s">
        <v>8074</v>
      </c>
      <c r="D2752" s="22">
        <v>1700</v>
      </c>
      <c r="E2752" s="22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6">
        <f t="shared" si="170"/>
        <v>42770.290590277778</v>
      </c>
      <c r="T2752">
        <f t="shared" si="171"/>
        <v>2017</v>
      </c>
    </row>
    <row r="2753" spans="1:20" ht="29" x14ac:dyDescent="0.35">
      <c r="A2753">
        <v>22</v>
      </c>
      <c r="B2753" s="3" t="s">
        <v>24</v>
      </c>
      <c r="C2753" s="3" t="s">
        <v>4133</v>
      </c>
      <c r="D2753" s="22">
        <v>350</v>
      </c>
      <c r="E2753" s="22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6">
        <f t="shared" si="170"/>
        <v>41989.91134259259</v>
      </c>
      <c r="T2753">
        <f t="shared" si="171"/>
        <v>2014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22">
        <v>300</v>
      </c>
      <c r="E2754" s="22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>
        <f t="shared" si="171"/>
        <v>2016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22">
        <v>50000</v>
      </c>
      <c r="E2755" s="22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765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5">
      <c r="A2756">
        <v>2150</v>
      </c>
      <c r="B2756" s="3" t="s">
        <v>2151</v>
      </c>
      <c r="C2756" s="3" t="s">
        <v>6260</v>
      </c>
      <c r="D2756" s="22">
        <v>50000</v>
      </c>
      <c r="E2756" s="22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>
        <f t="shared" si="175"/>
        <v>2016</v>
      </c>
    </row>
    <row r="2757" spans="1:20" ht="58" x14ac:dyDescent="0.35">
      <c r="A2757">
        <v>700</v>
      </c>
      <c r="B2757" s="3" t="s">
        <v>701</v>
      </c>
      <c r="C2757" s="3" t="s">
        <v>4810</v>
      </c>
      <c r="D2757" s="22">
        <v>15000</v>
      </c>
      <c r="E2757" s="22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6">
        <f t="shared" si="174"/>
        <v>42715.688437500001</v>
      </c>
      <c r="T2757">
        <f t="shared" si="175"/>
        <v>2016</v>
      </c>
    </row>
    <row r="2758" spans="1:20" ht="43.5" x14ac:dyDescent="0.35">
      <c r="A2758">
        <v>1430</v>
      </c>
      <c r="B2758" s="3" t="s">
        <v>1431</v>
      </c>
      <c r="C2758" s="3" t="s">
        <v>5540</v>
      </c>
      <c r="D2758" s="22">
        <v>5000</v>
      </c>
      <c r="E2758" s="22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6">
        <f t="shared" si="174"/>
        <v>41961.813518518517</v>
      </c>
      <c r="T2758">
        <f t="shared" si="175"/>
        <v>2014</v>
      </c>
    </row>
    <row r="2759" spans="1:20" ht="43.5" x14ac:dyDescent="0.35">
      <c r="A2759">
        <v>135</v>
      </c>
      <c r="B2759" s="3" t="s">
        <v>137</v>
      </c>
      <c r="C2759" s="3" t="s">
        <v>4246</v>
      </c>
      <c r="D2759" s="22">
        <v>3000</v>
      </c>
      <c r="E2759" s="22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6">
        <f t="shared" si="174"/>
        <v>41788.381909722222</v>
      </c>
      <c r="T2759">
        <f t="shared" si="175"/>
        <v>2014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 s="22">
        <v>10000</v>
      </c>
      <c r="E2760" s="22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>
        <f t="shared" si="175"/>
        <v>2016</v>
      </c>
    </row>
    <row r="2761" spans="1:20" ht="43.5" x14ac:dyDescent="0.35">
      <c r="A2761">
        <v>180</v>
      </c>
      <c r="B2761" s="3" t="s">
        <v>182</v>
      </c>
      <c r="C2761" s="3" t="s">
        <v>4290</v>
      </c>
      <c r="D2761" s="22">
        <v>1200</v>
      </c>
      <c r="E2761" s="22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>
        <f t="shared" si="175"/>
        <v>2015</v>
      </c>
    </row>
    <row r="2762" spans="1:20" ht="58" x14ac:dyDescent="0.35">
      <c r="A2762">
        <v>234</v>
      </c>
      <c r="B2762" s="3" t="s">
        <v>236</v>
      </c>
      <c r="C2762" s="3" t="s">
        <v>4344</v>
      </c>
      <c r="D2762" s="22">
        <v>1000</v>
      </c>
      <c r="E2762" s="22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>
        <f t="shared" si="175"/>
        <v>2015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22">
        <v>300</v>
      </c>
      <c r="E2763" s="22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>
        <f t="shared" si="175"/>
        <v>2012</v>
      </c>
    </row>
    <row r="2764" spans="1:20" ht="58" x14ac:dyDescent="0.35">
      <c r="A2764">
        <v>508</v>
      </c>
      <c r="B2764" s="3" t="s">
        <v>509</v>
      </c>
      <c r="C2764" s="3" t="s">
        <v>4618</v>
      </c>
      <c r="D2764" s="22">
        <v>50000</v>
      </c>
      <c r="E2764" s="22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>
        <f t="shared" si="175"/>
        <v>2012</v>
      </c>
    </row>
    <row r="2765" spans="1:20" ht="58" x14ac:dyDescent="0.35">
      <c r="A2765">
        <v>779</v>
      </c>
      <c r="B2765" s="3" t="s">
        <v>780</v>
      </c>
      <c r="C2765" s="3" t="s">
        <v>4889</v>
      </c>
      <c r="D2765" s="22">
        <v>15000</v>
      </c>
      <c r="E2765" s="22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>
        <f t="shared" si="175"/>
        <v>2010</v>
      </c>
    </row>
    <row r="2766" spans="1:20" ht="43.5" x14ac:dyDescent="0.35">
      <c r="A2766">
        <v>4096</v>
      </c>
      <c r="B2766" s="3" t="s">
        <v>4092</v>
      </c>
      <c r="C2766" s="3" t="s">
        <v>8199</v>
      </c>
      <c r="D2766" s="22">
        <v>3500</v>
      </c>
      <c r="E2766" s="22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>ROUND(E2/D2*100,0)</f>
        <v>7814</v>
      </c>
      <c r="P2766">
        <f t="shared" si="173"/>
        <v>80</v>
      </c>
      <c r="Q2766" s="11" t="s">
        <v>8323</v>
      </c>
      <c r="R2766" t="s">
        <v>8326</v>
      </c>
      <c r="S2766" s="16">
        <f t="shared" si="174"/>
        <v>42750.530312499999</v>
      </c>
      <c r="T2766">
        <f t="shared" si="175"/>
        <v>2017</v>
      </c>
    </row>
    <row r="2767" spans="1:20" ht="58" x14ac:dyDescent="0.35">
      <c r="A2767">
        <v>4030</v>
      </c>
      <c r="B2767" s="3" t="s">
        <v>4026</v>
      </c>
      <c r="C2767" s="3" t="s">
        <v>8135</v>
      </c>
      <c r="D2767" s="22">
        <v>2500</v>
      </c>
      <c r="E2767" s="22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ref="O2767:O2830" si="176">ROUND(E3/D3*100,0)</f>
        <v>21535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>
        <f t="shared" si="175"/>
        <v>2016</v>
      </c>
    </row>
    <row r="2768" spans="1:20" ht="43.5" x14ac:dyDescent="0.35">
      <c r="A2768">
        <v>3494</v>
      </c>
      <c r="B2768" s="3" t="s">
        <v>3493</v>
      </c>
      <c r="C2768" s="3" t="s">
        <v>7604</v>
      </c>
      <c r="D2768" s="22">
        <v>400</v>
      </c>
      <c r="E2768" s="22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6"/>
        <v>263</v>
      </c>
      <c r="P2768">
        <f t="shared" si="173"/>
        <v>30.77</v>
      </c>
      <c r="Q2768" s="11" t="s">
        <v>8323</v>
      </c>
      <c r="R2768" t="s">
        <v>8326</v>
      </c>
      <c r="S2768" s="16">
        <f t="shared" si="174"/>
        <v>42689.214988425927</v>
      </c>
      <c r="T2768">
        <f t="shared" si="175"/>
        <v>2016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 s="22">
        <v>3255</v>
      </c>
      <c r="E2769" s="22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6"/>
        <v>543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>
        <f t="shared" si="175"/>
        <v>2015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 s="22">
        <v>50000</v>
      </c>
      <c r="E2770" s="22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6"/>
        <v>800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>
        <f t="shared" si="175"/>
        <v>2014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22">
        <v>250</v>
      </c>
      <c r="E2771" s="22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6"/>
        <v>495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>
        <f t="shared" si="175"/>
        <v>2010</v>
      </c>
    </row>
    <row r="2772" spans="1:20" ht="43.5" x14ac:dyDescent="0.35">
      <c r="A2772">
        <v>4064</v>
      </c>
      <c r="B2772" s="3" t="s">
        <v>4060</v>
      </c>
      <c r="C2772" s="3" t="s">
        <v>8168</v>
      </c>
      <c r="D2772" s="22">
        <v>2000</v>
      </c>
      <c r="E2772" s="22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6"/>
        <v>1182</v>
      </c>
      <c r="P2772">
        <f t="shared" si="173"/>
        <v>64.17</v>
      </c>
      <c r="Q2772" s="11" t="s">
        <v>8323</v>
      </c>
      <c r="R2772" t="s">
        <v>8326</v>
      </c>
      <c r="S2772" s="16">
        <f t="shared" si="174"/>
        <v>42093.588263888887</v>
      </c>
      <c r="T2772">
        <f t="shared" si="175"/>
        <v>2015</v>
      </c>
    </row>
    <row r="2773" spans="1:20" ht="43.5" x14ac:dyDescent="0.35">
      <c r="A2773">
        <v>3453</v>
      </c>
      <c r="B2773" s="3" t="s">
        <v>3452</v>
      </c>
      <c r="C2773" s="3" t="s">
        <v>7563</v>
      </c>
      <c r="D2773" s="22">
        <v>300</v>
      </c>
      <c r="E2773" s="22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6"/>
        <v>1027</v>
      </c>
      <c r="P2773">
        <f t="shared" si="173"/>
        <v>27.5</v>
      </c>
      <c r="Q2773" s="11" t="s">
        <v>8323</v>
      </c>
      <c r="R2773" t="s">
        <v>8326</v>
      </c>
      <c r="S2773" s="16">
        <f t="shared" si="174"/>
        <v>42535.97865740741</v>
      </c>
      <c r="T2773">
        <f t="shared" si="175"/>
        <v>2016</v>
      </c>
    </row>
    <row r="2774" spans="1:20" ht="43.5" x14ac:dyDescent="0.35">
      <c r="A2774">
        <v>1981</v>
      </c>
      <c r="B2774" s="3" t="s">
        <v>1982</v>
      </c>
      <c r="C2774" s="3" t="s">
        <v>6091</v>
      </c>
      <c r="D2774" s="22">
        <v>7500</v>
      </c>
      <c r="E2774" s="22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6"/>
        <v>257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>
        <f t="shared" si="175"/>
        <v>2014</v>
      </c>
    </row>
    <row r="2775" spans="1:20" ht="43.5" x14ac:dyDescent="0.35">
      <c r="A2775">
        <v>3725</v>
      </c>
      <c r="B2775" s="3" t="s">
        <v>3722</v>
      </c>
      <c r="C2775" s="3" t="s">
        <v>7835</v>
      </c>
      <c r="D2775" s="22">
        <v>300</v>
      </c>
      <c r="E2775" s="22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6"/>
        <v>191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>
        <f t="shared" si="175"/>
        <v>2016</v>
      </c>
    </row>
    <row r="2776" spans="1:20" ht="43.5" x14ac:dyDescent="0.35">
      <c r="A2776">
        <v>1809</v>
      </c>
      <c r="B2776" s="3" t="s">
        <v>1810</v>
      </c>
      <c r="C2776" s="3" t="s">
        <v>5919</v>
      </c>
      <c r="D2776" s="22">
        <v>3500</v>
      </c>
      <c r="E2776" s="22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6"/>
        <v>157</v>
      </c>
      <c r="P2776">
        <f t="shared" si="173"/>
        <v>42.22</v>
      </c>
      <c r="Q2776" s="11" t="s">
        <v>8313</v>
      </c>
      <c r="R2776" t="s">
        <v>8314</v>
      </c>
      <c r="S2776" s="16">
        <f t="shared" si="174"/>
        <v>42029.907858796301</v>
      </c>
      <c r="T2776">
        <f t="shared" si="175"/>
        <v>2015</v>
      </c>
    </row>
    <row r="2777" spans="1:20" ht="43.5" x14ac:dyDescent="0.35">
      <c r="A2777">
        <v>2753</v>
      </c>
      <c r="B2777" s="3" t="s">
        <v>2753</v>
      </c>
      <c r="C2777" s="3" t="s">
        <v>6863</v>
      </c>
      <c r="D2777" s="22">
        <v>2000</v>
      </c>
      <c r="E2777" s="22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6"/>
        <v>820</v>
      </c>
      <c r="P2777">
        <f t="shared" si="173"/>
        <v>47.5</v>
      </c>
      <c r="Q2777" s="11" t="s">
        <v>8311</v>
      </c>
      <c r="R2777" t="s">
        <v>8356</v>
      </c>
      <c r="S2777" s="16">
        <f t="shared" si="174"/>
        <v>41117.900729166664</v>
      </c>
      <c r="T2777">
        <f t="shared" si="175"/>
        <v>2012</v>
      </c>
    </row>
    <row r="2778" spans="1:20" ht="43.5" x14ac:dyDescent="0.35">
      <c r="A2778">
        <v>201</v>
      </c>
      <c r="B2778" s="3" t="s">
        <v>203</v>
      </c>
      <c r="C2778" s="3" t="s">
        <v>4311</v>
      </c>
      <c r="D2778" s="22">
        <v>650</v>
      </c>
      <c r="E2778" s="22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6"/>
        <v>317</v>
      </c>
      <c r="P2778">
        <f t="shared" si="173"/>
        <v>54.29</v>
      </c>
      <c r="Q2778" s="11" t="s">
        <v>8321</v>
      </c>
      <c r="R2778" t="s">
        <v>8325</v>
      </c>
      <c r="S2778" s="16">
        <f t="shared" si="174"/>
        <v>42023.818622685183</v>
      </c>
      <c r="T2778">
        <f t="shared" si="175"/>
        <v>2015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 s="22">
        <v>35000</v>
      </c>
      <c r="E2779" s="22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6"/>
        <v>699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>
        <f t="shared" si="175"/>
        <v>2016</v>
      </c>
    </row>
    <row r="2780" spans="1:20" ht="43.5" x14ac:dyDescent="0.35">
      <c r="A2780">
        <v>3080</v>
      </c>
      <c r="B2780" s="3" t="s">
        <v>3080</v>
      </c>
      <c r="C2780" s="3" t="s">
        <v>7190</v>
      </c>
      <c r="D2780" s="22">
        <v>2000000</v>
      </c>
      <c r="E2780" s="22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6"/>
        <v>348</v>
      </c>
      <c r="P2780">
        <f t="shared" si="173"/>
        <v>53.71</v>
      </c>
      <c r="Q2780" s="11" t="s">
        <v>8323</v>
      </c>
      <c r="R2780" t="s">
        <v>8324</v>
      </c>
      <c r="S2780" s="16">
        <f t="shared" si="174"/>
        <v>41940.028287037036</v>
      </c>
      <c r="T2780">
        <f t="shared" si="175"/>
        <v>2014</v>
      </c>
    </row>
    <row r="2781" spans="1:20" ht="29" x14ac:dyDescent="0.35">
      <c r="A2781">
        <v>372</v>
      </c>
      <c r="B2781" s="3" t="s">
        <v>373</v>
      </c>
      <c r="C2781" s="3" t="s">
        <v>4482</v>
      </c>
      <c r="D2781" s="22">
        <v>300</v>
      </c>
      <c r="E2781" s="22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6"/>
        <v>34</v>
      </c>
      <c r="P2781">
        <f t="shared" si="173"/>
        <v>41.78</v>
      </c>
      <c r="Q2781" s="11" t="s">
        <v>8321</v>
      </c>
      <c r="R2781" t="s">
        <v>8322</v>
      </c>
      <c r="S2781" s="16">
        <f t="shared" si="174"/>
        <v>42425.576898148152</v>
      </c>
      <c r="T2781">
        <f t="shared" si="175"/>
        <v>2016</v>
      </c>
    </row>
    <row r="2782" spans="1:20" ht="43.5" x14ac:dyDescent="0.35">
      <c r="A2782">
        <v>3130</v>
      </c>
      <c r="B2782" s="3" t="s">
        <v>3130</v>
      </c>
      <c r="C2782" s="3" t="s">
        <v>7240</v>
      </c>
      <c r="D2782" s="22">
        <v>10000</v>
      </c>
      <c r="E2782" s="22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6"/>
        <v>126</v>
      </c>
      <c r="P2782">
        <f t="shared" si="173"/>
        <v>93.75</v>
      </c>
      <c r="Q2782" s="11" t="s">
        <v>8323</v>
      </c>
      <c r="R2782" t="s">
        <v>8326</v>
      </c>
      <c r="S2782" s="16">
        <f t="shared" si="174"/>
        <v>42808.640231481477</v>
      </c>
      <c r="T2782">
        <f t="shared" si="175"/>
        <v>2017</v>
      </c>
    </row>
    <row r="2783" spans="1:20" ht="43.5" x14ac:dyDescent="0.35">
      <c r="A2783">
        <v>915</v>
      </c>
      <c r="B2783" s="3" t="s">
        <v>916</v>
      </c>
      <c r="C2783" s="3" t="s">
        <v>5025</v>
      </c>
      <c r="D2783" s="22">
        <v>6500</v>
      </c>
      <c r="E2783" s="22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6"/>
        <v>788</v>
      </c>
      <c r="P2783">
        <f t="shared" si="173"/>
        <v>41.67</v>
      </c>
      <c r="Q2783" s="11" t="s">
        <v>8327</v>
      </c>
      <c r="R2783" t="s">
        <v>8350</v>
      </c>
      <c r="S2783" s="16">
        <f t="shared" si="174"/>
        <v>40937.679560185185</v>
      </c>
      <c r="T2783">
        <f t="shared" si="175"/>
        <v>2012</v>
      </c>
    </row>
    <row r="2784" spans="1:20" ht="43.5" x14ac:dyDescent="0.35">
      <c r="A2784">
        <v>1345</v>
      </c>
      <c r="B2784" s="3" t="s">
        <v>1346</v>
      </c>
      <c r="C2784" s="3" t="s">
        <v>5455</v>
      </c>
      <c r="D2784" s="22">
        <v>300</v>
      </c>
      <c r="E2784" s="22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6"/>
        <v>2791</v>
      </c>
      <c r="P2784">
        <f t="shared" si="173"/>
        <v>53.57</v>
      </c>
      <c r="Q2784" s="11" t="s">
        <v>8311</v>
      </c>
      <c r="R2784" t="s">
        <v>8333</v>
      </c>
      <c r="S2784" s="16">
        <f t="shared" si="174"/>
        <v>41799.814340277779</v>
      </c>
      <c r="T2784">
        <f t="shared" si="175"/>
        <v>2014</v>
      </c>
    </row>
    <row r="2785" spans="1:20" ht="29" x14ac:dyDescent="0.35">
      <c r="A2785">
        <v>3470</v>
      </c>
      <c r="B2785" s="3" t="s">
        <v>3469</v>
      </c>
      <c r="C2785" s="3" t="s">
        <v>7580</v>
      </c>
      <c r="D2785" s="22">
        <v>250</v>
      </c>
      <c r="E2785" s="22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6"/>
        <v>387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>
        <f t="shared" si="175"/>
        <v>2016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22">
        <v>300</v>
      </c>
      <c r="E2786" s="22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6"/>
        <v>1460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>
        <f t="shared" si="175"/>
        <v>2015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22">
        <v>300</v>
      </c>
      <c r="E2787" s="22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6"/>
        <v>951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>
        <f t="shared" si="175"/>
        <v>2016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 s="22">
        <v>5000</v>
      </c>
      <c r="E2788" s="22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6"/>
        <v>975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>
        <f t="shared" si="175"/>
        <v>2014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 s="22">
        <v>5000</v>
      </c>
      <c r="E2789" s="22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6"/>
        <v>260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>
        <f t="shared" si="175"/>
        <v>2015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 s="22">
        <v>3500</v>
      </c>
      <c r="E2790" s="22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6"/>
        <v>115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>
        <f t="shared" si="175"/>
        <v>2016</v>
      </c>
    </row>
    <row r="2791" spans="1:20" ht="43.5" x14ac:dyDescent="0.35">
      <c r="A2791">
        <v>220</v>
      </c>
      <c r="B2791" s="3" t="s">
        <v>222</v>
      </c>
      <c r="C2791" s="3" t="s">
        <v>4330</v>
      </c>
      <c r="D2791" s="22">
        <v>50000</v>
      </c>
      <c r="E2791" s="22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6"/>
        <v>382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>
        <f t="shared" si="175"/>
        <v>2015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 s="22">
        <v>15000</v>
      </c>
      <c r="E2792" s="22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6"/>
        <v>207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>
        <f t="shared" si="175"/>
        <v>2013</v>
      </c>
    </row>
    <row r="2793" spans="1:20" ht="43.5" x14ac:dyDescent="0.35">
      <c r="A2793">
        <v>1685</v>
      </c>
      <c r="B2793" s="3" t="s">
        <v>1686</v>
      </c>
      <c r="C2793" s="3" t="s">
        <v>5795</v>
      </c>
      <c r="D2793" s="22">
        <v>350</v>
      </c>
      <c r="E2793" s="22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6"/>
        <v>53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>
        <f t="shared" si="175"/>
        <v>2017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22">
        <v>50000</v>
      </c>
      <c r="E2794" s="22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6"/>
        <v>1015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>
        <f t="shared" si="175"/>
        <v>2014</v>
      </c>
    </row>
    <row r="2795" spans="1:20" ht="58" x14ac:dyDescent="0.35">
      <c r="A2795">
        <v>2650</v>
      </c>
      <c r="B2795" s="3" t="s">
        <v>2650</v>
      </c>
      <c r="C2795" s="3" t="s">
        <v>6760</v>
      </c>
      <c r="D2795" s="22">
        <v>60000</v>
      </c>
      <c r="E2795" s="22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6"/>
        <v>402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>
        <f t="shared" si="175"/>
        <v>2016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 s="22">
        <v>2000</v>
      </c>
      <c r="E2796" s="22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945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>
        <f t="shared" si="175"/>
        <v>2014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22">
        <v>350</v>
      </c>
      <c r="E2797" s="22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485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>
        <f t="shared" si="175"/>
        <v>2015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22">
        <v>347</v>
      </c>
      <c r="E2798" s="22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526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>
        <f t="shared" si="175"/>
        <v>2014</v>
      </c>
    </row>
    <row r="2799" spans="1:20" ht="43.5" x14ac:dyDescent="0.35">
      <c r="A2799">
        <v>774</v>
      </c>
      <c r="B2799" s="3" t="s">
        <v>775</v>
      </c>
      <c r="C2799" s="3" t="s">
        <v>4884</v>
      </c>
      <c r="D2799" s="22">
        <v>500</v>
      </c>
      <c r="E2799" s="22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720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>
        <f t="shared" si="175"/>
        <v>2014</v>
      </c>
    </row>
    <row r="2800" spans="1:20" ht="43.5" x14ac:dyDescent="0.35">
      <c r="A2800">
        <v>3787</v>
      </c>
      <c r="B2800" s="3" t="s">
        <v>3784</v>
      </c>
      <c r="C2800" s="3" t="s">
        <v>7897</v>
      </c>
      <c r="D2800" s="22">
        <v>350</v>
      </c>
      <c r="E2800" s="22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355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>
        <f t="shared" si="175"/>
        <v>2015</v>
      </c>
    </row>
    <row r="2801" spans="1:20" ht="43.5" x14ac:dyDescent="0.35">
      <c r="A2801">
        <v>629</v>
      </c>
      <c r="B2801" s="3" t="s">
        <v>630</v>
      </c>
      <c r="C2801" s="3" t="s">
        <v>4739</v>
      </c>
      <c r="D2801" s="22">
        <v>200000</v>
      </c>
      <c r="E2801" s="22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6"/>
        <v>353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>
        <f t="shared" si="175"/>
        <v>2016</v>
      </c>
    </row>
    <row r="2802" spans="1:20" ht="43.5" x14ac:dyDescent="0.35">
      <c r="A2802">
        <v>1567</v>
      </c>
      <c r="B2802" s="3" t="s">
        <v>1568</v>
      </c>
      <c r="C2802" s="3" t="s">
        <v>5677</v>
      </c>
      <c r="D2802" s="22">
        <v>8500</v>
      </c>
      <c r="E2802" s="22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6"/>
        <v>294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>
        <f t="shared" si="175"/>
        <v>2014</v>
      </c>
    </row>
    <row r="2803" spans="1:20" ht="43.5" x14ac:dyDescent="0.35">
      <c r="A2803">
        <v>4081</v>
      </c>
      <c r="B2803" s="3" t="s">
        <v>4077</v>
      </c>
      <c r="C2803" s="3" t="s">
        <v>8184</v>
      </c>
      <c r="D2803" s="22">
        <v>2224</v>
      </c>
      <c r="E2803" s="22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6"/>
        <v>114</v>
      </c>
      <c r="P2803">
        <f t="shared" si="173"/>
        <v>29.17</v>
      </c>
      <c r="Q2803" s="11" t="s">
        <v>8323</v>
      </c>
      <c r="R2803" t="s">
        <v>8326</v>
      </c>
      <c r="S2803" s="16">
        <f t="shared" si="174"/>
        <v>42041.581307870365</v>
      </c>
      <c r="T2803">
        <f t="shared" si="175"/>
        <v>2015</v>
      </c>
    </row>
    <row r="2804" spans="1:20" ht="43.5" x14ac:dyDescent="0.35">
      <c r="A2804">
        <v>3423</v>
      </c>
      <c r="B2804" s="3" t="s">
        <v>3422</v>
      </c>
      <c r="C2804" s="3" t="s">
        <v>7533</v>
      </c>
      <c r="D2804" s="22">
        <v>250</v>
      </c>
      <c r="E2804" s="22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6"/>
        <v>1705</v>
      </c>
      <c r="P2804">
        <f t="shared" si="173"/>
        <v>35</v>
      </c>
      <c r="Q2804" s="11" t="s">
        <v>8323</v>
      </c>
      <c r="R2804" t="s">
        <v>8326</v>
      </c>
      <c r="S2804" s="16">
        <f t="shared" si="174"/>
        <v>42088.911354166667</v>
      </c>
      <c r="T2804">
        <f t="shared" si="175"/>
        <v>2015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 s="22">
        <v>88888</v>
      </c>
      <c r="E2805" s="22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136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>
        <f t="shared" si="175"/>
        <v>2014</v>
      </c>
    </row>
    <row r="2806" spans="1:20" ht="43.5" x14ac:dyDescent="0.35">
      <c r="A2806">
        <v>189</v>
      </c>
      <c r="B2806" s="3" t="s">
        <v>191</v>
      </c>
      <c r="C2806" s="3" t="s">
        <v>4299</v>
      </c>
      <c r="D2806" s="22">
        <v>500000</v>
      </c>
      <c r="E2806" s="22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147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>
        <f t="shared" si="175"/>
        <v>2016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 s="22">
        <v>900</v>
      </c>
      <c r="E2807" s="22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113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>
        <f t="shared" si="175"/>
        <v>2010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22">
        <v>6000</v>
      </c>
      <c r="E2808" s="22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211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>
        <f t="shared" si="175"/>
        <v>2016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22">
        <v>300</v>
      </c>
      <c r="E2809" s="22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1678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>
        <f t="shared" si="175"/>
        <v>2014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22">
        <v>4500</v>
      </c>
      <c r="E2810" s="22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399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>
        <f t="shared" si="175"/>
        <v>2015</v>
      </c>
    </row>
    <row r="2811" spans="1:20" ht="29" x14ac:dyDescent="0.35">
      <c r="A2811">
        <v>3060</v>
      </c>
      <c r="B2811" s="3" t="s">
        <v>3060</v>
      </c>
      <c r="C2811" s="3" t="s">
        <v>7170</v>
      </c>
      <c r="D2811" s="22">
        <v>220000</v>
      </c>
      <c r="E2811" s="22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6"/>
        <v>161</v>
      </c>
      <c r="P2811">
        <f t="shared" si="173"/>
        <v>55.83</v>
      </c>
      <c r="Q2811" s="11" t="s">
        <v>8323</v>
      </c>
      <c r="R2811" t="s">
        <v>8324</v>
      </c>
      <c r="S2811" s="16">
        <f t="shared" si="174"/>
        <v>42245.274699074071</v>
      </c>
      <c r="T2811">
        <f t="shared" si="175"/>
        <v>2015</v>
      </c>
    </row>
    <row r="2812" spans="1:20" ht="43.5" x14ac:dyDescent="0.35">
      <c r="A2812">
        <v>2415</v>
      </c>
      <c r="B2812" s="3" t="s">
        <v>2416</v>
      </c>
      <c r="C2812" s="3" t="s">
        <v>6525</v>
      </c>
      <c r="D2812" s="22">
        <v>60000</v>
      </c>
      <c r="E2812" s="22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6"/>
        <v>201</v>
      </c>
      <c r="P2812">
        <f t="shared" si="173"/>
        <v>55.83</v>
      </c>
      <c r="Q2812" s="11" t="s">
        <v>8319</v>
      </c>
      <c r="R2812" t="s">
        <v>8345</v>
      </c>
      <c r="S2812" s="16">
        <f t="shared" si="174"/>
        <v>42536.862800925926</v>
      </c>
      <c r="T2812">
        <f t="shared" si="175"/>
        <v>2016</v>
      </c>
    </row>
    <row r="2813" spans="1:20" ht="43.5" x14ac:dyDescent="0.35">
      <c r="A2813">
        <v>504</v>
      </c>
      <c r="B2813" s="3" t="s">
        <v>505</v>
      </c>
      <c r="C2813" s="3" t="s">
        <v>4614</v>
      </c>
      <c r="D2813" s="22">
        <v>24500</v>
      </c>
      <c r="E2813" s="22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6"/>
        <v>102</v>
      </c>
      <c r="P2813">
        <f t="shared" si="173"/>
        <v>67</v>
      </c>
      <c r="Q2813" s="11" t="s">
        <v>8321</v>
      </c>
      <c r="R2813" t="s">
        <v>8339</v>
      </c>
      <c r="S2813" s="16">
        <f t="shared" si="174"/>
        <v>40949.98364583333</v>
      </c>
      <c r="T2813">
        <f t="shared" si="175"/>
        <v>2012</v>
      </c>
    </row>
    <row r="2814" spans="1:20" ht="43.5" x14ac:dyDescent="0.35">
      <c r="A2814">
        <v>1776</v>
      </c>
      <c r="B2814" s="3" t="s">
        <v>1777</v>
      </c>
      <c r="C2814" s="3" t="s">
        <v>5886</v>
      </c>
      <c r="D2814" s="22">
        <v>5000</v>
      </c>
      <c r="E2814" s="22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6"/>
        <v>153</v>
      </c>
      <c r="P2814">
        <f t="shared" si="173"/>
        <v>83.75</v>
      </c>
      <c r="Q2814" s="11" t="s">
        <v>8313</v>
      </c>
      <c r="R2814" t="s">
        <v>8314</v>
      </c>
      <c r="S2814" s="16">
        <f t="shared" si="174"/>
        <v>41905.95684027778</v>
      </c>
      <c r="T2814">
        <f t="shared" si="175"/>
        <v>2014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 s="22">
        <v>10000</v>
      </c>
      <c r="E2815" s="22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305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>
        <f t="shared" si="175"/>
        <v>2016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 s="22">
        <v>15000</v>
      </c>
      <c r="E2816" s="22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51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>
        <f t="shared" si="175"/>
        <v>2014</v>
      </c>
    </row>
    <row r="2817" spans="1:20" ht="43.5" x14ac:dyDescent="0.35">
      <c r="A2817">
        <v>924</v>
      </c>
      <c r="B2817" s="3" t="s">
        <v>925</v>
      </c>
      <c r="C2817" s="3" t="s">
        <v>5034</v>
      </c>
      <c r="D2817" s="22">
        <v>3000</v>
      </c>
      <c r="E2817" s="22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75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>
        <f t="shared" si="175"/>
        <v>2013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22">
        <v>3000</v>
      </c>
      <c r="E2818" s="22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6"/>
        <v>147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>
        <f t="shared" si="175"/>
        <v>2015</v>
      </c>
    </row>
    <row r="2819" spans="1:20" ht="58" x14ac:dyDescent="0.35">
      <c r="A2819">
        <v>170</v>
      </c>
      <c r="B2819" s="3" t="s">
        <v>172</v>
      </c>
      <c r="C2819" s="3" t="s">
        <v>4280</v>
      </c>
      <c r="D2819" s="22">
        <v>10000</v>
      </c>
      <c r="E2819" s="22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285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6">
        <f t="shared" ref="S2819:S2882" si="178">(((J2819/60)/60)/24)+DATE(1970,1,1)</f>
        <v>42216.977812500001</v>
      </c>
      <c r="T2819">
        <f t="shared" ref="T2819:T2882" si="179">YEAR(S2819)</f>
        <v>2015</v>
      </c>
    </row>
    <row r="2820" spans="1:20" ht="43.5" x14ac:dyDescent="0.35">
      <c r="A2820">
        <v>168</v>
      </c>
      <c r="B2820" s="3" t="s">
        <v>170</v>
      </c>
      <c r="C2820" s="3" t="s">
        <v>4278</v>
      </c>
      <c r="D2820" s="22">
        <v>8000</v>
      </c>
      <c r="E2820" s="22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109</v>
      </c>
      <c r="P2820">
        <f t="shared" si="177"/>
        <v>108.33</v>
      </c>
      <c r="Q2820" s="11" t="s">
        <v>8321</v>
      </c>
      <c r="R2820" t="s">
        <v>8325</v>
      </c>
      <c r="S2820" s="16">
        <f t="shared" si="178"/>
        <v>42052.83530092593</v>
      </c>
      <c r="T2820">
        <f t="shared" si="179"/>
        <v>2015</v>
      </c>
    </row>
    <row r="2821" spans="1:20" ht="43.5" x14ac:dyDescent="0.35">
      <c r="A2821">
        <v>871</v>
      </c>
      <c r="B2821" s="3" t="s">
        <v>872</v>
      </c>
      <c r="C2821" s="3" t="s">
        <v>4981</v>
      </c>
      <c r="D2821" s="22">
        <v>6000</v>
      </c>
      <c r="E2821" s="22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456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>
        <f t="shared" si="179"/>
        <v>2013</v>
      </c>
    </row>
    <row r="2822" spans="1:20" ht="43.5" x14ac:dyDescent="0.35">
      <c r="A2822">
        <v>1154</v>
      </c>
      <c r="B2822" s="3" t="s">
        <v>1155</v>
      </c>
      <c r="C2822" s="3" t="s">
        <v>5264</v>
      </c>
      <c r="D2822" s="22">
        <v>5000</v>
      </c>
      <c r="E2822" s="22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1360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>
        <f t="shared" si="179"/>
        <v>2015</v>
      </c>
    </row>
    <row r="2823" spans="1:20" ht="29" x14ac:dyDescent="0.35">
      <c r="A2823">
        <v>1412</v>
      </c>
      <c r="B2823" s="3" t="s">
        <v>1413</v>
      </c>
      <c r="C2823" s="3" t="s">
        <v>5522</v>
      </c>
      <c r="D2823" s="22">
        <v>7000</v>
      </c>
      <c r="E2823" s="22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1081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>
        <f t="shared" si="179"/>
        <v>2014</v>
      </c>
    </row>
    <row r="2824" spans="1:20" ht="58" x14ac:dyDescent="0.35">
      <c r="A2824">
        <v>3974</v>
      </c>
      <c r="B2824" s="3" t="s">
        <v>3971</v>
      </c>
      <c r="C2824" s="3" t="s">
        <v>8081</v>
      </c>
      <c r="D2824" s="22">
        <v>1000</v>
      </c>
      <c r="E2824" s="22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148</v>
      </c>
      <c r="P2824">
        <f t="shared" si="177"/>
        <v>29.09</v>
      </c>
      <c r="Q2824" s="11" t="s">
        <v>8323</v>
      </c>
      <c r="R2824" t="s">
        <v>8326</v>
      </c>
      <c r="S2824" s="16">
        <f t="shared" si="178"/>
        <v>42493.546851851846</v>
      </c>
      <c r="T2824">
        <f t="shared" si="179"/>
        <v>2016</v>
      </c>
    </row>
    <row r="2825" spans="1:20" ht="43.5" x14ac:dyDescent="0.35">
      <c r="A2825">
        <v>3835</v>
      </c>
      <c r="B2825" s="3" t="s">
        <v>3832</v>
      </c>
      <c r="C2825" s="3" t="s">
        <v>7944</v>
      </c>
      <c r="D2825" s="22">
        <v>200</v>
      </c>
      <c r="E2825" s="22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125</v>
      </c>
      <c r="P2825">
        <f t="shared" si="177"/>
        <v>40</v>
      </c>
      <c r="Q2825" s="11" t="s">
        <v>8323</v>
      </c>
      <c r="R2825" t="s">
        <v>8326</v>
      </c>
      <c r="S2825" s="16">
        <f t="shared" si="178"/>
        <v>42460.94222222222</v>
      </c>
      <c r="T2825">
        <f t="shared" si="179"/>
        <v>2016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22">
        <v>300</v>
      </c>
      <c r="E2826" s="22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248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>
        <f t="shared" si="179"/>
        <v>2015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 s="22">
        <v>7500</v>
      </c>
      <c r="E2827" s="22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182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>
        <f t="shared" si="179"/>
        <v>2015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22">
        <v>300</v>
      </c>
      <c r="E2828" s="22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120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>
        <f t="shared" si="179"/>
        <v>2014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 s="22">
        <v>8000</v>
      </c>
      <c r="E2829" s="22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234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>
        <f t="shared" si="179"/>
        <v>2014</v>
      </c>
    </row>
    <row r="2830" spans="1:20" ht="43.5" x14ac:dyDescent="0.35">
      <c r="A2830">
        <v>2122</v>
      </c>
      <c r="B2830" s="3" t="s">
        <v>2123</v>
      </c>
      <c r="C2830" s="3" t="s">
        <v>6232</v>
      </c>
      <c r="D2830" s="22">
        <v>80000</v>
      </c>
      <c r="E2830" s="22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156</v>
      </c>
      <c r="P2830">
        <f t="shared" si="177"/>
        <v>103.33</v>
      </c>
      <c r="Q2830" s="11" t="s">
        <v>8316</v>
      </c>
      <c r="R2830" t="s">
        <v>8334</v>
      </c>
      <c r="S2830" s="16">
        <f t="shared" si="178"/>
        <v>42712.300567129627</v>
      </c>
      <c r="T2830">
        <f t="shared" si="179"/>
        <v>2016</v>
      </c>
    </row>
    <row r="2831" spans="1:20" ht="29" x14ac:dyDescent="0.35">
      <c r="A2831">
        <v>2424</v>
      </c>
      <c r="B2831" s="3" t="s">
        <v>2425</v>
      </c>
      <c r="C2831" s="3" t="s">
        <v>6534</v>
      </c>
      <c r="D2831" s="22">
        <v>25000</v>
      </c>
      <c r="E2831" s="22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ref="O2831:O2894" si="180">ROUND(E67/D67*100,0)</f>
        <v>579</v>
      </c>
      <c r="P2831">
        <f t="shared" si="177"/>
        <v>34.44</v>
      </c>
      <c r="Q2831" s="11" t="s">
        <v>8319</v>
      </c>
      <c r="R2831" t="s">
        <v>8345</v>
      </c>
      <c r="S2831" s="16">
        <f t="shared" si="178"/>
        <v>41909.892453703702</v>
      </c>
      <c r="T2831">
        <f t="shared" si="179"/>
        <v>2014</v>
      </c>
    </row>
    <row r="2832" spans="1:20" ht="58" x14ac:dyDescent="0.35">
      <c r="A2832">
        <v>827</v>
      </c>
      <c r="B2832" s="3" t="s">
        <v>828</v>
      </c>
      <c r="C2832" s="3" t="s">
        <v>4937</v>
      </c>
      <c r="D2832" s="22">
        <v>300</v>
      </c>
      <c r="E2832" s="22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0"/>
        <v>58</v>
      </c>
      <c r="P2832">
        <f t="shared" si="177"/>
        <v>28.18</v>
      </c>
      <c r="Q2832" s="11" t="s">
        <v>8327</v>
      </c>
      <c r="R2832" t="s">
        <v>8331</v>
      </c>
      <c r="S2832" s="16">
        <f t="shared" si="178"/>
        <v>40927.473460648151</v>
      </c>
      <c r="T2832">
        <f t="shared" si="179"/>
        <v>2012</v>
      </c>
    </row>
    <row r="2833" spans="1:20" ht="43.5" x14ac:dyDescent="0.35">
      <c r="A2833">
        <v>2740</v>
      </c>
      <c r="B2833" s="3" t="s">
        <v>2740</v>
      </c>
      <c r="C2833" s="3" t="s">
        <v>6850</v>
      </c>
      <c r="D2833" s="22">
        <v>300</v>
      </c>
      <c r="E2833" s="22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0"/>
        <v>115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>
        <f t="shared" si="179"/>
        <v>2015</v>
      </c>
    </row>
    <row r="2834" spans="1:20" x14ac:dyDescent="0.35">
      <c r="A2834">
        <v>717</v>
      </c>
      <c r="B2834" s="3" t="s">
        <v>718</v>
      </c>
      <c r="C2834" s="3" t="s">
        <v>4827</v>
      </c>
      <c r="D2834" s="22">
        <v>100000</v>
      </c>
      <c r="E2834" s="22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0"/>
        <v>113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>
        <f t="shared" si="179"/>
        <v>2014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 s="22">
        <v>1500</v>
      </c>
      <c r="E2835" s="22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0"/>
        <v>113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>
        <f t="shared" si="179"/>
        <v>2011</v>
      </c>
    </row>
    <row r="2836" spans="1:20" ht="58" x14ac:dyDescent="0.35">
      <c r="A2836">
        <v>421</v>
      </c>
      <c r="B2836" s="3" t="s">
        <v>422</v>
      </c>
      <c r="C2836" s="3" t="s">
        <v>4531</v>
      </c>
      <c r="D2836" s="22">
        <v>15000</v>
      </c>
      <c r="E2836" s="22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0"/>
        <v>1105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>
        <f t="shared" si="179"/>
        <v>2015</v>
      </c>
    </row>
    <row r="2837" spans="1:20" ht="43.5" x14ac:dyDescent="0.35">
      <c r="A2837">
        <v>588</v>
      </c>
      <c r="B2837" s="3" t="s">
        <v>589</v>
      </c>
      <c r="C2837" s="3" t="s">
        <v>4698</v>
      </c>
      <c r="D2837" s="22">
        <v>9000</v>
      </c>
      <c r="E2837" s="22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0"/>
        <v>1379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>
        <f t="shared" si="179"/>
        <v>2016</v>
      </c>
    </row>
    <row r="2838" spans="1:20" ht="43.5" x14ac:dyDescent="0.35">
      <c r="A2838">
        <v>4038</v>
      </c>
      <c r="B2838" s="3" t="s">
        <v>4034</v>
      </c>
      <c r="C2838" s="3" t="s">
        <v>8142</v>
      </c>
      <c r="D2838" s="22">
        <v>2500</v>
      </c>
      <c r="E2838" s="22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0"/>
        <v>217</v>
      </c>
      <c r="P2838">
        <f t="shared" si="177"/>
        <v>75.25</v>
      </c>
      <c r="Q2838" s="11" t="s">
        <v>8323</v>
      </c>
      <c r="R2838" t="s">
        <v>8326</v>
      </c>
      <c r="S2838" s="16">
        <f t="shared" si="178"/>
        <v>41869.798726851855</v>
      </c>
      <c r="T2838">
        <f t="shared" si="179"/>
        <v>2014</v>
      </c>
    </row>
    <row r="2839" spans="1:20" ht="29" x14ac:dyDescent="0.35">
      <c r="A2839">
        <v>1849</v>
      </c>
      <c r="B2839" s="3" t="s">
        <v>1850</v>
      </c>
      <c r="C2839" s="3" t="s">
        <v>5959</v>
      </c>
      <c r="D2839" s="22">
        <v>300</v>
      </c>
      <c r="E2839" s="22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0"/>
        <v>107</v>
      </c>
      <c r="P2839">
        <f t="shared" si="177"/>
        <v>37.630000000000003</v>
      </c>
      <c r="Q2839" s="11" t="s">
        <v>8327</v>
      </c>
      <c r="R2839" t="s">
        <v>8331</v>
      </c>
      <c r="S2839" s="16">
        <f t="shared" si="178"/>
        <v>41169.845590277779</v>
      </c>
      <c r="T2839">
        <f t="shared" si="179"/>
        <v>2012</v>
      </c>
    </row>
    <row r="2840" spans="1:20" ht="43.5" x14ac:dyDescent="0.35">
      <c r="A2840">
        <v>1923</v>
      </c>
      <c r="B2840" s="3" t="s">
        <v>1924</v>
      </c>
      <c r="C2840" s="3" t="s">
        <v>6033</v>
      </c>
      <c r="D2840" s="22">
        <v>125</v>
      </c>
      <c r="E2840" s="22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0"/>
        <v>82</v>
      </c>
      <c r="P2840">
        <f t="shared" si="177"/>
        <v>23.15</v>
      </c>
      <c r="Q2840" s="11" t="s">
        <v>8327</v>
      </c>
      <c r="R2840" t="s">
        <v>8328</v>
      </c>
      <c r="S2840" s="16">
        <f t="shared" si="178"/>
        <v>40772.848749999997</v>
      </c>
      <c r="T2840">
        <f t="shared" si="179"/>
        <v>2011</v>
      </c>
    </row>
    <row r="2841" spans="1:20" ht="43.5" x14ac:dyDescent="0.35">
      <c r="A2841">
        <v>620</v>
      </c>
      <c r="B2841" s="3" t="s">
        <v>621</v>
      </c>
      <c r="C2841" s="3" t="s">
        <v>4730</v>
      </c>
      <c r="D2841" s="22">
        <v>30000</v>
      </c>
      <c r="E2841" s="22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0"/>
        <v>304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>
        <f t="shared" si="179"/>
        <v>2014</v>
      </c>
    </row>
    <row r="2842" spans="1:20" ht="58" x14ac:dyDescent="0.35">
      <c r="A2842">
        <v>2343</v>
      </c>
      <c r="B2842" s="3" t="s">
        <v>2344</v>
      </c>
      <c r="C2842" s="3" t="s">
        <v>6453</v>
      </c>
      <c r="D2842" s="22">
        <v>10000</v>
      </c>
      <c r="E2842" s="22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0"/>
        <v>212</v>
      </c>
      <c r="P2842">
        <f t="shared" si="177"/>
        <v>300</v>
      </c>
      <c r="Q2842" s="11" t="s">
        <v>8308</v>
      </c>
      <c r="R2842" t="s">
        <v>8342</v>
      </c>
      <c r="S2842" s="16">
        <f t="shared" si="178"/>
        <v>42327.825289351851</v>
      </c>
      <c r="T2842">
        <f t="shared" si="179"/>
        <v>2015</v>
      </c>
    </row>
    <row r="2843" spans="1:20" ht="43.5" x14ac:dyDescent="0.35">
      <c r="A2843">
        <v>3115</v>
      </c>
      <c r="B2843" s="3" t="s">
        <v>3115</v>
      </c>
      <c r="C2843" s="3" t="s">
        <v>7225</v>
      </c>
      <c r="D2843" s="22">
        <v>10000</v>
      </c>
      <c r="E2843" s="22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0"/>
        <v>141</v>
      </c>
      <c r="P2843">
        <f t="shared" si="177"/>
        <v>300</v>
      </c>
      <c r="Q2843" s="11" t="s">
        <v>8323</v>
      </c>
      <c r="R2843" t="s">
        <v>8324</v>
      </c>
      <c r="S2843" s="16">
        <f t="shared" si="178"/>
        <v>42496.447071759263</v>
      </c>
      <c r="T2843">
        <f t="shared" si="179"/>
        <v>2016</v>
      </c>
    </row>
    <row r="2844" spans="1:20" ht="58" x14ac:dyDescent="0.35">
      <c r="A2844">
        <v>3101</v>
      </c>
      <c r="B2844" s="3" t="s">
        <v>3101</v>
      </c>
      <c r="C2844" s="3" t="s">
        <v>7211</v>
      </c>
      <c r="D2844" s="22">
        <v>2500</v>
      </c>
      <c r="E2844" s="22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0"/>
        <v>2647</v>
      </c>
      <c r="P2844">
        <f t="shared" si="177"/>
        <v>25</v>
      </c>
      <c r="Q2844" s="11" t="s">
        <v>8323</v>
      </c>
      <c r="R2844" t="s">
        <v>8324</v>
      </c>
      <c r="S2844" s="16">
        <f t="shared" si="178"/>
        <v>42171.383530092593</v>
      </c>
      <c r="T2844">
        <f t="shared" si="179"/>
        <v>2015</v>
      </c>
    </row>
    <row r="2845" spans="1:20" ht="58" x14ac:dyDescent="0.35">
      <c r="A2845">
        <v>2855</v>
      </c>
      <c r="B2845" s="3" t="s">
        <v>2855</v>
      </c>
      <c r="C2845" s="3" t="s">
        <v>6965</v>
      </c>
      <c r="D2845" s="22">
        <v>600</v>
      </c>
      <c r="E2845" s="22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0"/>
        <v>106</v>
      </c>
      <c r="P2845">
        <f t="shared" si="177"/>
        <v>60</v>
      </c>
      <c r="Q2845" s="11" t="s">
        <v>8323</v>
      </c>
      <c r="R2845" t="s">
        <v>8326</v>
      </c>
      <c r="S2845" s="16">
        <f t="shared" si="178"/>
        <v>42370.007766203707</v>
      </c>
      <c r="T2845">
        <f t="shared" si="179"/>
        <v>2016</v>
      </c>
    </row>
    <row r="2846" spans="1:20" ht="43.5" x14ac:dyDescent="0.35">
      <c r="A2846">
        <v>4039</v>
      </c>
      <c r="B2846" s="3" t="s">
        <v>4035</v>
      </c>
      <c r="C2846" s="3" t="s">
        <v>8143</v>
      </c>
      <c r="D2846" s="22">
        <v>500</v>
      </c>
      <c r="E2846" s="22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0"/>
        <v>521</v>
      </c>
      <c r="P2846">
        <f t="shared" si="177"/>
        <v>60</v>
      </c>
      <c r="Q2846" s="11" t="s">
        <v>8323</v>
      </c>
      <c r="R2846" t="s">
        <v>8326</v>
      </c>
      <c r="S2846" s="16">
        <f t="shared" si="178"/>
        <v>42305.670914351853</v>
      </c>
      <c r="T2846">
        <f t="shared" si="179"/>
        <v>2015</v>
      </c>
    </row>
    <row r="2847" spans="1:20" ht="43.5" x14ac:dyDescent="0.35">
      <c r="A2847">
        <v>848</v>
      </c>
      <c r="B2847" s="3" t="s">
        <v>849</v>
      </c>
      <c r="C2847" s="3" t="s">
        <v>4958</v>
      </c>
      <c r="D2847" s="22">
        <v>300</v>
      </c>
      <c r="E2847" s="22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0"/>
        <v>103</v>
      </c>
      <c r="P2847">
        <f t="shared" si="177"/>
        <v>18.75</v>
      </c>
      <c r="Q2847" s="11" t="s">
        <v>8327</v>
      </c>
      <c r="R2847" t="s">
        <v>8336</v>
      </c>
      <c r="S2847" s="16">
        <f t="shared" si="178"/>
        <v>42078.792048611111</v>
      </c>
      <c r="T2847">
        <f t="shared" si="179"/>
        <v>2015</v>
      </c>
    </row>
    <row r="2848" spans="1:20" ht="43.5" x14ac:dyDescent="0.35">
      <c r="A2848">
        <v>853</v>
      </c>
      <c r="B2848" s="3" t="s">
        <v>854</v>
      </c>
      <c r="C2848" s="3" t="s">
        <v>4963</v>
      </c>
      <c r="D2848" s="22">
        <v>300</v>
      </c>
      <c r="E2848" s="22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0"/>
        <v>101</v>
      </c>
      <c r="P2848">
        <f t="shared" si="177"/>
        <v>30</v>
      </c>
      <c r="Q2848" s="11" t="s">
        <v>8327</v>
      </c>
      <c r="R2848" t="s">
        <v>8336</v>
      </c>
      <c r="S2848" s="16">
        <f t="shared" si="178"/>
        <v>42021.832280092596</v>
      </c>
      <c r="T2848">
        <f t="shared" si="179"/>
        <v>2015</v>
      </c>
    </row>
    <row r="2849" spans="1:20" ht="29" x14ac:dyDescent="0.35">
      <c r="A2849">
        <v>1822</v>
      </c>
      <c r="B2849" s="3" t="s">
        <v>1823</v>
      </c>
      <c r="C2849" s="3" t="s">
        <v>5932</v>
      </c>
      <c r="D2849" s="22">
        <v>300</v>
      </c>
      <c r="E2849" s="22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0"/>
        <v>1436</v>
      </c>
      <c r="P2849">
        <f t="shared" si="177"/>
        <v>27.27</v>
      </c>
      <c r="Q2849" s="11" t="s">
        <v>8327</v>
      </c>
      <c r="R2849" t="s">
        <v>8331</v>
      </c>
      <c r="S2849" s="16">
        <f t="shared" si="178"/>
        <v>41634.797013888885</v>
      </c>
      <c r="T2849">
        <f t="shared" si="179"/>
        <v>2013</v>
      </c>
    </row>
    <row r="2850" spans="1:20" ht="43.5" x14ac:dyDescent="0.35">
      <c r="A2850">
        <v>2112</v>
      </c>
      <c r="B2850" s="3" t="s">
        <v>2113</v>
      </c>
      <c r="C2850" s="3" t="s">
        <v>6222</v>
      </c>
      <c r="D2850" s="22">
        <v>300</v>
      </c>
      <c r="E2850" s="22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0"/>
        <v>100</v>
      </c>
      <c r="P2850">
        <f t="shared" si="177"/>
        <v>27.27</v>
      </c>
      <c r="Q2850" s="11" t="s">
        <v>8327</v>
      </c>
      <c r="R2850" t="s">
        <v>8328</v>
      </c>
      <c r="S2850" s="16">
        <f t="shared" si="178"/>
        <v>41365.928159722222</v>
      </c>
      <c r="T2850">
        <f t="shared" si="179"/>
        <v>2013</v>
      </c>
    </row>
    <row r="2851" spans="1:20" ht="43.5" x14ac:dyDescent="0.35">
      <c r="A2851">
        <v>2923</v>
      </c>
      <c r="B2851" s="3" t="s">
        <v>2923</v>
      </c>
      <c r="C2851" s="3" t="s">
        <v>7033</v>
      </c>
      <c r="D2851" s="22">
        <v>300</v>
      </c>
      <c r="E2851" s="22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0"/>
        <v>132</v>
      </c>
      <c r="P2851">
        <f t="shared" si="177"/>
        <v>30</v>
      </c>
      <c r="Q2851" s="11" t="s">
        <v>8323</v>
      </c>
      <c r="R2851" t="s">
        <v>8335</v>
      </c>
      <c r="S2851" s="16">
        <f t="shared" si="178"/>
        <v>42013.15253472222</v>
      </c>
      <c r="T2851">
        <f t="shared" si="179"/>
        <v>2015</v>
      </c>
    </row>
    <row r="2852" spans="1:20" ht="43.5" x14ac:dyDescent="0.35">
      <c r="A2852">
        <v>683</v>
      </c>
      <c r="B2852" s="3" t="s">
        <v>684</v>
      </c>
      <c r="C2852" s="3" t="s">
        <v>4793</v>
      </c>
      <c r="D2852" s="22">
        <v>35000</v>
      </c>
      <c r="E2852" s="22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0"/>
        <v>56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>
        <f t="shared" si="179"/>
        <v>2016</v>
      </c>
    </row>
    <row r="2853" spans="1:20" ht="43.5" x14ac:dyDescent="0.35">
      <c r="A2853">
        <v>965</v>
      </c>
      <c r="B2853" s="3" t="s">
        <v>966</v>
      </c>
      <c r="C2853" s="3" t="s">
        <v>5075</v>
      </c>
      <c r="D2853" s="22">
        <v>25000</v>
      </c>
      <c r="E2853" s="22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0"/>
        <v>201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>
        <f t="shared" si="179"/>
        <v>2016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 s="22">
        <v>1200</v>
      </c>
      <c r="E2854" s="22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0"/>
        <v>320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>
        <f t="shared" si="179"/>
        <v>2014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22">
        <v>100</v>
      </c>
      <c r="E2855" s="22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0"/>
        <v>144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>
        <f t="shared" si="179"/>
        <v>2017</v>
      </c>
    </row>
    <row r="2856" spans="1:20" ht="29" x14ac:dyDescent="0.35">
      <c r="A2856">
        <v>943</v>
      </c>
      <c r="B2856" s="3" t="s">
        <v>944</v>
      </c>
      <c r="C2856" s="3" t="s">
        <v>5053</v>
      </c>
      <c r="D2856" s="22">
        <v>3000</v>
      </c>
      <c r="E2856" s="22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0"/>
        <v>1857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>
        <f t="shared" si="179"/>
        <v>2016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 s="22">
        <v>1000</v>
      </c>
      <c r="E2857" s="22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0"/>
        <v>154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>
        <f t="shared" si="179"/>
        <v>2014</v>
      </c>
    </row>
    <row r="2858" spans="1:20" ht="43.5" x14ac:dyDescent="0.35">
      <c r="A2858">
        <v>3292</v>
      </c>
      <c r="B2858" s="3" t="s">
        <v>3292</v>
      </c>
      <c r="C2858" s="3" t="s">
        <v>7402</v>
      </c>
      <c r="D2858" s="22">
        <v>101</v>
      </c>
      <c r="E2858" s="22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0"/>
        <v>922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>
        <f t="shared" si="179"/>
        <v>2015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 s="22">
        <v>15000</v>
      </c>
      <c r="E2859" s="22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166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>
        <f t="shared" si="179"/>
        <v>2016</v>
      </c>
    </row>
    <row r="2860" spans="1:20" ht="58" x14ac:dyDescent="0.35">
      <c r="A2860">
        <v>4060</v>
      </c>
      <c r="B2860" s="3" t="s">
        <v>4056</v>
      </c>
      <c r="C2860" s="3" t="s">
        <v>8164</v>
      </c>
      <c r="D2860" s="22">
        <v>10000</v>
      </c>
      <c r="E2860" s="22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0"/>
        <v>101</v>
      </c>
      <c r="P2860">
        <f t="shared" si="177"/>
        <v>57</v>
      </c>
      <c r="Q2860" s="11" t="s">
        <v>8323</v>
      </c>
      <c r="R2860" t="s">
        <v>8326</v>
      </c>
      <c r="S2860" s="16">
        <f t="shared" si="178"/>
        <v>41779.695092592592</v>
      </c>
      <c r="T2860">
        <f t="shared" si="179"/>
        <v>2014</v>
      </c>
    </row>
    <row r="2861" spans="1:20" ht="58" x14ac:dyDescent="0.35">
      <c r="A2861">
        <v>3965</v>
      </c>
      <c r="B2861" s="3" t="s">
        <v>3962</v>
      </c>
      <c r="C2861" s="3" t="s">
        <v>8072</v>
      </c>
      <c r="D2861" s="22">
        <v>2000</v>
      </c>
      <c r="E2861" s="22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0"/>
        <v>68</v>
      </c>
      <c r="P2861">
        <f t="shared" si="177"/>
        <v>71.25</v>
      </c>
      <c r="Q2861" s="11" t="s">
        <v>8323</v>
      </c>
      <c r="R2861" t="s">
        <v>8326</v>
      </c>
      <c r="S2861" s="16">
        <f t="shared" si="178"/>
        <v>42414.235879629632</v>
      </c>
      <c r="T2861">
        <f t="shared" si="179"/>
        <v>2016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 s="22">
        <v>50000</v>
      </c>
      <c r="E2862" s="22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85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>
        <f t="shared" si="179"/>
        <v>2016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 s="22">
        <v>11000</v>
      </c>
      <c r="E2863" s="22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118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>
        <f t="shared" si="179"/>
        <v>2015</v>
      </c>
    </row>
    <row r="2864" spans="1:20" ht="43.5" x14ac:dyDescent="0.35">
      <c r="A2864">
        <v>1595</v>
      </c>
      <c r="B2864" s="3" t="s">
        <v>1596</v>
      </c>
      <c r="C2864" s="3" t="s">
        <v>5705</v>
      </c>
      <c r="D2864" s="22">
        <v>100000</v>
      </c>
      <c r="E2864" s="22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0"/>
        <v>214</v>
      </c>
      <c r="P2864">
        <f t="shared" si="177"/>
        <v>40</v>
      </c>
      <c r="Q2864" s="11" t="s">
        <v>8313</v>
      </c>
      <c r="R2864" t="s">
        <v>8351</v>
      </c>
      <c r="S2864" s="16">
        <f t="shared" si="178"/>
        <v>41780.050092592595</v>
      </c>
      <c r="T2864">
        <f t="shared" si="179"/>
        <v>2014</v>
      </c>
    </row>
    <row r="2865" spans="1:20" ht="43.5" x14ac:dyDescent="0.35">
      <c r="A2865">
        <v>974</v>
      </c>
      <c r="B2865" s="3" t="s">
        <v>975</v>
      </c>
      <c r="C2865" s="3" t="s">
        <v>5084</v>
      </c>
      <c r="D2865" s="22">
        <v>50000</v>
      </c>
      <c r="E2865" s="22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32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>
        <f t="shared" si="179"/>
        <v>2016</v>
      </c>
    </row>
    <row r="2866" spans="1:20" ht="43.5" x14ac:dyDescent="0.35">
      <c r="A2866">
        <v>2957</v>
      </c>
      <c r="B2866" s="3" t="s">
        <v>2957</v>
      </c>
      <c r="C2866" s="3" t="s">
        <v>7067</v>
      </c>
      <c r="D2866" s="22">
        <v>15000</v>
      </c>
      <c r="E2866" s="22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0"/>
        <v>199</v>
      </c>
      <c r="P2866">
        <f t="shared" si="177"/>
        <v>93.33</v>
      </c>
      <c r="Q2866" s="11" t="s">
        <v>8323</v>
      </c>
      <c r="R2866" t="s">
        <v>8324</v>
      </c>
      <c r="S2866" s="16">
        <f t="shared" si="178"/>
        <v>42031.011249999996</v>
      </c>
      <c r="T2866">
        <f t="shared" si="179"/>
        <v>2015</v>
      </c>
    </row>
    <row r="2867" spans="1:20" ht="43.5" x14ac:dyDescent="0.35">
      <c r="A2867">
        <v>1693</v>
      </c>
      <c r="B2867" s="3" t="s">
        <v>1694</v>
      </c>
      <c r="C2867" s="3" t="s">
        <v>5803</v>
      </c>
      <c r="D2867" s="22">
        <v>3000</v>
      </c>
      <c r="E2867" s="22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429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>
        <f t="shared" si="179"/>
        <v>2017</v>
      </c>
    </row>
    <row r="2868" spans="1:20" ht="43.5" x14ac:dyDescent="0.35">
      <c r="A2868">
        <v>899</v>
      </c>
      <c r="B2868" s="3" t="s">
        <v>900</v>
      </c>
      <c r="C2868" s="3" t="s">
        <v>5009</v>
      </c>
      <c r="D2868" s="22">
        <v>750</v>
      </c>
      <c r="E2868" s="22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0"/>
        <v>111</v>
      </c>
      <c r="P2868">
        <f t="shared" si="177"/>
        <v>35</v>
      </c>
      <c r="Q2868" s="11" t="s">
        <v>8327</v>
      </c>
      <c r="R2868" t="s">
        <v>8328</v>
      </c>
      <c r="S2868" s="16">
        <f t="shared" si="178"/>
        <v>40646.099097222221</v>
      </c>
      <c r="T2868">
        <f t="shared" si="179"/>
        <v>2011</v>
      </c>
    </row>
    <row r="2869" spans="1:20" ht="29" x14ac:dyDescent="0.35">
      <c r="A2869">
        <v>3397</v>
      </c>
      <c r="B2869" s="3" t="s">
        <v>3396</v>
      </c>
      <c r="C2869" s="3" t="s">
        <v>7507</v>
      </c>
      <c r="D2869" s="22">
        <v>250</v>
      </c>
      <c r="E2869" s="22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104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>
        <f t="shared" si="179"/>
        <v>2016</v>
      </c>
    </row>
    <row r="2870" spans="1:20" ht="43.5" x14ac:dyDescent="0.35">
      <c r="A2870">
        <v>198</v>
      </c>
      <c r="B2870" s="3" t="s">
        <v>200</v>
      </c>
      <c r="C2870" s="3" t="s">
        <v>4308</v>
      </c>
      <c r="D2870" s="22">
        <v>25000</v>
      </c>
      <c r="E2870" s="22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110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>
        <f t="shared" si="179"/>
        <v>2014</v>
      </c>
    </row>
    <row r="2871" spans="1:20" ht="43.5" x14ac:dyDescent="0.35">
      <c r="A2871">
        <v>3099</v>
      </c>
      <c r="B2871" s="3" t="s">
        <v>3099</v>
      </c>
      <c r="C2871" s="3" t="s">
        <v>7209</v>
      </c>
      <c r="D2871" s="22">
        <v>2000</v>
      </c>
      <c r="E2871" s="22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153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>
        <f t="shared" si="179"/>
        <v>2016</v>
      </c>
    </row>
    <row r="2872" spans="1:20" ht="43.5" x14ac:dyDescent="0.35">
      <c r="A2872">
        <v>2579</v>
      </c>
      <c r="B2872" s="3" t="s">
        <v>2579</v>
      </c>
      <c r="C2872" s="3" t="s">
        <v>6689</v>
      </c>
      <c r="D2872" s="22">
        <v>200000</v>
      </c>
      <c r="E2872" s="22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0"/>
        <v>102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>
        <f t="shared" si="179"/>
        <v>2014</v>
      </c>
    </row>
    <row r="2873" spans="1:20" ht="29" x14ac:dyDescent="0.35">
      <c r="A2873">
        <v>3371</v>
      </c>
      <c r="B2873" s="3" t="s">
        <v>3370</v>
      </c>
      <c r="C2873" s="3" t="s">
        <v>7481</v>
      </c>
      <c r="D2873" s="22">
        <v>200</v>
      </c>
      <c r="E2873" s="22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381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>
        <f t="shared" si="179"/>
        <v>2015</v>
      </c>
    </row>
    <row r="2874" spans="1:20" x14ac:dyDescent="0.35">
      <c r="A2874">
        <v>2680</v>
      </c>
      <c r="B2874" s="3" t="s">
        <v>2680</v>
      </c>
      <c r="C2874" s="3" t="s">
        <v>6790</v>
      </c>
      <c r="D2874" s="22">
        <v>32000</v>
      </c>
      <c r="E2874" s="22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304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>
        <f t="shared" si="179"/>
        <v>2016</v>
      </c>
    </row>
    <row r="2875" spans="1:20" ht="43.5" x14ac:dyDescent="0.35">
      <c r="A2875">
        <v>949</v>
      </c>
      <c r="B2875" s="3" t="s">
        <v>950</v>
      </c>
      <c r="C2875" s="3" t="s">
        <v>5059</v>
      </c>
      <c r="D2875" s="22">
        <v>20000</v>
      </c>
      <c r="E2875" s="22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375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>
        <f t="shared" si="179"/>
        <v>2015</v>
      </c>
    </row>
    <row r="2876" spans="1:20" ht="43.5" x14ac:dyDescent="0.35">
      <c r="A2876">
        <v>2891</v>
      </c>
      <c r="B2876" s="3" t="s">
        <v>2891</v>
      </c>
      <c r="C2876" s="3" t="s">
        <v>7001</v>
      </c>
      <c r="D2876" s="22">
        <v>10000</v>
      </c>
      <c r="E2876" s="22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300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>
        <f t="shared" si="179"/>
        <v>2016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22">
        <v>8000</v>
      </c>
      <c r="E2877" s="22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226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>
        <f t="shared" si="179"/>
        <v>2015</v>
      </c>
    </row>
    <row r="2878" spans="1:20" ht="43.5" x14ac:dyDescent="0.35">
      <c r="A2878">
        <v>2820</v>
      </c>
      <c r="B2878" s="3" t="s">
        <v>2820</v>
      </c>
      <c r="C2878" s="3" t="s">
        <v>6930</v>
      </c>
      <c r="D2878" s="22">
        <v>200</v>
      </c>
      <c r="E2878" s="22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370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>
        <f t="shared" si="179"/>
        <v>2016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 s="22">
        <v>5000</v>
      </c>
      <c r="E2879" s="22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246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>
        <f t="shared" si="179"/>
        <v>2016</v>
      </c>
    </row>
    <row r="2880" spans="1:20" ht="43.5" x14ac:dyDescent="0.35">
      <c r="A2880">
        <v>2348</v>
      </c>
      <c r="B2880" s="3" t="s">
        <v>2349</v>
      </c>
      <c r="C2880" s="3" t="s">
        <v>6458</v>
      </c>
      <c r="D2880" s="22">
        <v>70000</v>
      </c>
      <c r="E2880" s="22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0"/>
        <v>294</v>
      </c>
      <c r="P2880">
        <f t="shared" si="177"/>
        <v>54</v>
      </c>
      <c r="Q2880" s="11" t="s">
        <v>8308</v>
      </c>
      <c r="R2880" t="s">
        <v>8342</v>
      </c>
      <c r="S2880" s="16">
        <f t="shared" si="178"/>
        <v>42360.932152777779</v>
      </c>
      <c r="T2880">
        <f t="shared" si="179"/>
        <v>2015</v>
      </c>
    </row>
    <row r="2881" spans="1:20" ht="43.5" x14ac:dyDescent="0.35">
      <c r="A2881">
        <v>1136</v>
      </c>
      <c r="B2881" s="3" t="s">
        <v>1137</v>
      </c>
      <c r="C2881" s="3" t="s">
        <v>5246</v>
      </c>
      <c r="D2881" s="22">
        <v>4190</v>
      </c>
      <c r="E2881" s="22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0"/>
        <v>65</v>
      </c>
      <c r="P2881">
        <f t="shared" si="177"/>
        <v>45</v>
      </c>
      <c r="Q2881" s="11" t="s">
        <v>8316</v>
      </c>
      <c r="R2881" t="s">
        <v>8344</v>
      </c>
      <c r="S2881" s="16">
        <f t="shared" si="178"/>
        <v>42327.671631944439</v>
      </c>
      <c r="T2881">
        <f t="shared" si="179"/>
        <v>2015</v>
      </c>
    </row>
    <row r="2882" spans="1:20" ht="43.5" x14ac:dyDescent="0.35">
      <c r="A2882">
        <v>3738</v>
      </c>
      <c r="B2882" s="3" t="s">
        <v>3735</v>
      </c>
      <c r="C2882" s="3" t="s">
        <v>7848</v>
      </c>
      <c r="D2882" s="22">
        <v>1500</v>
      </c>
      <c r="E2882" s="22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0"/>
        <v>110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>
        <f t="shared" si="179"/>
        <v>2014</v>
      </c>
    </row>
    <row r="2883" spans="1:20" ht="43.5" x14ac:dyDescent="0.35">
      <c r="A2883">
        <v>3824</v>
      </c>
      <c r="B2883" s="3" t="s">
        <v>3821</v>
      </c>
      <c r="C2883" s="3" t="s">
        <v>7933</v>
      </c>
      <c r="D2883" s="22">
        <v>250</v>
      </c>
      <c r="E2883" s="22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198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5" x14ac:dyDescent="0.35">
      <c r="A2884">
        <v>1045</v>
      </c>
      <c r="B2884" s="3" t="s">
        <v>1046</v>
      </c>
      <c r="C2884" s="3" t="s">
        <v>5155</v>
      </c>
      <c r="D2884" s="22">
        <v>10000</v>
      </c>
      <c r="E2884" s="22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452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>
        <f t="shared" si="183"/>
        <v>2014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 s="22">
        <v>4000</v>
      </c>
      <c r="E2885" s="22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133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>
        <f t="shared" si="183"/>
        <v>2016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 s="22">
        <v>9600</v>
      </c>
      <c r="E2886" s="22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102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>
        <f t="shared" si="183"/>
        <v>2016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 s="22">
        <v>2500</v>
      </c>
      <c r="E2887" s="22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101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>
        <f t="shared" si="183"/>
        <v>2017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22">
        <v>25000</v>
      </c>
      <c r="E2888" s="22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145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>
        <f t="shared" si="183"/>
        <v>2016</v>
      </c>
    </row>
    <row r="2889" spans="1:20" ht="43.5" x14ac:dyDescent="0.35">
      <c r="A2889">
        <v>691</v>
      </c>
      <c r="B2889" s="3" t="s">
        <v>692</v>
      </c>
      <c r="C2889" s="3" t="s">
        <v>4801</v>
      </c>
      <c r="D2889" s="22">
        <v>50000</v>
      </c>
      <c r="E2889" s="22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130</v>
      </c>
      <c r="P2889">
        <f t="shared" si="181"/>
        <v>26</v>
      </c>
      <c r="Q2889" s="11" t="s">
        <v>8308</v>
      </c>
      <c r="R2889" t="s">
        <v>8310</v>
      </c>
      <c r="S2889" s="16">
        <f t="shared" si="182"/>
        <v>42158.028310185182</v>
      </c>
      <c r="T2889">
        <f t="shared" si="183"/>
        <v>2015</v>
      </c>
    </row>
    <row r="2890" spans="1:20" ht="43.5" x14ac:dyDescent="0.35">
      <c r="A2890">
        <v>1918</v>
      </c>
      <c r="B2890" s="3" t="s">
        <v>1919</v>
      </c>
      <c r="C2890" s="3" t="s">
        <v>6028</v>
      </c>
      <c r="D2890" s="22">
        <v>25000</v>
      </c>
      <c r="E2890" s="22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128</v>
      </c>
      <c r="P2890">
        <f t="shared" si="181"/>
        <v>28.89</v>
      </c>
      <c r="Q2890" s="11" t="s">
        <v>8308</v>
      </c>
      <c r="R2890" t="s">
        <v>8318</v>
      </c>
      <c r="S2890" s="16">
        <f t="shared" si="182"/>
        <v>41828.789942129632</v>
      </c>
      <c r="T2890">
        <f t="shared" si="183"/>
        <v>2014</v>
      </c>
    </row>
    <row r="2891" spans="1:20" ht="43.5" x14ac:dyDescent="0.35">
      <c r="A2891">
        <v>891</v>
      </c>
      <c r="B2891" s="3" t="s">
        <v>892</v>
      </c>
      <c r="C2891" s="3" t="s">
        <v>5001</v>
      </c>
      <c r="D2891" s="22">
        <v>8000</v>
      </c>
      <c r="E2891" s="22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353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>
        <f t="shared" si="183"/>
        <v>2014</v>
      </c>
    </row>
    <row r="2892" spans="1:20" ht="43.5" x14ac:dyDescent="0.35">
      <c r="A2892">
        <v>3857</v>
      </c>
      <c r="B2892" s="3" t="s">
        <v>3854</v>
      </c>
      <c r="C2892" s="3" t="s">
        <v>7966</v>
      </c>
      <c r="D2892" s="22">
        <v>5000</v>
      </c>
      <c r="E2892" s="22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109</v>
      </c>
      <c r="P2892">
        <f t="shared" si="181"/>
        <v>65</v>
      </c>
      <c r="Q2892" s="11" t="s">
        <v>8323</v>
      </c>
      <c r="R2892" t="s">
        <v>8326</v>
      </c>
      <c r="S2892" s="16">
        <f t="shared" si="182"/>
        <v>41829.73715277778</v>
      </c>
      <c r="T2892">
        <f t="shared" si="183"/>
        <v>2014</v>
      </c>
    </row>
    <row r="2893" spans="1:20" ht="29" x14ac:dyDescent="0.35">
      <c r="A2893">
        <v>3891</v>
      </c>
      <c r="B2893" s="3" t="s">
        <v>3888</v>
      </c>
      <c r="C2893" s="3" t="s">
        <v>7999</v>
      </c>
      <c r="D2893" s="22">
        <v>800</v>
      </c>
      <c r="E2893" s="22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139</v>
      </c>
      <c r="P2893">
        <f t="shared" si="181"/>
        <v>37.14</v>
      </c>
      <c r="Q2893" s="11" t="s">
        <v>8323</v>
      </c>
      <c r="R2893" t="s">
        <v>8326</v>
      </c>
      <c r="S2893" s="16">
        <f t="shared" si="182"/>
        <v>42056.1324537037</v>
      </c>
      <c r="T2893">
        <f t="shared" si="183"/>
        <v>2015</v>
      </c>
    </row>
    <row r="2894" spans="1:20" ht="43.5" x14ac:dyDescent="0.35">
      <c r="A2894">
        <v>2755</v>
      </c>
      <c r="B2894" s="3" t="s">
        <v>2755</v>
      </c>
      <c r="C2894" s="3" t="s">
        <v>6865</v>
      </c>
      <c r="D2894" s="22">
        <v>500</v>
      </c>
      <c r="E2894" s="22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172</v>
      </c>
      <c r="P2894">
        <f t="shared" si="181"/>
        <v>17.329999999999998</v>
      </c>
      <c r="Q2894" s="11" t="s">
        <v>8311</v>
      </c>
      <c r="R2894" t="s">
        <v>8356</v>
      </c>
      <c r="S2894" s="16">
        <f t="shared" si="182"/>
        <v>42072.790821759263</v>
      </c>
      <c r="T2894">
        <f t="shared" si="183"/>
        <v>2015</v>
      </c>
    </row>
    <row r="2895" spans="1:20" ht="43.5" x14ac:dyDescent="0.35">
      <c r="A2895">
        <v>94</v>
      </c>
      <c r="B2895" s="3" t="s">
        <v>96</v>
      </c>
      <c r="C2895" s="3" t="s">
        <v>4205</v>
      </c>
      <c r="D2895" s="22">
        <v>250</v>
      </c>
      <c r="E2895" s="22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ref="O2895:O2958" si="184">ROUND(E131/D131*100,0)</f>
        <v>120</v>
      </c>
      <c r="P2895">
        <f t="shared" si="181"/>
        <v>21.67</v>
      </c>
      <c r="Q2895" s="11" t="s">
        <v>8321</v>
      </c>
      <c r="R2895" t="s">
        <v>8343</v>
      </c>
      <c r="S2895" s="16">
        <f t="shared" si="182"/>
        <v>41716.717847222222</v>
      </c>
      <c r="T2895">
        <f t="shared" si="183"/>
        <v>2014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 s="22">
        <v>60000</v>
      </c>
      <c r="E2896" s="22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4"/>
        <v>120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>
        <f t="shared" si="183"/>
        <v>2015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22">
        <v>500</v>
      </c>
      <c r="E2897" s="22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4"/>
        <v>200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>
        <f t="shared" si="183"/>
        <v>2017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 s="22">
        <v>50000</v>
      </c>
      <c r="E2898" s="22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4"/>
        <v>117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>
        <f t="shared" si="183"/>
        <v>2012</v>
      </c>
    </row>
    <row r="2899" spans="1:20" ht="29" x14ac:dyDescent="0.35">
      <c r="A2899">
        <v>1150</v>
      </c>
      <c r="B2899" s="3" t="s">
        <v>1151</v>
      </c>
      <c r="C2899" s="3" t="s">
        <v>5260</v>
      </c>
      <c r="D2899" s="22">
        <v>2500</v>
      </c>
      <c r="E2899" s="22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4"/>
        <v>145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>
        <f t="shared" si="183"/>
        <v>2015</v>
      </c>
    </row>
    <row r="2900" spans="1:20" ht="43.5" x14ac:dyDescent="0.35">
      <c r="A2900">
        <v>2882</v>
      </c>
      <c r="B2900" s="3" t="s">
        <v>2882</v>
      </c>
      <c r="C2900" s="3" t="s">
        <v>6992</v>
      </c>
      <c r="D2900" s="22">
        <v>750</v>
      </c>
      <c r="E2900" s="22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4"/>
        <v>116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>
        <f t="shared" si="183"/>
        <v>2016</v>
      </c>
    </row>
    <row r="2901" spans="1:20" ht="43.5" x14ac:dyDescent="0.35">
      <c r="A2901">
        <v>3867</v>
      </c>
      <c r="B2901" s="3" t="s">
        <v>3864</v>
      </c>
      <c r="C2901" s="3" t="s">
        <v>7976</v>
      </c>
      <c r="D2901" s="22">
        <v>2000</v>
      </c>
      <c r="E2901" s="22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4"/>
        <v>191</v>
      </c>
      <c r="P2901">
        <f t="shared" si="181"/>
        <v>50.2</v>
      </c>
      <c r="Q2901" s="11" t="s">
        <v>8323</v>
      </c>
      <c r="R2901" t="s">
        <v>8326</v>
      </c>
      <c r="S2901" s="16">
        <f t="shared" si="182"/>
        <v>42509.814108796301</v>
      </c>
      <c r="T2901">
        <f t="shared" si="183"/>
        <v>2016</v>
      </c>
    </row>
    <row r="2902" spans="1:20" ht="43.5" x14ac:dyDescent="0.35">
      <c r="A2902">
        <v>3545</v>
      </c>
      <c r="B2902" s="3" t="s">
        <v>3544</v>
      </c>
      <c r="C2902" s="3" t="s">
        <v>7655</v>
      </c>
      <c r="D2902" s="22">
        <v>250</v>
      </c>
      <c r="E2902" s="22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4"/>
        <v>23</v>
      </c>
      <c r="P2902">
        <f t="shared" si="181"/>
        <v>31.38</v>
      </c>
      <c r="Q2902" s="11" t="s">
        <v>8323</v>
      </c>
      <c r="R2902" t="s">
        <v>8326</v>
      </c>
      <c r="S2902" s="16">
        <f t="shared" si="182"/>
        <v>42075.807395833333</v>
      </c>
      <c r="T2902">
        <f t="shared" si="183"/>
        <v>2015</v>
      </c>
    </row>
    <row r="2903" spans="1:20" ht="43.5" x14ac:dyDescent="0.35">
      <c r="A2903">
        <v>506</v>
      </c>
      <c r="B2903" s="3" t="s">
        <v>507</v>
      </c>
      <c r="C2903" s="3" t="s">
        <v>4616</v>
      </c>
      <c r="D2903" s="22">
        <v>200000</v>
      </c>
      <c r="E2903" s="22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4"/>
        <v>283</v>
      </c>
      <c r="P2903">
        <f t="shared" si="181"/>
        <v>250</v>
      </c>
      <c r="Q2903" s="11" t="s">
        <v>8321</v>
      </c>
      <c r="R2903" t="s">
        <v>8339</v>
      </c>
      <c r="S2903" s="16">
        <f t="shared" si="182"/>
        <v>41466.552314814813</v>
      </c>
      <c r="T2903">
        <f t="shared" si="183"/>
        <v>2013</v>
      </c>
    </row>
    <row r="2904" spans="1:20" ht="43.5" x14ac:dyDescent="0.35">
      <c r="A2904">
        <v>2571</v>
      </c>
      <c r="B2904" s="3" t="s">
        <v>2571</v>
      </c>
      <c r="C2904" s="3" t="s">
        <v>6681</v>
      </c>
      <c r="D2904" s="22">
        <v>100000</v>
      </c>
      <c r="E2904" s="22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4"/>
        <v>1132</v>
      </c>
      <c r="P2904">
        <f t="shared" si="181"/>
        <v>62.5</v>
      </c>
      <c r="Q2904" s="11" t="s">
        <v>8319</v>
      </c>
      <c r="R2904" t="s">
        <v>8345</v>
      </c>
      <c r="S2904" s="16">
        <f t="shared" si="182"/>
        <v>42449.341678240744</v>
      </c>
      <c r="T2904">
        <f t="shared" si="183"/>
        <v>2016</v>
      </c>
    </row>
    <row r="2905" spans="1:20" ht="43.5" x14ac:dyDescent="0.35">
      <c r="A2905">
        <v>1008</v>
      </c>
      <c r="B2905" s="3" t="s">
        <v>1009</v>
      </c>
      <c r="C2905" s="3" t="s">
        <v>5118</v>
      </c>
      <c r="D2905" s="22">
        <v>93500</v>
      </c>
      <c r="E2905" s="22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4"/>
        <v>281</v>
      </c>
      <c r="P2905">
        <f t="shared" si="181"/>
        <v>250</v>
      </c>
      <c r="Q2905" s="11" t="s">
        <v>8308</v>
      </c>
      <c r="R2905" t="s">
        <v>8310</v>
      </c>
      <c r="S2905" s="16">
        <f t="shared" si="182"/>
        <v>42702.809201388889</v>
      </c>
      <c r="T2905">
        <f t="shared" si="183"/>
        <v>2016</v>
      </c>
    </row>
    <row r="2906" spans="1:20" ht="43.5" x14ac:dyDescent="0.35">
      <c r="A2906">
        <v>1040</v>
      </c>
      <c r="B2906" s="3" t="s">
        <v>1041</v>
      </c>
      <c r="C2906" s="3" t="s">
        <v>5150</v>
      </c>
      <c r="D2906" s="22">
        <v>85000</v>
      </c>
      <c r="E2906" s="22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4"/>
        <v>160</v>
      </c>
      <c r="P2906">
        <f t="shared" si="181"/>
        <v>250</v>
      </c>
      <c r="Q2906" s="11" t="s">
        <v>8346</v>
      </c>
      <c r="R2906" t="s">
        <v>8347</v>
      </c>
      <c r="S2906" s="16">
        <f t="shared" si="182"/>
        <v>42579.708437499998</v>
      </c>
      <c r="T2906">
        <f t="shared" si="183"/>
        <v>2016</v>
      </c>
    </row>
    <row r="2907" spans="1:20" ht="43.5" x14ac:dyDescent="0.35">
      <c r="A2907">
        <v>226</v>
      </c>
      <c r="B2907" s="3" t="s">
        <v>228</v>
      </c>
      <c r="C2907" s="3" t="s">
        <v>4336</v>
      </c>
      <c r="D2907" s="22">
        <v>29000</v>
      </c>
      <c r="E2907" s="22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4"/>
        <v>110</v>
      </c>
      <c r="P2907">
        <f t="shared" si="181"/>
        <v>125</v>
      </c>
      <c r="Q2907" s="11" t="s">
        <v>8321</v>
      </c>
      <c r="R2907" t="s">
        <v>8325</v>
      </c>
      <c r="S2907" s="16">
        <f t="shared" si="182"/>
        <v>42106.666018518517</v>
      </c>
      <c r="T2907">
        <f t="shared" si="183"/>
        <v>2015</v>
      </c>
    </row>
    <row r="2908" spans="1:20" ht="43.5" x14ac:dyDescent="0.35">
      <c r="A2908">
        <v>4059</v>
      </c>
      <c r="B2908" s="3" t="s">
        <v>4055</v>
      </c>
      <c r="C2908" s="3" t="s">
        <v>8163</v>
      </c>
      <c r="D2908" s="22">
        <v>10000</v>
      </c>
      <c r="E2908" s="22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100</v>
      </c>
      <c r="P2908">
        <f t="shared" si="181"/>
        <v>35.71</v>
      </c>
      <c r="Q2908" s="11" t="s">
        <v>8323</v>
      </c>
      <c r="R2908" t="s">
        <v>8326</v>
      </c>
      <c r="S2908" s="16">
        <f t="shared" si="182"/>
        <v>41866.640648148146</v>
      </c>
      <c r="T2908">
        <f t="shared" si="183"/>
        <v>2014</v>
      </c>
    </row>
    <row r="2909" spans="1:20" ht="58" x14ac:dyDescent="0.35">
      <c r="A2909">
        <v>592</v>
      </c>
      <c r="B2909" s="3" t="s">
        <v>593</v>
      </c>
      <c r="C2909" s="3" t="s">
        <v>4702</v>
      </c>
      <c r="D2909" s="22">
        <v>7500</v>
      </c>
      <c r="E2909" s="22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4"/>
        <v>123</v>
      </c>
      <c r="P2909">
        <f t="shared" si="181"/>
        <v>250</v>
      </c>
      <c r="Q2909" s="11" t="s">
        <v>8308</v>
      </c>
      <c r="R2909" t="s">
        <v>8342</v>
      </c>
      <c r="S2909" s="16">
        <f t="shared" si="182"/>
        <v>41946.232175925928</v>
      </c>
      <c r="T2909">
        <f t="shared" si="183"/>
        <v>2014</v>
      </c>
    </row>
    <row r="2910" spans="1:20" ht="43.5" x14ac:dyDescent="0.35">
      <c r="A2910">
        <v>191</v>
      </c>
      <c r="B2910" s="3" t="s">
        <v>193</v>
      </c>
      <c r="C2910" s="3" t="s">
        <v>4301</v>
      </c>
      <c r="D2910" s="22">
        <v>5000</v>
      </c>
      <c r="E2910" s="22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4"/>
        <v>114</v>
      </c>
      <c r="P2910">
        <f t="shared" si="181"/>
        <v>83.33</v>
      </c>
      <c r="Q2910" s="11" t="s">
        <v>8321</v>
      </c>
      <c r="R2910" t="s">
        <v>8325</v>
      </c>
      <c r="S2910" s="16">
        <f t="shared" si="182"/>
        <v>42239.441412037035</v>
      </c>
      <c r="T2910">
        <f t="shared" si="183"/>
        <v>2015</v>
      </c>
    </row>
    <row r="2911" spans="1:20" ht="58" x14ac:dyDescent="0.35">
      <c r="A2911">
        <v>4025</v>
      </c>
      <c r="B2911" s="3" t="s">
        <v>4021</v>
      </c>
      <c r="C2911" s="3" t="s">
        <v>8130</v>
      </c>
      <c r="D2911" s="22">
        <v>5000</v>
      </c>
      <c r="E2911" s="22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4"/>
        <v>108</v>
      </c>
      <c r="P2911">
        <f t="shared" si="181"/>
        <v>62.5</v>
      </c>
      <c r="Q2911" s="11" t="s">
        <v>8323</v>
      </c>
      <c r="R2911" t="s">
        <v>8326</v>
      </c>
      <c r="S2911" s="16">
        <f t="shared" si="182"/>
        <v>42151.237685185188</v>
      </c>
      <c r="T2911">
        <f t="shared" si="183"/>
        <v>2015</v>
      </c>
    </row>
    <row r="2912" spans="1:20" ht="43.5" x14ac:dyDescent="0.35">
      <c r="A2912">
        <v>239</v>
      </c>
      <c r="B2912" s="3" t="s">
        <v>241</v>
      </c>
      <c r="C2912" s="3" t="s">
        <v>4349</v>
      </c>
      <c r="D2912" s="22">
        <v>1000</v>
      </c>
      <c r="E2912" s="22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4"/>
        <v>537</v>
      </c>
      <c r="P2912">
        <f t="shared" si="181"/>
        <v>50</v>
      </c>
      <c r="Q2912" s="11" t="s">
        <v>8321</v>
      </c>
      <c r="R2912" t="s">
        <v>8325</v>
      </c>
      <c r="S2912" s="16">
        <f t="shared" si="182"/>
        <v>42297.110300925924</v>
      </c>
      <c r="T2912">
        <f t="shared" si="183"/>
        <v>2015</v>
      </c>
    </row>
    <row r="2913" spans="1:20" ht="43.5" x14ac:dyDescent="0.35">
      <c r="A2913">
        <v>3203</v>
      </c>
      <c r="B2913" s="3" t="s">
        <v>3203</v>
      </c>
      <c r="C2913" s="3" t="s">
        <v>7313</v>
      </c>
      <c r="D2913" s="22">
        <v>1000</v>
      </c>
      <c r="E2913" s="22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4"/>
        <v>79</v>
      </c>
      <c r="P2913">
        <f t="shared" si="181"/>
        <v>41.67</v>
      </c>
      <c r="Q2913" s="11" t="s">
        <v>8323</v>
      </c>
      <c r="R2913" t="s">
        <v>8335</v>
      </c>
      <c r="S2913" s="16">
        <f t="shared" si="182"/>
        <v>42242.988680555558</v>
      </c>
      <c r="T2913">
        <f t="shared" si="183"/>
        <v>2015</v>
      </c>
    </row>
    <row r="2914" spans="1:20" ht="43.5" x14ac:dyDescent="0.35">
      <c r="A2914">
        <v>3336</v>
      </c>
      <c r="B2914" s="3" t="s">
        <v>3336</v>
      </c>
      <c r="C2914" s="3" t="s">
        <v>7446</v>
      </c>
      <c r="D2914" s="22">
        <v>250</v>
      </c>
      <c r="E2914" s="22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4"/>
        <v>133</v>
      </c>
      <c r="P2914">
        <f t="shared" si="181"/>
        <v>27.78</v>
      </c>
      <c r="Q2914" s="11" t="s">
        <v>8323</v>
      </c>
      <c r="R2914" t="s">
        <v>8326</v>
      </c>
      <c r="S2914" s="16">
        <f t="shared" si="182"/>
        <v>42437.398680555561</v>
      </c>
      <c r="T2914">
        <f t="shared" si="183"/>
        <v>2016</v>
      </c>
    </row>
    <row r="2915" spans="1:20" ht="43.5" x14ac:dyDescent="0.35">
      <c r="A2915">
        <v>3442</v>
      </c>
      <c r="B2915" s="3" t="s">
        <v>3441</v>
      </c>
      <c r="C2915" s="3" t="s">
        <v>7552</v>
      </c>
      <c r="D2915" s="22">
        <v>250</v>
      </c>
      <c r="E2915" s="22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4"/>
        <v>106</v>
      </c>
      <c r="P2915">
        <f t="shared" si="181"/>
        <v>31.25</v>
      </c>
      <c r="Q2915" s="11" t="s">
        <v>8323</v>
      </c>
      <c r="R2915" t="s">
        <v>8326</v>
      </c>
      <c r="S2915" s="16">
        <f t="shared" si="182"/>
        <v>42124.841111111105</v>
      </c>
      <c r="T2915">
        <f t="shared" si="183"/>
        <v>2015</v>
      </c>
    </row>
    <row r="2916" spans="1:20" ht="58" x14ac:dyDescent="0.35">
      <c r="A2916">
        <v>3660</v>
      </c>
      <c r="B2916" s="3" t="s">
        <v>3657</v>
      </c>
      <c r="C2916" s="3" t="s">
        <v>7770</v>
      </c>
      <c r="D2916" s="22">
        <v>250</v>
      </c>
      <c r="E2916" s="22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4"/>
        <v>131</v>
      </c>
      <c r="P2916">
        <f t="shared" si="181"/>
        <v>11.36</v>
      </c>
      <c r="Q2916" s="11" t="s">
        <v>8323</v>
      </c>
      <c r="R2916" t="s">
        <v>8326</v>
      </c>
      <c r="S2916" s="16">
        <f t="shared" si="182"/>
        <v>41971.881076388891</v>
      </c>
      <c r="T2916">
        <f t="shared" si="183"/>
        <v>2014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 s="22">
        <v>24500</v>
      </c>
      <c r="E2917" s="22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4"/>
        <v>104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>
        <f t="shared" si="183"/>
        <v>2015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 s="22">
        <v>15000</v>
      </c>
      <c r="E2918" s="22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4"/>
        <v>104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>
        <f t="shared" si="183"/>
        <v>2016</v>
      </c>
    </row>
    <row r="2919" spans="1:20" ht="43.5" x14ac:dyDescent="0.35">
      <c r="A2919">
        <v>1404</v>
      </c>
      <c r="B2919" s="3" t="s">
        <v>1405</v>
      </c>
      <c r="C2919" s="3" t="s">
        <v>5514</v>
      </c>
      <c r="D2919" s="22">
        <v>14500</v>
      </c>
      <c r="E2919" s="22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4"/>
        <v>103</v>
      </c>
      <c r="P2919">
        <f t="shared" si="181"/>
        <v>48.2</v>
      </c>
      <c r="Q2919" s="11" t="s">
        <v>8311</v>
      </c>
      <c r="R2919" t="s">
        <v>8348</v>
      </c>
      <c r="S2919" s="16">
        <f t="shared" si="182"/>
        <v>42032.510243055556</v>
      </c>
      <c r="T2919">
        <f t="shared" si="183"/>
        <v>2015</v>
      </c>
    </row>
    <row r="2920" spans="1:20" ht="43.5" x14ac:dyDescent="0.35">
      <c r="A2920">
        <v>1240</v>
      </c>
      <c r="B2920" s="3" t="s">
        <v>1241</v>
      </c>
      <c r="C2920" s="3" t="s">
        <v>5350</v>
      </c>
      <c r="D2920" s="22">
        <v>8000</v>
      </c>
      <c r="E2920" s="22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4"/>
        <v>103</v>
      </c>
      <c r="P2920">
        <f t="shared" si="181"/>
        <v>30.13</v>
      </c>
      <c r="Q2920" s="11" t="s">
        <v>8327</v>
      </c>
      <c r="R2920" t="s">
        <v>8354</v>
      </c>
      <c r="S2920" s="16">
        <f t="shared" si="182"/>
        <v>41409.040011574078</v>
      </c>
      <c r="T2920">
        <f t="shared" si="183"/>
        <v>2013</v>
      </c>
    </row>
    <row r="2921" spans="1:20" ht="43.5" x14ac:dyDescent="0.35">
      <c r="A2921">
        <v>3670</v>
      </c>
      <c r="B2921" s="3" t="s">
        <v>3667</v>
      </c>
      <c r="C2921" s="3" t="s">
        <v>7780</v>
      </c>
      <c r="D2921" s="22">
        <v>220</v>
      </c>
      <c r="E2921" s="22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4"/>
        <v>103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>
        <f t="shared" si="183"/>
        <v>2015</v>
      </c>
    </row>
    <row r="2922" spans="1:20" ht="29" x14ac:dyDescent="0.35">
      <c r="A2922">
        <v>1015</v>
      </c>
      <c r="B2922" s="3" t="s">
        <v>1016</v>
      </c>
      <c r="C2922" s="3" t="s">
        <v>5125</v>
      </c>
      <c r="D2922" s="22">
        <v>9000</v>
      </c>
      <c r="E2922" s="22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4"/>
        <v>128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>
        <f t="shared" si="183"/>
        <v>2015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 s="22">
        <v>5000</v>
      </c>
      <c r="E2923" s="22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102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>
        <f t="shared" si="183"/>
        <v>2015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 s="22">
        <v>500</v>
      </c>
      <c r="E2924" s="22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254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>
        <f t="shared" si="183"/>
        <v>2015</v>
      </c>
    </row>
    <row r="2925" spans="1:20" ht="43.5" x14ac:dyDescent="0.35">
      <c r="A2925">
        <v>1999</v>
      </c>
      <c r="B2925" s="3" t="s">
        <v>2000</v>
      </c>
      <c r="C2925" s="3" t="s">
        <v>6109</v>
      </c>
      <c r="D2925" s="22">
        <v>31000</v>
      </c>
      <c r="E2925" s="22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102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>
        <f t="shared" si="183"/>
        <v>2014</v>
      </c>
    </row>
    <row r="2926" spans="1:20" ht="43.5" x14ac:dyDescent="0.35">
      <c r="A2926">
        <v>2129</v>
      </c>
      <c r="B2926" s="3" t="s">
        <v>2130</v>
      </c>
      <c r="C2926" s="3" t="s">
        <v>6239</v>
      </c>
      <c r="D2926" s="22">
        <v>2000</v>
      </c>
      <c r="E2926" s="22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101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>
        <f t="shared" si="183"/>
        <v>2016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 s="22">
        <v>5000</v>
      </c>
      <c r="E2927" s="22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168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>
        <f t="shared" si="183"/>
        <v>2014</v>
      </c>
    </row>
    <row r="2928" spans="1:20" ht="43.5" x14ac:dyDescent="0.35">
      <c r="A2928">
        <v>1006</v>
      </c>
      <c r="B2928" s="3" t="s">
        <v>1007</v>
      </c>
      <c r="C2928" s="3" t="s">
        <v>5116</v>
      </c>
      <c r="D2928" s="22">
        <v>4000</v>
      </c>
      <c r="E2928" s="22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4"/>
        <v>125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>
        <f t="shared" si="183"/>
        <v>2014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 s="22">
        <v>2000</v>
      </c>
      <c r="E2929" s="22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119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>
        <f t="shared" si="183"/>
        <v>2016</v>
      </c>
    </row>
    <row r="2930" spans="1:20" ht="43.5" x14ac:dyDescent="0.35">
      <c r="A2930">
        <v>3663</v>
      </c>
      <c r="B2930" s="3" t="s">
        <v>3660</v>
      </c>
      <c r="C2930" s="3" t="s">
        <v>7773</v>
      </c>
      <c r="D2930" s="22">
        <v>225</v>
      </c>
      <c r="E2930" s="22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199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>
        <f t="shared" si="183"/>
        <v>2016</v>
      </c>
    </row>
    <row r="2931" spans="1:20" ht="29" x14ac:dyDescent="0.35">
      <c r="A2931">
        <v>957</v>
      </c>
      <c r="B2931" s="3" t="s">
        <v>958</v>
      </c>
      <c r="C2931" s="3" t="s">
        <v>5067</v>
      </c>
      <c r="D2931" s="22">
        <v>12000</v>
      </c>
      <c r="E2931" s="22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165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>
        <f t="shared" si="183"/>
        <v>2016</v>
      </c>
    </row>
    <row r="2932" spans="1:20" ht="58" x14ac:dyDescent="0.35">
      <c r="A2932">
        <v>2588</v>
      </c>
      <c r="B2932" s="3" t="s">
        <v>2588</v>
      </c>
      <c r="C2932" s="3" t="s">
        <v>6698</v>
      </c>
      <c r="D2932" s="22">
        <v>6000</v>
      </c>
      <c r="E2932" s="22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493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>
        <f t="shared" si="183"/>
        <v>2015</v>
      </c>
    </row>
    <row r="2933" spans="1:20" ht="58" x14ac:dyDescent="0.35">
      <c r="A2933">
        <v>502</v>
      </c>
      <c r="B2933" s="3" t="s">
        <v>503</v>
      </c>
      <c r="C2933" s="3" t="s">
        <v>4612</v>
      </c>
      <c r="D2933" s="22">
        <v>20000</v>
      </c>
      <c r="E2933" s="22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196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>
        <f t="shared" si="183"/>
        <v>2012</v>
      </c>
    </row>
    <row r="2934" spans="1:20" ht="43.5" x14ac:dyDescent="0.35">
      <c r="A2934">
        <v>3536</v>
      </c>
      <c r="B2934" s="3" t="s">
        <v>3535</v>
      </c>
      <c r="C2934" s="3" t="s">
        <v>7646</v>
      </c>
      <c r="D2934" s="22">
        <v>150</v>
      </c>
      <c r="E2934" s="22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101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>
        <f t="shared" si="183"/>
        <v>2015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 s="22">
        <v>100000</v>
      </c>
      <c r="E2935" s="22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108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>
        <f t="shared" si="183"/>
        <v>2015</v>
      </c>
    </row>
    <row r="2936" spans="1:20" ht="43.5" x14ac:dyDescent="0.35">
      <c r="A2936">
        <v>1720</v>
      </c>
      <c r="B2936" s="3" t="s">
        <v>1721</v>
      </c>
      <c r="C2936" s="3" t="s">
        <v>5830</v>
      </c>
      <c r="D2936" s="22">
        <v>4000</v>
      </c>
      <c r="E2936" s="22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119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>
        <f t="shared" si="183"/>
        <v>2014</v>
      </c>
    </row>
    <row r="2937" spans="1:20" ht="43.5" x14ac:dyDescent="0.35">
      <c r="A2937">
        <v>2143</v>
      </c>
      <c r="B2937" s="3" t="s">
        <v>2144</v>
      </c>
      <c r="C2937" s="3" t="s">
        <v>6253</v>
      </c>
      <c r="D2937" s="22">
        <v>2000</v>
      </c>
      <c r="E2937" s="22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473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>
        <f t="shared" si="183"/>
        <v>2010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22">
        <v>1000</v>
      </c>
      <c r="E2938" s="22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135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>
        <f t="shared" si="183"/>
        <v>2017</v>
      </c>
    </row>
    <row r="2939" spans="1:20" ht="43.5" x14ac:dyDescent="0.35">
      <c r="A2939">
        <v>4044</v>
      </c>
      <c r="B2939" s="3" t="s">
        <v>4040</v>
      </c>
      <c r="C2939" s="3" t="s">
        <v>8148</v>
      </c>
      <c r="D2939" s="22">
        <v>600</v>
      </c>
      <c r="E2939" s="22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4"/>
        <v>63</v>
      </c>
      <c r="P2939">
        <f t="shared" si="181"/>
        <v>56.25</v>
      </c>
      <c r="Q2939" s="11" t="s">
        <v>8323</v>
      </c>
      <c r="R2939" t="s">
        <v>8326</v>
      </c>
      <c r="S2939" s="16">
        <f t="shared" si="182"/>
        <v>42074.219699074078</v>
      </c>
      <c r="T2939">
        <f t="shared" si="183"/>
        <v>2015</v>
      </c>
    </row>
    <row r="2940" spans="1:20" ht="43.5" x14ac:dyDescent="0.35">
      <c r="A2940">
        <v>3830</v>
      </c>
      <c r="B2940" s="3" t="s">
        <v>3827</v>
      </c>
      <c r="C2940" s="3" t="s">
        <v>7939</v>
      </c>
      <c r="D2940" s="22">
        <v>100</v>
      </c>
      <c r="E2940" s="22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4"/>
        <v>233</v>
      </c>
      <c r="P2940">
        <f t="shared" si="181"/>
        <v>75</v>
      </c>
      <c r="Q2940" s="11" t="s">
        <v>8323</v>
      </c>
      <c r="R2940" t="s">
        <v>8326</v>
      </c>
      <c r="S2940" s="16">
        <f t="shared" si="182"/>
        <v>42503.740868055553</v>
      </c>
      <c r="T2940">
        <f t="shared" si="183"/>
        <v>2016</v>
      </c>
    </row>
    <row r="2941" spans="1:20" ht="43.5" x14ac:dyDescent="0.35">
      <c r="A2941">
        <v>1573</v>
      </c>
      <c r="B2941" s="3" t="s">
        <v>1574</v>
      </c>
      <c r="C2941" s="3" t="s">
        <v>5683</v>
      </c>
      <c r="D2941" s="22">
        <v>9000</v>
      </c>
      <c r="E2941" s="22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4"/>
        <v>102</v>
      </c>
      <c r="P2941">
        <f t="shared" si="181"/>
        <v>74.33</v>
      </c>
      <c r="Q2941" s="11" t="s">
        <v>8311</v>
      </c>
      <c r="R2941" t="s">
        <v>8349</v>
      </c>
      <c r="S2941" s="16">
        <f t="shared" si="182"/>
        <v>42786.000023148154</v>
      </c>
      <c r="T2941">
        <f t="shared" si="183"/>
        <v>2017</v>
      </c>
    </row>
    <row r="2942" spans="1:20" ht="58" x14ac:dyDescent="0.35">
      <c r="A2942">
        <v>590</v>
      </c>
      <c r="B2942" s="3" t="s">
        <v>591</v>
      </c>
      <c r="C2942" s="3" t="s">
        <v>4700</v>
      </c>
      <c r="D2942" s="22">
        <v>5000</v>
      </c>
      <c r="E2942" s="22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4"/>
        <v>115</v>
      </c>
      <c r="P2942">
        <f t="shared" si="181"/>
        <v>24.78</v>
      </c>
      <c r="Q2942" s="11" t="s">
        <v>8308</v>
      </c>
      <c r="R2942" t="s">
        <v>8342</v>
      </c>
      <c r="S2942" s="16">
        <f t="shared" si="182"/>
        <v>42377.554756944446</v>
      </c>
      <c r="T2942">
        <f t="shared" si="183"/>
        <v>2016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22">
        <v>115250</v>
      </c>
      <c r="E2943" s="22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170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>
        <f t="shared" si="183"/>
        <v>2016</v>
      </c>
    </row>
    <row r="2944" spans="1:20" ht="58" x14ac:dyDescent="0.35">
      <c r="A2944">
        <v>1699</v>
      </c>
      <c r="B2944" s="3" t="s">
        <v>1700</v>
      </c>
      <c r="C2944" s="3" t="s">
        <v>5809</v>
      </c>
      <c r="D2944" s="22">
        <v>5105</v>
      </c>
      <c r="E2944" s="22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101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>
        <f t="shared" si="183"/>
        <v>2017</v>
      </c>
    </row>
    <row r="2945" spans="1:20" ht="29" x14ac:dyDescent="0.35">
      <c r="A2945">
        <v>3638</v>
      </c>
      <c r="B2945" s="3" t="s">
        <v>3636</v>
      </c>
      <c r="C2945" s="3" t="s">
        <v>7748</v>
      </c>
      <c r="D2945" s="22">
        <v>3300</v>
      </c>
      <c r="E2945" s="22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113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>
        <f t="shared" si="183"/>
        <v>2015</v>
      </c>
    </row>
    <row r="2946" spans="1:20" ht="43.5" x14ac:dyDescent="0.35">
      <c r="A2946">
        <v>4088</v>
      </c>
      <c r="B2946" s="3" t="s">
        <v>4084</v>
      </c>
      <c r="C2946" s="3" t="s">
        <v>8191</v>
      </c>
      <c r="D2946" s="22">
        <v>2000</v>
      </c>
      <c r="E2946" s="22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4"/>
        <v>1802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>
        <f t="shared" si="183"/>
        <v>2014</v>
      </c>
    </row>
    <row r="2947" spans="1:20" ht="43.5" x14ac:dyDescent="0.35">
      <c r="A2947">
        <v>489</v>
      </c>
      <c r="B2947" s="3" t="s">
        <v>490</v>
      </c>
      <c r="C2947" s="3" t="s">
        <v>4599</v>
      </c>
      <c r="D2947" s="22">
        <v>74997</v>
      </c>
      <c r="E2947" s="22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179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8" x14ac:dyDescent="0.35">
      <c r="A2948">
        <v>500</v>
      </c>
      <c r="B2948" s="3" t="s">
        <v>501</v>
      </c>
      <c r="C2948" s="3" t="s">
        <v>4610</v>
      </c>
      <c r="D2948" s="22">
        <v>6500</v>
      </c>
      <c r="E2948" s="22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112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>
        <f t="shared" si="187"/>
        <v>2010</v>
      </c>
    </row>
    <row r="2949" spans="1:20" ht="58" x14ac:dyDescent="0.35">
      <c r="A2949">
        <v>4027</v>
      </c>
      <c r="B2949" s="3" t="s">
        <v>4023</v>
      </c>
      <c r="C2949" s="3" t="s">
        <v>8132</v>
      </c>
      <c r="D2949" s="22">
        <v>3000</v>
      </c>
      <c r="E2949" s="22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127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>
        <f t="shared" si="187"/>
        <v>2017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 s="22">
        <v>2000</v>
      </c>
      <c r="E2950" s="22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125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>
        <f t="shared" si="187"/>
        <v>2014</v>
      </c>
    </row>
    <row r="2951" spans="1:20" ht="43.5" x14ac:dyDescent="0.35">
      <c r="A2951">
        <v>1872</v>
      </c>
      <c r="B2951" s="3" t="s">
        <v>1873</v>
      </c>
      <c r="C2951" s="3" t="s">
        <v>5982</v>
      </c>
      <c r="D2951" s="22">
        <v>20000</v>
      </c>
      <c r="E2951" s="22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127</v>
      </c>
      <c r="P2951">
        <f t="shared" si="185"/>
        <v>16.309999999999999</v>
      </c>
      <c r="Q2951" s="11" t="s">
        <v>8316</v>
      </c>
      <c r="R2951" t="s">
        <v>8344</v>
      </c>
      <c r="S2951" s="16">
        <f t="shared" si="186"/>
        <v>42155.129652777774</v>
      </c>
      <c r="T2951">
        <f t="shared" si="187"/>
        <v>2015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22">
        <v>15000</v>
      </c>
      <c r="E2952" s="22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143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>
        <f t="shared" si="187"/>
        <v>2016</v>
      </c>
    </row>
    <row r="2953" spans="1:20" ht="72.5" x14ac:dyDescent="0.35">
      <c r="A2953">
        <v>991</v>
      </c>
      <c r="B2953" s="3" t="s">
        <v>992</v>
      </c>
      <c r="C2953" s="3" t="s">
        <v>5101</v>
      </c>
      <c r="D2953" s="22">
        <v>5000</v>
      </c>
      <c r="E2953" s="22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22</v>
      </c>
      <c r="P2953">
        <f t="shared" si="185"/>
        <v>30.29</v>
      </c>
      <c r="Q2953" s="11" t="s">
        <v>8308</v>
      </c>
      <c r="R2953" t="s">
        <v>8310</v>
      </c>
      <c r="S2953" s="16">
        <f t="shared" si="186"/>
        <v>42538.75680555556</v>
      </c>
      <c r="T2953">
        <f t="shared" si="187"/>
        <v>2016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 s="22">
        <v>2825</v>
      </c>
      <c r="E2954" s="22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107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>
        <f t="shared" si="187"/>
        <v>2016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 s="22">
        <v>1000</v>
      </c>
      <c r="E2955" s="22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106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>
        <f t="shared" si="187"/>
        <v>2014</v>
      </c>
    </row>
    <row r="2956" spans="1:20" ht="43.5" x14ac:dyDescent="0.35">
      <c r="A2956">
        <v>2514</v>
      </c>
      <c r="B2956" s="3" t="s">
        <v>2514</v>
      </c>
      <c r="C2956" s="3" t="s">
        <v>6624</v>
      </c>
      <c r="D2956" s="22">
        <v>12000</v>
      </c>
      <c r="E2956" s="22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8</v>
      </c>
      <c r="P2956">
        <f t="shared" si="185"/>
        <v>52.5</v>
      </c>
      <c r="Q2956" s="11" t="s">
        <v>8319</v>
      </c>
      <c r="R2956" t="s">
        <v>8357</v>
      </c>
      <c r="S2956" s="16">
        <f t="shared" si="186"/>
        <v>41854.389780092592</v>
      </c>
      <c r="T2956">
        <f t="shared" si="187"/>
        <v>2014</v>
      </c>
    </row>
    <row r="2957" spans="1:20" ht="43.5" x14ac:dyDescent="0.35">
      <c r="A2957">
        <v>1235</v>
      </c>
      <c r="B2957" s="3" t="s">
        <v>1236</v>
      </c>
      <c r="C2957" s="3" t="s">
        <v>5345</v>
      </c>
      <c r="D2957" s="22">
        <v>7534</v>
      </c>
      <c r="E2957" s="22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12</v>
      </c>
      <c r="P2957">
        <f t="shared" si="185"/>
        <v>35</v>
      </c>
      <c r="Q2957" s="11" t="s">
        <v>8327</v>
      </c>
      <c r="R2957" t="s">
        <v>8354</v>
      </c>
      <c r="S2957" s="16">
        <f t="shared" si="186"/>
        <v>41583.135405092595</v>
      </c>
      <c r="T2957">
        <f t="shared" si="187"/>
        <v>2013</v>
      </c>
    </row>
    <row r="2958" spans="1:20" ht="58" x14ac:dyDescent="0.35">
      <c r="A2958">
        <v>673</v>
      </c>
      <c r="B2958" s="3" t="s">
        <v>674</v>
      </c>
      <c r="C2958" s="3" t="s">
        <v>4783</v>
      </c>
      <c r="D2958" s="22">
        <v>100000</v>
      </c>
      <c r="E2958" s="22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105</v>
      </c>
      <c r="P2958">
        <f t="shared" si="185"/>
        <v>68.33</v>
      </c>
      <c r="Q2958" s="11" t="s">
        <v>8308</v>
      </c>
      <c r="R2958" t="s">
        <v>8310</v>
      </c>
      <c r="S2958" s="16">
        <f t="shared" si="186"/>
        <v>41838.840474537035</v>
      </c>
      <c r="T2958">
        <f t="shared" si="187"/>
        <v>2014</v>
      </c>
    </row>
    <row r="2959" spans="1:20" ht="43.5" x14ac:dyDescent="0.35">
      <c r="A2959">
        <v>517</v>
      </c>
      <c r="B2959" s="3" t="s">
        <v>518</v>
      </c>
      <c r="C2959" s="3" t="s">
        <v>4627</v>
      </c>
      <c r="D2959" s="22">
        <v>15000</v>
      </c>
      <c r="E2959" s="22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ref="O2959:O3022" si="188">ROUND(E195/D195*100,0)</f>
        <v>104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>
        <f t="shared" si="187"/>
        <v>2017</v>
      </c>
    </row>
    <row r="2960" spans="1:20" ht="58" x14ac:dyDescent="0.35">
      <c r="A2960">
        <v>1578</v>
      </c>
      <c r="B2960" s="3" t="s">
        <v>1579</v>
      </c>
      <c r="C2960" s="3" t="s">
        <v>5688</v>
      </c>
      <c r="D2960" s="22">
        <v>1897</v>
      </c>
      <c r="E2960" s="22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8"/>
        <v>113</v>
      </c>
      <c r="P2960">
        <f t="shared" si="185"/>
        <v>51.25</v>
      </c>
      <c r="Q2960" s="11" t="s">
        <v>8311</v>
      </c>
      <c r="R2960" t="s">
        <v>8349</v>
      </c>
      <c r="S2960" s="16">
        <f t="shared" si="186"/>
        <v>40399.065868055557</v>
      </c>
      <c r="T2960">
        <f t="shared" si="187"/>
        <v>2010</v>
      </c>
    </row>
    <row r="2961" spans="1:20" ht="29" x14ac:dyDescent="0.35">
      <c r="A2961">
        <v>1594</v>
      </c>
      <c r="B2961" s="3" t="s">
        <v>1595</v>
      </c>
      <c r="C2961" s="3" t="s">
        <v>5704</v>
      </c>
      <c r="D2961" s="22">
        <v>1000</v>
      </c>
      <c r="E2961" s="22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8"/>
        <v>20</v>
      </c>
      <c r="P2961">
        <f t="shared" si="185"/>
        <v>20.5</v>
      </c>
      <c r="Q2961" s="11" t="s">
        <v>8313</v>
      </c>
      <c r="R2961" t="s">
        <v>8351</v>
      </c>
      <c r="S2961" s="16">
        <f t="shared" si="186"/>
        <v>42445.712754629625</v>
      </c>
      <c r="T2961">
        <f t="shared" si="187"/>
        <v>2016</v>
      </c>
    </row>
    <row r="2962" spans="1:20" ht="58" x14ac:dyDescent="0.35">
      <c r="A2962">
        <v>886</v>
      </c>
      <c r="B2962" s="3" t="s">
        <v>887</v>
      </c>
      <c r="C2962" s="3" t="s">
        <v>4996</v>
      </c>
      <c r="D2962" s="22">
        <v>500</v>
      </c>
      <c r="E2962" s="22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8"/>
        <v>116</v>
      </c>
      <c r="P2962">
        <f t="shared" si="185"/>
        <v>29.29</v>
      </c>
      <c r="Q2962" s="11" t="s">
        <v>8327</v>
      </c>
      <c r="R2962" t="s">
        <v>8328</v>
      </c>
      <c r="S2962" s="16">
        <f t="shared" si="186"/>
        <v>42603.870520833334</v>
      </c>
      <c r="T2962">
        <f t="shared" si="187"/>
        <v>2016</v>
      </c>
    </row>
    <row r="2963" spans="1:20" ht="43.5" x14ac:dyDescent="0.35">
      <c r="A2963">
        <v>83</v>
      </c>
      <c r="B2963" s="3" t="s">
        <v>85</v>
      </c>
      <c r="C2963" s="3" t="s">
        <v>4194</v>
      </c>
      <c r="D2963" s="22">
        <v>200</v>
      </c>
      <c r="E2963" s="22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8"/>
        <v>150</v>
      </c>
      <c r="P2963">
        <f t="shared" si="185"/>
        <v>15.77</v>
      </c>
      <c r="Q2963" s="11" t="s">
        <v>8321</v>
      </c>
      <c r="R2963" t="s">
        <v>8343</v>
      </c>
      <c r="S2963" s="16">
        <f t="shared" si="186"/>
        <v>42042.615613425922</v>
      </c>
      <c r="T2963">
        <f t="shared" si="187"/>
        <v>2015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 s="22">
        <v>1600</v>
      </c>
      <c r="E2964" s="22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203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>
        <f t="shared" si="187"/>
        <v>2014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 s="22">
        <v>3000</v>
      </c>
      <c r="E2965" s="22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40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>
        <f t="shared" si="187"/>
        <v>2012</v>
      </c>
    </row>
    <row r="2966" spans="1:20" ht="29" x14ac:dyDescent="0.35">
      <c r="A2966">
        <v>3746</v>
      </c>
      <c r="B2966" s="3" t="s">
        <v>3743</v>
      </c>
      <c r="C2966" s="3" t="s">
        <v>7856</v>
      </c>
      <c r="D2966" s="22">
        <v>8500</v>
      </c>
      <c r="E2966" s="22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8"/>
        <v>183</v>
      </c>
      <c r="P2966">
        <f t="shared" si="185"/>
        <v>202</v>
      </c>
      <c r="Q2966" s="11" t="s">
        <v>8323</v>
      </c>
      <c r="R2966" t="s">
        <v>8326</v>
      </c>
      <c r="S2966" s="16">
        <f t="shared" si="186"/>
        <v>42621.389340277776</v>
      </c>
      <c r="T2966">
        <f t="shared" si="187"/>
        <v>2016</v>
      </c>
    </row>
    <row r="2967" spans="1:20" ht="43.5" x14ac:dyDescent="0.35">
      <c r="A2967">
        <v>2403</v>
      </c>
      <c r="B2967" s="3" t="s">
        <v>2404</v>
      </c>
      <c r="C2967" s="3" t="s">
        <v>6513</v>
      </c>
      <c r="D2967" s="22">
        <v>1200</v>
      </c>
      <c r="E2967" s="22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8"/>
        <v>322</v>
      </c>
      <c r="P2967">
        <f t="shared" si="185"/>
        <v>16.829999999999998</v>
      </c>
      <c r="Q2967" s="11" t="s">
        <v>8319</v>
      </c>
      <c r="R2967" t="s">
        <v>8345</v>
      </c>
      <c r="S2967" s="16">
        <f t="shared" si="186"/>
        <v>42399.882615740738</v>
      </c>
      <c r="T2967">
        <f t="shared" si="187"/>
        <v>2016</v>
      </c>
    </row>
    <row r="2968" spans="1:20" ht="43.5" x14ac:dyDescent="0.35">
      <c r="A2968">
        <v>2401</v>
      </c>
      <c r="B2968" s="3" t="s">
        <v>2402</v>
      </c>
      <c r="C2968" s="3" t="s">
        <v>6511</v>
      </c>
      <c r="D2968" s="22">
        <v>28000</v>
      </c>
      <c r="E2968" s="22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100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>
        <f t="shared" si="187"/>
        <v>2016</v>
      </c>
    </row>
    <row r="2969" spans="1:20" ht="43.5" x14ac:dyDescent="0.35">
      <c r="A2969">
        <v>4003</v>
      </c>
      <c r="B2969" s="3" t="s">
        <v>3999</v>
      </c>
      <c r="C2969" s="3" t="s">
        <v>8071</v>
      </c>
      <c r="D2969" s="22">
        <v>2000</v>
      </c>
      <c r="E2969" s="22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8"/>
        <v>819</v>
      </c>
      <c r="P2969">
        <f t="shared" si="185"/>
        <v>100.5</v>
      </c>
      <c r="Q2969" s="11" t="s">
        <v>8323</v>
      </c>
      <c r="R2969" t="s">
        <v>8326</v>
      </c>
      <c r="S2969" s="16">
        <f t="shared" si="186"/>
        <v>42020.587349537032</v>
      </c>
      <c r="T2969">
        <f t="shared" si="187"/>
        <v>2015</v>
      </c>
    </row>
    <row r="2970" spans="1:20" ht="43.5" x14ac:dyDescent="0.35">
      <c r="A2970">
        <v>3588</v>
      </c>
      <c r="B2970" s="3" t="s">
        <v>3587</v>
      </c>
      <c r="C2970" s="3" t="s">
        <v>7698</v>
      </c>
      <c r="D2970" s="22">
        <v>200</v>
      </c>
      <c r="E2970" s="22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8"/>
        <v>42</v>
      </c>
      <c r="P2970">
        <f t="shared" si="185"/>
        <v>18.27</v>
      </c>
      <c r="Q2970" s="11" t="s">
        <v>8323</v>
      </c>
      <c r="R2970" t="s">
        <v>8326</v>
      </c>
      <c r="S2970" s="16">
        <f t="shared" si="186"/>
        <v>42101.828819444447</v>
      </c>
      <c r="T2970">
        <f t="shared" si="187"/>
        <v>2015</v>
      </c>
    </row>
    <row r="2971" spans="1:20" ht="58" x14ac:dyDescent="0.35">
      <c r="A2971">
        <v>1421</v>
      </c>
      <c r="B2971" s="3" t="s">
        <v>1422</v>
      </c>
      <c r="C2971" s="3" t="s">
        <v>5531</v>
      </c>
      <c r="D2971" s="22">
        <v>200000</v>
      </c>
      <c r="E2971" s="22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8"/>
        <v>107</v>
      </c>
      <c r="P2971">
        <f t="shared" si="185"/>
        <v>100</v>
      </c>
      <c r="Q2971" s="11" t="s">
        <v>8311</v>
      </c>
      <c r="R2971" t="s">
        <v>8348</v>
      </c>
      <c r="S2971" s="16">
        <f t="shared" si="186"/>
        <v>42013.915613425925</v>
      </c>
      <c r="T2971">
        <f t="shared" si="187"/>
        <v>2015</v>
      </c>
    </row>
    <row r="2972" spans="1:20" ht="43.5" x14ac:dyDescent="0.35">
      <c r="A2972">
        <v>4034</v>
      </c>
      <c r="B2972" s="3" t="s">
        <v>4030</v>
      </c>
      <c r="C2972" s="3" t="s">
        <v>8139</v>
      </c>
      <c r="D2972" s="22">
        <v>13500</v>
      </c>
      <c r="E2972" s="22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8"/>
        <v>114</v>
      </c>
      <c r="P2972">
        <f t="shared" si="185"/>
        <v>100</v>
      </c>
      <c r="Q2972" s="11" t="s">
        <v>8323</v>
      </c>
      <c r="R2972" t="s">
        <v>8326</v>
      </c>
      <c r="S2972" s="16">
        <f t="shared" si="186"/>
        <v>42067.947337962964</v>
      </c>
      <c r="T2972">
        <f t="shared" si="187"/>
        <v>2015</v>
      </c>
    </row>
    <row r="2973" spans="1:20" ht="29" x14ac:dyDescent="0.35">
      <c r="A2973">
        <v>556</v>
      </c>
      <c r="B2973" s="3" t="s">
        <v>557</v>
      </c>
      <c r="C2973" s="3" t="s">
        <v>4666</v>
      </c>
      <c r="D2973" s="22">
        <v>8000</v>
      </c>
      <c r="E2973" s="22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8"/>
        <v>114</v>
      </c>
      <c r="P2973">
        <f t="shared" si="185"/>
        <v>200</v>
      </c>
      <c r="Q2973" s="11" t="s">
        <v>8308</v>
      </c>
      <c r="R2973" t="s">
        <v>8342</v>
      </c>
      <c r="S2973" s="16">
        <f t="shared" si="186"/>
        <v>42345.860150462962</v>
      </c>
      <c r="T2973">
        <f t="shared" si="187"/>
        <v>2015</v>
      </c>
    </row>
    <row r="2974" spans="1:20" ht="43.5" x14ac:dyDescent="0.35">
      <c r="A2974">
        <v>3067</v>
      </c>
      <c r="B2974" s="3" t="s">
        <v>3067</v>
      </c>
      <c r="C2974" s="3" t="s">
        <v>7177</v>
      </c>
      <c r="D2974" s="22">
        <v>8000</v>
      </c>
      <c r="E2974" s="22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8"/>
        <v>662</v>
      </c>
      <c r="P2974">
        <f t="shared" si="185"/>
        <v>200</v>
      </c>
      <c r="Q2974" s="11" t="s">
        <v>8323</v>
      </c>
      <c r="R2974" t="s">
        <v>8324</v>
      </c>
      <c r="S2974" s="16">
        <f t="shared" si="186"/>
        <v>42226.938414351855</v>
      </c>
      <c r="T2974">
        <f t="shared" si="187"/>
        <v>2015</v>
      </c>
    </row>
    <row r="2975" spans="1:20" ht="43.5" x14ac:dyDescent="0.35">
      <c r="A2975">
        <v>893</v>
      </c>
      <c r="B2975" s="3" t="s">
        <v>894</v>
      </c>
      <c r="C2975" s="3" t="s">
        <v>5003</v>
      </c>
      <c r="D2975" s="22">
        <v>2000</v>
      </c>
      <c r="E2975" s="22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8"/>
        <v>404</v>
      </c>
      <c r="P2975">
        <f t="shared" si="185"/>
        <v>40</v>
      </c>
      <c r="Q2975" s="11" t="s">
        <v>8327</v>
      </c>
      <c r="R2975" t="s">
        <v>8328</v>
      </c>
      <c r="S2975" s="16">
        <f t="shared" si="186"/>
        <v>42065.897719907407</v>
      </c>
      <c r="T2975">
        <f t="shared" si="187"/>
        <v>2015</v>
      </c>
    </row>
    <row r="2976" spans="1:20" ht="29" x14ac:dyDescent="0.35">
      <c r="A2976">
        <v>179</v>
      </c>
      <c r="B2976" s="3" t="s">
        <v>181</v>
      </c>
      <c r="C2976" s="3" t="s">
        <v>4289</v>
      </c>
      <c r="D2976" s="22">
        <v>1000</v>
      </c>
      <c r="E2976" s="22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8"/>
        <v>132</v>
      </c>
      <c r="P2976">
        <f t="shared" si="185"/>
        <v>100</v>
      </c>
      <c r="Q2976" s="11" t="s">
        <v>8321</v>
      </c>
      <c r="R2976" t="s">
        <v>8325</v>
      </c>
      <c r="S2976" s="16">
        <f t="shared" si="186"/>
        <v>42403.080497685187</v>
      </c>
      <c r="T2976">
        <f t="shared" si="187"/>
        <v>2016</v>
      </c>
    </row>
    <row r="2977" spans="1:20" ht="43.5" x14ac:dyDescent="0.35">
      <c r="A2977">
        <v>1363</v>
      </c>
      <c r="B2977" s="3" t="s">
        <v>1364</v>
      </c>
      <c r="C2977" s="3" t="s">
        <v>5473</v>
      </c>
      <c r="D2977" s="22">
        <v>200</v>
      </c>
      <c r="E2977" s="22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8"/>
        <v>786</v>
      </c>
      <c r="P2977">
        <f t="shared" si="185"/>
        <v>40</v>
      </c>
      <c r="Q2977" s="11" t="s">
        <v>8311</v>
      </c>
      <c r="R2977" t="s">
        <v>8333</v>
      </c>
      <c r="S2977" s="16">
        <f t="shared" si="186"/>
        <v>42396.8440625</v>
      </c>
      <c r="T2977">
        <f t="shared" si="187"/>
        <v>2016</v>
      </c>
    </row>
    <row r="2978" spans="1:20" ht="43.5" x14ac:dyDescent="0.35">
      <c r="A2978">
        <v>3415</v>
      </c>
      <c r="B2978" s="3" t="s">
        <v>3414</v>
      </c>
      <c r="C2978" s="3" t="s">
        <v>7525</v>
      </c>
      <c r="D2978" s="22">
        <v>200</v>
      </c>
      <c r="E2978" s="22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8"/>
        <v>112</v>
      </c>
      <c r="P2978">
        <f t="shared" si="185"/>
        <v>22.22</v>
      </c>
      <c r="Q2978" s="11" t="s">
        <v>8323</v>
      </c>
      <c r="R2978" t="s">
        <v>8326</v>
      </c>
      <c r="S2978" s="16">
        <f t="shared" si="186"/>
        <v>42467.144166666665</v>
      </c>
      <c r="T2978">
        <f t="shared" si="187"/>
        <v>2016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 s="22">
        <v>25000</v>
      </c>
      <c r="E2979" s="22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270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>
        <f t="shared" si="187"/>
        <v>2016</v>
      </c>
    </row>
    <row r="2980" spans="1:20" ht="43.5" x14ac:dyDescent="0.35">
      <c r="A2980">
        <v>905</v>
      </c>
      <c r="B2980" s="3" t="s">
        <v>906</v>
      </c>
      <c r="C2980" s="3" t="s">
        <v>5015</v>
      </c>
      <c r="D2980" s="22">
        <v>6500</v>
      </c>
      <c r="E2980" s="22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326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>
        <f t="shared" si="187"/>
        <v>2010</v>
      </c>
    </row>
    <row r="2981" spans="1:20" ht="58" x14ac:dyDescent="0.35">
      <c r="A2981">
        <v>918</v>
      </c>
      <c r="B2981" s="3" t="s">
        <v>919</v>
      </c>
      <c r="C2981" s="3" t="s">
        <v>5028</v>
      </c>
      <c r="D2981" s="22">
        <v>3900</v>
      </c>
      <c r="E2981" s="22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111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>
        <f t="shared" si="187"/>
        <v>2014</v>
      </c>
    </row>
    <row r="2982" spans="1:20" ht="58" x14ac:dyDescent="0.35">
      <c r="A2982">
        <v>895</v>
      </c>
      <c r="B2982" s="3" t="s">
        <v>896</v>
      </c>
      <c r="C2982" s="3" t="s">
        <v>5005</v>
      </c>
      <c r="D2982" s="22">
        <v>8000</v>
      </c>
      <c r="E2982" s="22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155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>
        <f t="shared" si="187"/>
        <v>2010</v>
      </c>
    </row>
    <row r="2983" spans="1:20" ht="29" x14ac:dyDescent="0.35">
      <c r="A2983">
        <v>3946</v>
      </c>
      <c r="B2983" s="3" t="s">
        <v>3943</v>
      </c>
      <c r="C2983" s="3" t="s">
        <v>8054</v>
      </c>
      <c r="D2983" s="22">
        <v>6000</v>
      </c>
      <c r="E2983" s="22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8"/>
        <v>101</v>
      </c>
      <c r="P2983">
        <f t="shared" si="185"/>
        <v>39</v>
      </c>
      <c r="Q2983" s="11" t="s">
        <v>8323</v>
      </c>
      <c r="R2983" t="s">
        <v>8326</v>
      </c>
      <c r="S2983" s="16">
        <f t="shared" si="186"/>
        <v>42031.833587962959</v>
      </c>
      <c r="T2983">
        <f t="shared" si="187"/>
        <v>2015</v>
      </c>
    </row>
    <row r="2984" spans="1:20" ht="43.5" x14ac:dyDescent="0.35">
      <c r="A2984">
        <v>3429</v>
      </c>
      <c r="B2984" s="3" t="s">
        <v>3428</v>
      </c>
      <c r="C2984" s="3" t="s">
        <v>7539</v>
      </c>
      <c r="D2984" s="22">
        <v>150</v>
      </c>
      <c r="E2984" s="22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8"/>
        <v>109</v>
      </c>
      <c r="P2984">
        <f t="shared" si="185"/>
        <v>16.25</v>
      </c>
      <c r="Q2984" s="11" t="s">
        <v>8323</v>
      </c>
      <c r="R2984" t="s">
        <v>8326</v>
      </c>
      <c r="S2984" s="16">
        <f t="shared" si="186"/>
        <v>42662.021539351852</v>
      </c>
      <c r="T2984">
        <f t="shared" si="187"/>
        <v>2016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 s="22">
        <v>15000</v>
      </c>
      <c r="E2985" s="22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253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>
        <f t="shared" si="187"/>
        <v>2016</v>
      </c>
    </row>
    <row r="2986" spans="1:20" ht="43.5" x14ac:dyDescent="0.35">
      <c r="A2986">
        <v>127</v>
      </c>
      <c r="B2986" s="3" t="s">
        <v>129</v>
      </c>
      <c r="C2986" s="3" t="s">
        <v>4238</v>
      </c>
      <c r="D2986" s="22">
        <v>8000</v>
      </c>
      <c r="E2986" s="22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8"/>
        <v>107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>
        <f t="shared" si="187"/>
        <v>2015</v>
      </c>
    </row>
    <row r="2987" spans="1:20" x14ac:dyDescent="0.35">
      <c r="A2987">
        <v>1062</v>
      </c>
      <c r="B2987" s="3" t="s">
        <v>1063</v>
      </c>
      <c r="C2987" s="3" t="s">
        <v>5172</v>
      </c>
      <c r="D2987" s="22">
        <v>199</v>
      </c>
      <c r="E2987" s="22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124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>
        <f t="shared" si="187"/>
        <v>2016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 s="22">
        <v>7000</v>
      </c>
      <c r="E2988" s="22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103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>
        <f t="shared" si="187"/>
        <v>2014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 s="22">
        <v>25000</v>
      </c>
      <c r="E2989" s="22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103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>
        <f t="shared" si="187"/>
        <v>2014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 s="22">
        <v>5000</v>
      </c>
      <c r="E2990" s="22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102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>
        <f t="shared" si="187"/>
        <v>2014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 s="22">
        <v>45000</v>
      </c>
      <c r="E2991" s="22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102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>
        <f t="shared" si="187"/>
        <v>2015</v>
      </c>
    </row>
    <row r="2992" spans="1:20" ht="29" x14ac:dyDescent="0.35">
      <c r="A2992">
        <v>2884</v>
      </c>
      <c r="B2992" s="3" t="s">
        <v>2884</v>
      </c>
      <c r="C2992" s="3" t="s">
        <v>6994</v>
      </c>
      <c r="D2992" s="22">
        <v>45000</v>
      </c>
      <c r="E2992" s="22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118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>
        <f t="shared" si="187"/>
        <v>2014</v>
      </c>
    </row>
    <row r="2993" spans="1:20" ht="43.5" x14ac:dyDescent="0.35">
      <c r="A2993">
        <v>3910</v>
      </c>
      <c r="B2993" s="3" t="s">
        <v>3907</v>
      </c>
      <c r="C2993" s="3" t="s">
        <v>8018</v>
      </c>
      <c r="D2993" s="22">
        <v>6000</v>
      </c>
      <c r="E2993" s="22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35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>
        <f t="shared" si="187"/>
        <v>2015</v>
      </c>
    </row>
    <row r="2994" spans="1:20" ht="43.5" x14ac:dyDescent="0.35">
      <c r="A2994">
        <v>2372</v>
      </c>
      <c r="B2994" s="3" t="s">
        <v>2373</v>
      </c>
      <c r="C2994" s="3" t="s">
        <v>6482</v>
      </c>
      <c r="D2994" s="22">
        <v>5500</v>
      </c>
      <c r="E2994" s="22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8"/>
        <v>177</v>
      </c>
      <c r="P2994">
        <f t="shared" si="185"/>
        <v>30</v>
      </c>
      <c r="Q2994" s="11" t="s">
        <v>8308</v>
      </c>
      <c r="R2994" t="s">
        <v>8342</v>
      </c>
      <c r="S2994" s="16">
        <f t="shared" si="186"/>
        <v>42088.069108796291</v>
      </c>
      <c r="T2994">
        <f t="shared" si="187"/>
        <v>2015</v>
      </c>
    </row>
    <row r="2995" spans="1:20" ht="43.5" x14ac:dyDescent="0.35">
      <c r="A2995">
        <v>1439</v>
      </c>
      <c r="B2995" s="3" t="s">
        <v>1440</v>
      </c>
      <c r="C2995" s="3" t="s">
        <v>5549</v>
      </c>
      <c r="D2995" s="22">
        <v>2725</v>
      </c>
      <c r="E2995" s="22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101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>
        <f t="shared" si="187"/>
        <v>2015</v>
      </c>
    </row>
    <row r="2996" spans="1:20" ht="29" x14ac:dyDescent="0.35">
      <c r="A2996">
        <v>177</v>
      </c>
      <c r="B2996" s="3" t="s">
        <v>179</v>
      </c>
      <c r="C2996" s="3" t="s">
        <v>4287</v>
      </c>
      <c r="D2996" s="22">
        <v>450</v>
      </c>
      <c r="E2996" s="22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8"/>
        <v>101</v>
      </c>
      <c r="P2996">
        <f t="shared" si="185"/>
        <v>25.71</v>
      </c>
      <c r="Q2996" s="11" t="s">
        <v>8321</v>
      </c>
      <c r="R2996" t="s">
        <v>8325</v>
      </c>
      <c r="S2996" s="16">
        <f t="shared" si="186"/>
        <v>42070.047754629632</v>
      </c>
      <c r="T2996">
        <f t="shared" si="187"/>
        <v>2015</v>
      </c>
    </row>
    <row r="2997" spans="1:20" ht="29" x14ac:dyDescent="0.35">
      <c r="A2997">
        <v>2167</v>
      </c>
      <c r="B2997" s="3" t="s">
        <v>2168</v>
      </c>
      <c r="C2997" s="3" t="s">
        <v>6277</v>
      </c>
      <c r="D2997" s="22">
        <v>150</v>
      </c>
      <c r="E2997" s="22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8"/>
        <v>59</v>
      </c>
      <c r="P2997">
        <f t="shared" si="185"/>
        <v>22.5</v>
      </c>
      <c r="Q2997" s="11" t="s">
        <v>8327</v>
      </c>
      <c r="R2997" t="s">
        <v>8331</v>
      </c>
      <c r="S2997" s="16">
        <f t="shared" si="186"/>
        <v>41153.066400462965</v>
      </c>
      <c r="T2997">
        <f t="shared" si="187"/>
        <v>2012</v>
      </c>
    </row>
    <row r="2998" spans="1:20" ht="43.5" x14ac:dyDescent="0.35">
      <c r="A2998">
        <v>3508</v>
      </c>
      <c r="B2998" s="3" t="s">
        <v>3507</v>
      </c>
      <c r="C2998" s="3" t="s">
        <v>7618</v>
      </c>
      <c r="D2998" s="22">
        <v>100</v>
      </c>
      <c r="E2998" s="22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100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>
        <f t="shared" si="187"/>
        <v>2016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 s="22">
        <v>500000</v>
      </c>
      <c r="E2999" s="22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185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>
        <f t="shared" si="187"/>
        <v>2012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22">
        <v>1000</v>
      </c>
      <c r="E3000" s="22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139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>
        <f t="shared" si="187"/>
        <v>2011</v>
      </c>
    </row>
    <row r="3001" spans="1:20" ht="58" x14ac:dyDescent="0.35">
      <c r="A3001">
        <v>2869</v>
      </c>
      <c r="B3001" s="3" t="s">
        <v>2869</v>
      </c>
      <c r="C3001" s="3" t="s">
        <v>6979</v>
      </c>
      <c r="D3001" s="22">
        <v>20000</v>
      </c>
      <c r="E3001" s="22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8"/>
        <v>139</v>
      </c>
      <c r="P3001">
        <f t="shared" si="185"/>
        <v>35.4</v>
      </c>
      <c r="Q3001" s="11" t="s">
        <v>8323</v>
      </c>
      <c r="R3001" t="s">
        <v>8326</v>
      </c>
      <c r="S3001" s="16">
        <f t="shared" si="186"/>
        <v>42540.593530092592</v>
      </c>
      <c r="T3001">
        <f t="shared" si="187"/>
        <v>2016</v>
      </c>
    </row>
    <row r="3002" spans="1:20" ht="72.5" x14ac:dyDescent="0.35">
      <c r="A3002">
        <v>767</v>
      </c>
      <c r="B3002" s="3" t="s">
        <v>768</v>
      </c>
      <c r="C3002" s="3" t="s">
        <v>4877</v>
      </c>
      <c r="D3002" s="22">
        <v>5000</v>
      </c>
      <c r="E3002" s="22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8"/>
        <v>102</v>
      </c>
      <c r="P3002">
        <f t="shared" si="185"/>
        <v>59</v>
      </c>
      <c r="Q3002" s="11" t="s">
        <v>8311</v>
      </c>
      <c r="R3002" t="s">
        <v>8352</v>
      </c>
      <c r="S3002" s="16">
        <f t="shared" si="186"/>
        <v>42115.143634259264</v>
      </c>
      <c r="T3002">
        <f t="shared" si="187"/>
        <v>2015</v>
      </c>
    </row>
    <row r="3003" spans="1:20" ht="58" x14ac:dyDescent="0.35">
      <c r="A3003">
        <v>3068</v>
      </c>
      <c r="B3003" s="3" t="s">
        <v>3068</v>
      </c>
      <c r="C3003" s="3" t="s">
        <v>7178</v>
      </c>
      <c r="D3003" s="22">
        <v>250000</v>
      </c>
      <c r="E3003" s="22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8"/>
        <v>105</v>
      </c>
      <c r="P3003">
        <f t="shared" si="185"/>
        <v>87.5</v>
      </c>
      <c r="Q3003" s="11" t="s">
        <v>8323</v>
      </c>
      <c r="R3003" t="s">
        <v>8324</v>
      </c>
      <c r="S3003" s="16">
        <f t="shared" si="186"/>
        <v>42263.691574074073</v>
      </c>
      <c r="T3003">
        <f t="shared" si="187"/>
        <v>2015</v>
      </c>
    </row>
    <row r="3004" spans="1:20" ht="29" x14ac:dyDescent="0.35">
      <c r="A3004">
        <v>579</v>
      </c>
      <c r="B3004" s="3" t="s">
        <v>580</v>
      </c>
      <c r="C3004" s="3" t="s">
        <v>4689</v>
      </c>
      <c r="D3004" s="22">
        <v>12000</v>
      </c>
      <c r="E3004" s="22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8"/>
        <v>226</v>
      </c>
      <c r="P3004">
        <f t="shared" si="185"/>
        <v>35</v>
      </c>
      <c r="Q3004" s="11" t="s">
        <v>8308</v>
      </c>
      <c r="R3004" t="s">
        <v>8342</v>
      </c>
      <c r="S3004" s="16">
        <f t="shared" si="186"/>
        <v>41968.852118055554</v>
      </c>
      <c r="T3004">
        <f t="shared" si="187"/>
        <v>2014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 s="22">
        <v>1500</v>
      </c>
      <c r="E3005" s="22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34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>
        <f t="shared" si="187"/>
        <v>2015</v>
      </c>
    </row>
    <row r="3006" spans="1:20" ht="43.5" x14ac:dyDescent="0.35">
      <c r="A3006">
        <v>862</v>
      </c>
      <c r="B3006" s="3" t="s">
        <v>863</v>
      </c>
      <c r="C3006" s="3" t="s">
        <v>4972</v>
      </c>
      <c r="D3006" s="22">
        <v>50000</v>
      </c>
      <c r="E3006" s="22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8"/>
        <v>421</v>
      </c>
      <c r="P3006">
        <f t="shared" si="185"/>
        <v>42.5</v>
      </c>
      <c r="Q3006" s="11" t="s">
        <v>8327</v>
      </c>
      <c r="R3006" t="s">
        <v>8350</v>
      </c>
      <c r="S3006" s="16">
        <f t="shared" si="186"/>
        <v>41559.5549537037</v>
      </c>
      <c r="T3006">
        <f t="shared" si="187"/>
        <v>2013</v>
      </c>
    </row>
    <row r="3007" spans="1:20" ht="43.5" x14ac:dyDescent="0.35">
      <c r="A3007">
        <v>775</v>
      </c>
      <c r="B3007" s="3" t="s">
        <v>776</v>
      </c>
      <c r="C3007" s="3" t="s">
        <v>4885</v>
      </c>
      <c r="D3007" s="22">
        <v>10000</v>
      </c>
      <c r="E3007" s="22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8"/>
        <v>39</v>
      </c>
      <c r="P3007">
        <f t="shared" si="185"/>
        <v>34</v>
      </c>
      <c r="Q3007" s="11" t="s">
        <v>8311</v>
      </c>
      <c r="R3007" t="s">
        <v>8352</v>
      </c>
      <c r="S3007" s="16">
        <f t="shared" si="186"/>
        <v>40863.060127314813</v>
      </c>
      <c r="T3007">
        <f t="shared" si="187"/>
        <v>2011</v>
      </c>
    </row>
    <row r="3008" spans="1:20" ht="43.5" x14ac:dyDescent="0.35">
      <c r="A3008">
        <v>3896</v>
      </c>
      <c r="B3008" s="3" t="s">
        <v>3893</v>
      </c>
      <c r="C3008" s="3" t="s">
        <v>8004</v>
      </c>
      <c r="D3008" s="22">
        <v>1600</v>
      </c>
      <c r="E3008" s="22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8"/>
        <v>209</v>
      </c>
      <c r="P3008">
        <f t="shared" si="185"/>
        <v>42.5</v>
      </c>
      <c r="Q3008" s="11" t="s">
        <v>8323</v>
      </c>
      <c r="R3008" t="s">
        <v>8326</v>
      </c>
      <c r="S3008" s="16">
        <f t="shared" si="186"/>
        <v>41793.191875000004</v>
      </c>
      <c r="T3008">
        <f t="shared" si="187"/>
        <v>2014</v>
      </c>
    </row>
    <row r="3009" spans="1:20" ht="58" x14ac:dyDescent="0.35">
      <c r="A3009">
        <v>3982</v>
      </c>
      <c r="B3009" s="3" t="s">
        <v>3978</v>
      </c>
      <c r="C3009" s="3" t="s">
        <v>8088</v>
      </c>
      <c r="D3009" s="22">
        <v>850</v>
      </c>
      <c r="E3009" s="22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8"/>
        <v>111</v>
      </c>
      <c r="P3009">
        <f t="shared" si="185"/>
        <v>34</v>
      </c>
      <c r="Q3009" s="11" t="s">
        <v>8323</v>
      </c>
      <c r="R3009" t="s">
        <v>8326</v>
      </c>
      <c r="S3009" s="16">
        <f t="shared" si="186"/>
        <v>42132.809953703705</v>
      </c>
      <c r="T3009">
        <f t="shared" si="187"/>
        <v>2015</v>
      </c>
    </row>
    <row r="3010" spans="1:20" ht="43.5" x14ac:dyDescent="0.35">
      <c r="A3010">
        <v>1549</v>
      </c>
      <c r="B3010" s="3" t="s">
        <v>1550</v>
      </c>
      <c r="C3010" s="3" t="s">
        <v>5659</v>
      </c>
      <c r="D3010" s="22">
        <v>500</v>
      </c>
      <c r="E3010" s="22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8"/>
        <v>133</v>
      </c>
      <c r="P3010">
        <f t="shared" si="185"/>
        <v>28.33</v>
      </c>
      <c r="Q3010" s="11" t="s">
        <v>8313</v>
      </c>
      <c r="R3010" t="s">
        <v>8355</v>
      </c>
      <c r="S3010" s="16">
        <f t="shared" si="186"/>
        <v>42281.136099537034</v>
      </c>
      <c r="T3010">
        <f t="shared" si="187"/>
        <v>2015</v>
      </c>
    </row>
    <row r="3011" spans="1:20" ht="43.5" x14ac:dyDescent="0.35">
      <c r="A3011">
        <v>4070</v>
      </c>
      <c r="B3011" s="3" t="s">
        <v>4066</v>
      </c>
      <c r="C3011" s="3" t="s">
        <v>8173</v>
      </c>
      <c r="D3011" s="22">
        <v>1000</v>
      </c>
      <c r="E3011" s="22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104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6">
        <f t="shared" ref="S3011:S3074" si="190">(((J3011/60)/60)/24)+DATE(1970,1,1)</f>
        <v>42031.666898148149</v>
      </c>
      <c r="T3011">
        <f t="shared" ref="T3011:T3074" si="191">YEAR(S3011)</f>
        <v>2015</v>
      </c>
    </row>
    <row r="3012" spans="1:20" ht="43.5" x14ac:dyDescent="0.35">
      <c r="A3012">
        <v>1106</v>
      </c>
      <c r="B3012" s="3" t="s">
        <v>1107</v>
      </c>
      <c r="C3012" s="3" t="s">
        <v>5216</v>
      </c>
      <c r="D3012" s="22">
        <v>400</v>
      </c>
      <c r="E3012" s="22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132</v>
      </c>
      <c r="P3012">
        <f t="shared" si="189"/>
        <v>23.57</v>
      </c>
      <c r="Q3012" s="11" t="s">
        <v>8316</v>
      </c>
      <c r="R3012" t="s">
        <v>8334</v>
      </c>
      <c r="S3012" s="16">
        <f t="shared" si="190"/>
        <v>40973.740451388891</v>
      </c>
      <c r="T3012">
        <f t="shared" si="191"/>
        <v>2012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22">
        <v>777</v>
      </c>
      <c r="E3013" s="22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110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>
        <f t="shared" si="191"/>
        <v>2017</v>
      </c>
    </row>
    <row r="3014" spans="1:20" ht="43.5" x14ac:dyDescent="0.35">
      <c r="A3014">
        <v>925</v>
      </c>
      <c r="B3014" s="3" t="s">
        <v>926</v>
      </c>
      <c r="C3014" s="3" t="s">
        <v>5035</v>
      </c>
      <c r="D3014" s="22">
        <v>6000</v>
      </c>
      <c r="E3014" s="22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118</v>
      </c>
      <c r="P3014">
        <f t="shared" si="189"/>
        <v>32</v>
      </c>
      <c r="Q3014" s="11" t="s">
        <v>8327</v>
      </c>
      <c r="R3014" t="s">
        <v>8350</v>
      </c>
      <c r="S3014" s="16">
        <f t="shared" si="190"/>
        <v>41575.880914351852</v>
      </c>
      <c r="T3014">
        <f t="shared" si="191"/>
        <v>2013</v>
      </c>
    </row>
    <row r="3015" spans="1:20" ht="43.5" x14ac:dyDescent="0.35">
      <c r="A3015">
        <v>903</v>
      </c>
      <c r="B3015" s="3" t="s">
        <v>904</v>
      </c>
      <c r="C3015" s="3" t="s">
        <v>5013</v>
      </c>
      <c r="D3015" s="22">
        <v>5000</v>
      </c>
      <c r="E3015" s="22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131</v>
      </c>
      <c r="P3015">
        <f t="shared" si="189"/>
        <v>40</v>
      </c>
      <c r="Q3015" s="11" t="s">
        <v>8327</v>
      </c>
      <c r="R3015" t="s">
        <v>8350</v>
      </c>
      <c r="S3015" s="16">
        <f t="shared" si="190"/>
        <v>41149.796064814815</v>
      </c>
      <c r="T3015">
        <f t="shared" si="191"/>
        <v>2012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 s="22">
        <v>39000</v>
      </c>
      <c r="E3016" s="22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408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>
        <f t="shared" si="191"/>
        <v>2014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22">
        <v>100</v>
      </c>
      <c r="E3017" s="22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141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>
        <f t="shared" si="191"/>
        <v>2015</v>
      </c>
    </row>
    <row r="3018" spans="1:20" ht="43.5" x14ac:dyDescent="0.35">
      <c r="A3018">
        <v>423</v>
      </c>
      <c r="B3018" s="3" t="s">
        <v>424</v>
      </c>
      <c r="C3018" s="3" t="s">
        <v>4533</v>
      </c>
      <c r="D3018" s="22">
        <v>20000</v>
      </c>
      <c r="E3018" s="22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267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>
        <f t="shared" si="191"/>
        <v>2013</v>
      </c>
    </row>
    <row r="3019" spans="1:20" ht="43.5" x14ac:dyDescent="0.35">
      <c r="A3019">
        <v>3907</v>
      </c>
      <c r="B3019" s="3" t="s">
        <v>3904</v>
      </c>
      <c r="C3019" s="3" t="s">
        <v>8015</v>
      </c>
      <c r="D3019" s="22">
        <v>1000</v>
      </c>
      <c r="E3019" s="22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229</v>
      </c>
      <c r="P3019">
        <f t="shared" si="189"/>
        <v>38.25</v>
      </c>
      <c r="Q3019" s="11" t="s">
        <v>8323</v>
      </c>
      <c r="R3019" t="s">
        <v>8326</v>
      </c>
      <c r="S3019" s="16">
        <f t="shared" si="190"/>
        <v>41906.819513888891</v>
      </c>
      <c r="T3019">
        <f t="shared" si="191"/>
        <v>2014</v>
      </c>
    </row>
    <row r="3020" spans="1:20" ht="58" x14ac:dyDescent="0.35">
      <c r="A3020">
        <v>2169</v>
      </c>
      <c r="B3020" s="3" t="s">
        <v>2170</v>
      </c>
      <c r="C3020" s="3" t="s">
        <v>6279</v>
      </c>
      <c r="D3020" s="22">
        <v>153</v>
      </c>
      <c r="E3020" s="22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128</v>
      </c>
      <c r="P3020">
        <f t="shared" si="189"/>
        <v>21.86</v>
      </c>
      <c r="Q3020" s="11" t="s">
        <v>8327</v>
      </c>
      <c r="R3020" t="s">
        <v>8331</v>
      </c>
      <c r="S3020" s="16">
        <f t="shared" si="190"/>
        <v>42793.700821759259</v>
      </c>
      <c r="T3020">
        <f t="shared" si="191"/>
        <v>2017</v>
      </c>
    </row>
    <row r="3021" spans="1:20" ht="58" x14ac:dyDescent="0.35">
      <c r="A3021">
        <v>123</v>
      </c>
      <c r="B3021" s="3" t="s">
        <v>125</v>
      </c>
      <c r="C3021" s="3" t="s">
        <v>4234</v>
      </c>
      <c r="D3021" s="22">
        <v>55000</v>
      </c>
      <c r="E3021" s="22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106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>
        <f t="shared" si="191"/>
        <v>2014</v>
      </c>
    </row>
    <row r="3022" spans="1:20" ht="43.5" x14ac:dyDescent="0.35">
      <c r="A3022">
        <v>904</v>
      </c>
      <c r="B3022" s="3" t="s">
        <v>905</v>
      </c>
      <c r="C3022" s="3" t="s">
        <v>5014</v>
      </c>
      <c r="D3022" s="22">
        <v>50000</v>
      </c>
      <c r="E3022" s="22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103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>
        <f t="shared" si="191"/>
        <v>2015</v>
      </c>
    </row>
    <row r="3023" spans="1:20" ht="58" x14ac:dyDescent="0.35">
      <c r="A3023">
        <v>2411</v>
      </c>
      <c r="B3023" s="3" t="s">
        <v>2412</v>
      </c>
      <c r="C3023" s="3" t="s">
        <v>6521</v>
      </c>
      <c r="D3023" s="22">
        <v>25000</v>
      </c>
      <c r="E3023" s="22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ref="O3023:O3086" si="192">ROUND(E259/D259*100,0)</f>
        <v>265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42211.732430555552</v>
      </c>
      <c r="T3023">
        <f t="shared" si="191"/>
        <v>2015</v>
      </c>
    </row>
    <row r="3024" spans="1:20" ht="43.5" x14ac:dyDescent="0.35">
      <c r="A3024">
        <v>1157</v>
      </c>
      <c r="B3024" s="3" t="s">
        <v>1158</v>
      </c>
      <c r="C3024" s="3" t="s">
        <v>5267</v>
      </c>
      <c r="D3024" s="22">
        <v>10000</v>
      </c>
      <c r="E3024" s="22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127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41918.628240740742</v>
      </c>
      <c r="T3024">
        <f t="shared" si="191"/>
        <v>2014</v>
      </c>
    </row>
    <row r="3025" spans="1:20" ht="43.5" x14ac:dyDescent="0.35">
      <c r="A3025">
        <v>3191</v>
      </c>
      <c r="B3025" s="3" t="s">
        <v>3191</v>
      </c>
      <c r="C3025" s="3" t="s">
        <v>7301</v>
      </c>
      <c r="D3025" s="22">
        <v>3750</v>
      </c>
      <c r="E3025" s="22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106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>
        <f t="shared" si="191"/>
        <v>2016</v>
      </c>
    </row>
    <row r="3026" spans="1:20" ht="43.5" x14ac:dyDescent="0.35">
      <c r="A3026">
        <v>3987</v>
      </c>
      <c r="B3026" s="3" t="s">
        <v>3983</v>
      </c>
      <c r="C3026" s="3" t="s">
        <v>8093</v>
      </c>
      <c r="D3026" s="22">
        <v>400</v>
      </c>
      <c r="E3026" s="22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105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>
        <f t="shared" si="191"/>
        <v>2014</v>
      </c>
    </row>
    <row r="3027" spans="1:20" ht="43.5" x14ac:dyDescent="0.35">
      <c r="A3027">
        <v>1485</v>
      </c>
      <c r="B3027" s="3" t="s">
        <v>1486</v>
      </c>
      <c r="C3027" s="3" t="s">
        <v>5595</v>
      </c>
      <c r="D3027" s="22">
        <v>6700</v>
      </c>
      <c r="E3027" s="22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92"/>
        <v>105</v>
      </c>
      <c r="P3027">
        <f t="shared" si="189"/>
        <v>50</v>
      </c>
      <c r="Q3027" s="11" t="s">
        <v>8311</v>
      </c>
      <c r="R3027" t="s">
        <v>8352</v>
      </c>
      <c r="S3027" s="16">
        <f t="shared" si="190"/>
        <v>42130.795983796299</v>
      </c>
      <c r="T3027">
        <f t="shared" si="191"/>
        <v>2015</v>
      </c>
    </row>
    <row r="3028" spans="1:20" ht="43.5" x14ac:dyDescent="0.35">
      <c r="A3028">
        <v>511</v>
      </c>
      <c r="B3028" s="3" t="s">
        <v>512</v>
      </c>
      <c r="C3028" s="3" t="s">
        <v>4621</v>
      </c>
      <c r="D3028" s="22">
        <v>5000</v>
      </c>
      <c r="E3028" s="22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92"/>
        <v>418</v>
      </c>
      <c r="P3028">
        <f t="shared" si="189"/>
        <v>30</v>
      </c>
      <c r="Q3028" s="11" t="s">
        <v>8321</v>
      </c>
      <c r="R3028" t="s">
        <v>8339</v>
      </c>
      <c r="S3028" s="16">
        <f t="shared" si="190"/>
        <v>41340.303032407406</v>
      </c>
      <c r="T3028">
        <f t="shared" si="191"/>
        <v>2013</v>
      </c>
    </row>
    <row r="3029" spans="1:20" ht="43.5" x14ac:dyDescent="0.35">
      <c r="A3029">
        <v>2775</v>
      </c>
      <c r="B3029" s="3" t="s">
        <v>2775</v>
      </c>
      <c r="C3029" s="3" t="s">
        <v>6885</v>
      </c>
      <c r="D3029" s="22">
        <v>5000</v>
      </c>
      <c r="E3029" s="22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92"/>
        <v>104</v>
      </c>
      <c r="P3029">
        <f t="shared" si="189"/>
        <v>75</v>
      </c>
      <c r="Q3029" s="11" t="s">
        <v>8311</v>
      </c>
      <c r="R3029" t="s">
        <v>8356</v>
      </c>
      <c r="S3029" s="16">
        <f t="shared" si="190"/>
        <v>40863.013356481482</v>
      </c>
      <c r="T3029">
        <f t="shared" si="191"/>
        <v>2011</v>
      </c>
    </row>
    <row r="3030" spans="1:20" ht="58" x14ac:dyDescent="0.35">
      <c r="A3030">
        <v>1716</v>
      </c>
      <c r="B3030" s="3" t="s">
        <v>1717</v>
      </c>
      <c r="C3030" s="3" t="s">
        <v>5826</v>
      </c>
      <c r="D3030" s="22">
        <v>2000</v>
      </c>
      <c r="E3030" s="22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92"/>
        <v>125</v>
      </c>
      <c r="P3030">
        <f t="shared" si="189"/>
        <v>50</v>
      </c>
      <c r="Q3030" s="11" t="s">
        <v>8327</v>
      </c>
      <c r="R3030" t="s">
        <v>8330</v>
      </c>
      <c r="S3030" s="16">
        <f t="shared" si="190"/>
        <v>42673.577534722222</v>
      </c>
      <c r="T3030">
        <f t="shared" si="191"/>
        <v>2016</v>
      </c>
    </row>
    <row r="3031" spans="1:20" ht="43.5" x14ac:dyDescent="0.35">
      <c r="A3031">
        <v>3737</v>
      </c>
      <c r="B3031" s="3" t="s">
        <v>3734</v>
      </c>
      <c r="C3031" s="3" t="s">
        <v>7847</v>
      </c>
      <c r="D3031" s="22">
        <v>700</v>
      </c>
      <c r="E3031" s="22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36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>
        <f t="shared" si="191"/>
        <v>2015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 s="22">
        <v>80000</v>
      </c>
      <c r="E3032" s="22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103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>
        <f t="shared" si="191"/>
        <v>2015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 s="22">
        <v>3000</v>
      </c>
      <c r="E3033" s="22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309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>
        <f t="shared" si="191"/>
        <v>2015</v>
      </c>
    </row>
    <row r="3034" spans="1:20" ht="43.5" x14ac:dyDescent="0.35">
      <c r="A3034">
        <v>2569</v>
      </c>
      <c r="B3034" s="3" t="s">
        <v>2569</v>
      </c>
      <c r="C3034" s="3" t="s">
        <v>6679</v>
      </c>
      <c r="D3034" s="22">
        <v>6500</v>
      </c>
      <c r="E3034" s="22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92"/>
        <v>205</v>
      </c>
      <c r="P3034">
        <f t="shared" si="189"/>
        <v>72.5</v>
      </c>
      <c r="Q3034" s="11" t="s">
        <v>8319</v>
      </c>
      <c r="R3034" t="s">
        <v>8345</v>
      </c>
      <c r="S3034" s="16">
        <f t="shared" si="190"/>
        <v>42234.105462962965</v>
      </c>
      <c r="T3034">
        <f t="shared" si="191"/>
        <v>2015</v>
      </c>
    </row>
    <row r="3035" spans="1:20" x14ac:dyDescent="0.35">
      <c r="A3035">
        <v>1456</v>
      </c>
      <c r="B3035" s="3" t="s">
        <v>1457</v>
      </c>
      <c r="C3035" s="3" t="s">
        <v>5566</v>
      </c>
      <c r="D3035" s="22">
        <v>5000</v>
      </c>
      <c r="E3035" s="22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92"/>
        <v>30</v>
      </c>
      <c r="P3035">
        <f t="shared" si="189"/>
        <v>48.33</v>
      </c>
      <c r="Q3035" s="11" t="s">
        <v>8311</v>
      </c>
      <c r="R3035" t="s">
        <v>8348</v>
      </c>
      <c r="S3035" s="16">
        <f t="shared" si="190"/>
        <v>42708.668576388889</v>
      </c>
      <c r="T3035">
        <f t="shared" si="191"/>
        <v>2016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 s="22">
        <v>1850</v>
      </c>
      <c r="E3036" s="22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102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>
        <f t="shared" si="191"/>
        <v>2014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 s="22">
        <v>85000</v>
      </c>
      <c r="E3037" s="22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102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>
        <f t="shared" si="191"/>
        <v>2016</v>
      </c>
    </row>
    <row r="3038" spans="1:20" ht="43.5" x14ac:dyDescent="0.35">
      <c r="A3038">
        <v>3069</v>
      </c>
      <c r="B3038" s="3" t="s">
        <v>3069</v>
      </c>
      <c r="C3038" s="3" t="s">
        <v>7179</v>
      </c>
      <c r="D3038" s="22">
        <v>1000</v>
      </c>
      <c r="E3038" s="22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92"/>
        <v>102</v>
      </c>
      <c r="P3038">
        <f t="shared" si="189"/>
        <v>20.14</v>
      </c>
      <c r="Q3038" s="11" t="s">
        <v>8323</v>
      </c>
      <c r="R3038" t="s">
        <v>8324</v>
      </c>
      <c r="S3038" s="16">
        <f t="shared" si="190"/>
        <v>41957.833726851852</v>
      </c>
      <c r="T3038">
        <f t="shared" si="191"/>
        <v>2014</v>
      </c>
    </row>
    <row r="3039" spans="1:20" ht="43.5" x14ac:dyDescent="0.35">
      <c r="A3039">
        <v>472</v>
      </c>
      <c r="B3039" s="3" t="s">
        <v>473</v>
      </c>
      <c r="C3039" s="3" t="s">
        <v>4582</v>
      </c>
      <c r="D3039" s="22">
        <v>800</v>
      </c>
      <c r="E3039" s="22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92"/>
        <v>122</v>
      </c>
      <c r="P3039">
        <f t="shared" si="189"/>
        <v>28.2</v>
      </c>
      <c r="Q3039" s="11" t="s">
        <v>8321</v>
      </c>
      <c r="R3039" t="s">
        <v>8339</v>
      </c>
      <c r="S3039" s="16">
        <f t="shared" si="190"/>
        <v>41844.922662037039</v>
      </c>
      <c r="T3039">
        <f t="shared" si="191"/>
        <v>2014</v>
      </c>
    </row>
    <row r="3040" spans="1:20" ht="43.5" x14ac:dyDescent="0.35">
      <c r="A3040">
        <v>151</v>
      </c>
      <c r="B3040" s="3" t="s">
        <v>153</v>
      </c>
      <c r="C3040" s="3" t="s">
        <v>4261</v>
      </c>
      <c r="D3040" s="22">
        <v>250000</v>
      </c>
      <c r="E3040" s="22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2"/>
        <v>303833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>
        <f t="shared" si="191"/>
        <v>2015</v>
      </c>
    </row>
    <row r="3041" spans="1:20" ht="43.5" x14ac:dyDescent="0.35">
      <c r="A3041">
        <v>601</v>
      </c>
      <c r="B3041" s="3" t="s">
        <v>602</v>
      </c>
      <c r="C3041" s="3" t="s">
        <v>4711</v>
      </c>
      <c r="D3041" s="22">
        <v>10000</v>
      </c>
      <c r="E3041" s="22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2"/>
        <v>202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>
        <f t="shared" si="191"/>
        <v>2014</v>
      </c>
    </row>
    <row r="3042" spans="1:20" ht="29" x14ac:dyDescent="0.35">
      <c r="A3042">
        <v>1991</v>
      </c>
      <c r="B3042" s="3" t="s">
        <v>1992</v>
      </c>
      <c r="C3042" s="3" t="s">
        <v>6101</v>
      </c>
      <c r="D3042" s="22">
        <v>2000</v>
      </c>
      <c r="E3042" s="22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101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>
        <f t="shared" si="191"/>
        <v>2015</v>
      </c>
    </row>
    <row r="3043" spans="1:20" ht="43.5" x14ac:dyDescent="0.35">
      <c r="A3043">
        <v>2747</v>
      </c>
      <c r="B3043" s="3" t="s">
        <v>2747</v>
      </c>
      <c r="C3043" s="3" t="s">
        <v>6857</v>
      </c>
      <c r="D3043" s="22">
        <v>500</v>
      </c>
      <c r="E3043" s="22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1212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>
        <f t="shared" si="191"/>
        <v>2012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 s="22">
        <v>512</v>
      </c>
      <c r="E3044" s="22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202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>
        <f t="shared" si="191"/>
        <v>2014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 s="22">
        <v>500</v>
      </c>
      <c r="E3045" s="22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101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>
        <f t="shared" si="191"/>
        <v>2016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 s="22">
        <v>14000</v>
      </c>
      <c r="E3046" s="22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126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>
        <f t="shared" si="191"/>
        <v>2014</v>
      </c>
    </row>
    <row r="3047" spans="1:20" ht="43.5" x14ac:dyDescent="0.35">
      <c r="A3047">
        <v>3909</v>
      </c>
      <c r="B3047" s="3" t="s">
        <v>3906</v>
      </c>
      <c r="C3047" s="3" t="s">
        <v>8017</v>
      </c>
      <c r="D3047" s="22">
        <v>60000</v>
      </c>
      <c r="E3047" s="22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92"/>
        <v>104</v>
      </c>
      <c r="P3047">
        <f t="shared" si="189"/>
        <v>33.75</v>
      </c>
      <c r="Q3047" s="11" t="s">
        <v>8323</v>
      </c>
      <c r="R3047" t="s">
        <v>8326</v>
      </c>
      <c r="S3047" s="16">
        <f t="shared" si="190"/>
        <v>41863.359282407408</v>
      </c>
      <c r="T3047">
        <f t="shared" si="191"/>
        <v>2014</v>
      </c>
    </row>
    <row r="3048" spans="1:20" ht="43.5" x14ac:dyDescent="0.35">
      <c r="A3048">
        <v>4063</v>
      </c>
      <c r="B3048" s="3" t="s">
        <v>4059</v>
      </c>
      <c r="C3048" s="3" t="s">
        <v>8167</v>
      </c>
      <c r="D3048" s="22">
        <v>9500</v>
      </c>
      <c r="E3048" s="22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92"/>
        <v>23</v>
      </c>
      <c r="P3048">
        <f t="shared" si="189"/>
        <v>15</v>
      </c>
      <c r="Q3048" s="11" t="s">
        <v>8323</v>
      </c>
      <c r="R3048" t="s">
        <v>8326</v>
      </c>
      <c r="S3048" s="16">
        <f t="shared" si="190"/>
        <v>41787.681527777779</v>
      </c>
      <c r="T3048">
        <f t="shared" si="191"/>
        <v>2014</v>
      </c>
    </row>
    <row r="3049" spans="1:20" ht="43.5" x14ac:dyDescent="0.35">
      <c r="A3049">
        <v>3900</v>
      </c>
      <c r="B3049" s="3" t="s">
        <v>3897</v>
      </c>
      <c r="C3049" s="3" t="s">
        <v>8008</v>
      </c>
      <c r="D3049" s="22">
        <v>2500</v>
      </c>
      <c r="E3049" s="22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92"/>
        <v>300</v>
      </c>
      <c r="P3049">
        <f t="shared" si="189"/>
        <v>27</v>
      </c>
      <c r="Q3049" s="11" t="s">
        <v>8323</v>
      </c>
      <c r="R3049" t="s">
        <v>8326</v>
      </c>
      <c r="S3049" s="16">
        <f t="shared" si="190"/>
        <v>42136.092488425929</v>
      </c>
      <c r="T3049">
        <f t="shared" si="191"/>
        <v>2015</v>
      </c>
    </row>
    <row r="3050" spans="1:20" ht="43.5" x14ac:dyDescent="0.35">
      <c r="A3050">
        <v>3920</v>
      </c>
      <c r="B3050" s="3" t="s">
        <v>3917</v>
      </c>
      <c r="C3050" s="3" t="s">
        <v>8028</v>
      </c>
      <c r="D3050" s="22">
        <v>2500</v>
      </c>
      <c r="E3050" s="22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92"/>
        <v>250</v>
      </c>
      <c r="P3050">
        <f t="shared" si="189"/>
        <v>45</v>
      </c>
      <c r="Q3050" s="11" t="s">
        <v>8323</v>
      </c>
      <c r="R3050" t="s">
        <v>8326</v>
      </c>
      <c r="S3050" s="16">
        <f t="shared" si="190"/>
        <v>42657.38726851852</v>
      </c>
      <c r="T3050">
        <f t="shared" si="191"/>
        <v>2016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 s="22">
        <v>10000</v>
      </c>
      <c r="E3051" s="22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120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>
        <f t="shared" si="191"/>
        <v>2016</v>
      </c>
    </row>
    <row r="3052" spans="1:20" ht="58" x14ac:dyDescent="0.35">
      <c r="A3052">
        <v>2679</v>
      </c>
      <c r="B3052" s="3" t="s">
        <v>2679</v>
      </c>
      <c r="C3052" s="3" t="s">
        <v>6789</v>
      </c>
      <c r="D3052" s="22">
        <v>40000</v>
      </c>
      <c r="E3052" s="22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92"/>
        <v>120</v>
      </c>
      <c r="P3052">
        <f t="shared" si="189"/>
        <v>44</v>
      </c>
      <c r="Q3052" s="11" t="s">
        <v>8308</v>
      </c>
      <c r="R3052" t="s">
        <v>8340</v>
      </c>
      <c r="S3052" s="16">
        <f t="shared" si="190"/>
        <v>42033.001087962963</v>
      </c>
      <c r="T3052">
        <f t="shared" si="191"/>
        <v>2015</v>
      </c>
    </row>
    <row r="3053" spans="1:20" ht="43.5" x14ac:dyDescent="0.35">
      <c r="A3053">
        <v>1225</v>
      </c>
      <c r="B3053" s="3" t="s">
        <v>1226</v>
      </c>
      <c r="C3053" s="3" t="s">
        <v>5335</v>
      </c>
      <c r="D3053" s="22">
        <v>3000</v>
      </c>
      <c r="E3053" s="22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92"/>
        <v>119</v>
      </c>
      <c r="P3053">
        <f t="shared" si="189"/>
        <v>44</v>
      </c>
      <c r="Q3053" s="11" t="s">
        <v>8327</v>
      </c>
      <c r="R3053" t="s">
        <v>8354</v>
      </c>
      <c r="S3053" s="16">
        <f t="shared" si="190"/>
        <v>41509.905995370369</v>
      </c>
      <c r="T3053">
        <f t="shared" si="191"/>
        <v>2013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 s="22">
        <v>5000</v>
      </c>
      <c r="E3054" s="22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118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>
        <f t="shared" si="191"/>
        <v>2015</v>
      </c>
    </row>
    <row r="3055" spans="1:20" ht="43.5" x14ac:dyDescent="0.35">
      <c r="A3055">
        <v>931</v>
      </c>
      <c r="B3055" s="3" t="s">
        <v>932</v>
      </c>
      <c r="C3055" s="3" t="s">
        <v>5041</v>
      </c>
      <c r="D3055" s="22">
        <v>2000</v>
      </c>
      <c r="E3055" s="22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118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>
        <f t="shared" si="191"/>
        <v>2014</v>
      </c>
    </row>
    <row r="3056" spans="1:20" ht="43.5" x14ac:dyDescent="0.35">
      <c r="A3056">
        <v>3732</v>
      </c>
      <c r="B3056" s="3" t="s">
        <v>3729</v>
      </c>
      <c r="C3056" s="3" t="s">
        <v>7842</v>
      </c>
      <c r="D3056" s="22">
        <v>850</v>
      </c>
      <c r="E3056" s="22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117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>
        <f t="shared" si="191"/>
        <v>2014</v>
      </c>
    </row>
    <row r="3057" spans="1:20" ht="29" x14ac:dyDescent="0.35">
      <c r="A3057">
        <v>4018</v>
      </c>
      <c r="B3057" s="3" t="s">
        <v>4014</v>
      </c>
      <c r="C3057" s="3" t="s">
        <v>8123</v>
      </c>
      <c r="D3057" s="22">
        <v>1500</v>
      </c>
      <c r="E3057" s="22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92"/>
        <v>116</v>
      </c>
      <c r="P3057">
        <f t="shared" si="189"/>
        <v>32.5</v>
      </c>
      <c r="Q3057" s="11" t="s">
        <v>8323</v>
      </c>
      <c r="R3057" t="s">
        <v>8326</v>
      </c>
      <c r="S3057" s="16">
        <f t="shared" si="190"/>
        <v>42620.91097222222</v>
      </c>
      <c r="T3057">
        <f t="shared" si="191"/>
        <v>2016</v>
      </c>
    </row>
    <row r="3058" spans="1:20" ht="43.5" x14ac:dyDescent="0.35">
      <c r="A3058">
        <v>222</v>
      </c>
      <c r="B3058" s="3" t="s">
        <v>224</v>
      </c>
      <c r="C3058" s="3" t="s">
        <v>4332</v>
      </c>
      <c r="D3058" s="22">
        <v>1000</v>
      </c>
      <c r="E3058" s="22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92"/>
        <v>83</v>
      </c>
      <c r="P3058">
        <f t="shared" si="189"/>
        <v>65</v>
      </c>
      <c r="Q3058" s="11" t="s">
        <v>8321</v>
      </c>
      <c r="R3058" t="s">
        <v>8325</v>
      </c>
      <c r="S3058" s="16">
        <f t="shared" si="190"/>
        <v>42031.769884259258</v>
      </c>
      <c r="T3058">
        <f t="shared" si="191"/>
        <v>2015</v>
      </c>
    </row>
    <row r="3059" spans="1:20" ht="43.5" x14ac:dyDescent="0.35">
      <c r="A3059">
        <v>1067</v>
      </c>
      <c r="B3059" s="3" t="s">
        <v>1068</v>
      </c>
      <c r="C3059" s="3" t="s">
        <v>5177</v>
      </c>
      <c r="D3059" s="22">
        <v>500</v>
      </c>
      <c r="E3059" s="22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92"/>
        <v>288</v>
      </c>
      <c r="P3059">
        <f t="shared" si="189"/>
        <v>13</v>
      </c>
      <c r="Q3059" s="11" t="s">
        <v>8316</v>
      </c>
      <c r="R3059" t="s">
        <v>8334</v>
      </c>
      <c r="S3059" s="16">
        <f t="shared" si="190"/>
        <v>41599.855682870373</v>
      </c>
      <c r="T3059">
        <f t="shared" si="191"/>
        <v>2013</v>
      </c>
    </row>
    <row r="3060" spans="1:20" ht="29" x14ac:dyDescent="0.35">
      <c r="A3060">
        <v>2885</v>
      </c>
      <c r="B3060" s="3" t="s">
        <v>2885</v>
      </c>
      <c r="C3060" s="3" t="s">
        <v>6995</v>
      </c>
      <c r="D3060" s="22">
        <v>400</v>
      </c>
      <c r="E3060" s="22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92"/>
        <v>103</v>
      </c>
      <c r="P3060">
        <f t="shared" si="189"/>
        <v>26</v>
      </c>
      <c r="Q3060" s="11" t="s">
        <v>8323</v>
      </c>
      <c r="R3060" t="s">
        <v>8326</v>
      </c>
      <c r="S3060" s="16">
        <f t="shared" si="190"/>
        <v>42047.07640046296</v>
      </c>
      <c r="T3060">
        <f t="shared" si="191"/>
        <v>2015</v>
      </c>
    </row>
    <row r="3061" spans="1:20" ht="43.5" x14ac:dyDescent="0.35">
      <c r="A3061">
        <v>3188</v>
      </c>
      <c r="B3061" s="3" t="s">
        <v>3188</v>
      </c>
      <c r="C3061" s="3" t="s">
        <v>7298</v>
      </c>
      <c r="D3061" s="22">
        <v>200</v>
      </c>
      <c r="E3061" s="22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92"/>
        <v>115</v>
      </c>
      <c r="P3061">
        <f t="shared" si="189"/>
        <v>14.44</v>
      </c>
      <c r="Q3061" s="11" t="s">
        <v>8323</v>
      </c>
      <c r="R3061" t="s">
        <v>8335</v>
      </c>
      <c r="S3061" s="16">
        <f t="shared" si="190"/>
        <v>42144.415532407409</v>
      </c>
      <c r="T3061">
        <f t="shared" si="191"/>
        <v>2015</v>
      </c>
    </row>
    <row r="3062" spans="1:20" ht="29" x14ac:dyDescent="0.35">
      <c r="A3062">
        <v>2921</v>
      </c>
      <c r="B3062" s="3" t="s">
        <v>2921</v>
      </c>
      <c r="C3062" s="3" t="s">
        <v>7031</v>
      </c>
      <c r="D3062" s="22">
        <v>100</v>
      </c>
      <c r="E3062" s="22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115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>
        <f t="shared" si="191"/>
        <v>2014</v>
      </c>
    </row>
    <row r="3063" spans="1:20" ht="43.5" x14ac:dyDescent="0.35">
      <c r="A3063">
        <v>3120</v>
      </c>
      <c r="B3063" s="3" t="s">
        <v>3120</v>
      </c>
      <c r="C3063" s="3" t="s">
        <v>7230</v>
      </c>
      <c r="D3063" s="22">
        <v>1300000</v>
      </c>
      <c r="E3063" s="22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92"/>
        <v>100</v>
      </c>
      <c r="P3063">
        <f t="shared" si="189"/>
        <v>12.8</v>
      </c>
      <c r="Q3063" s="11" t="s">
        <v>8323</v>
      </c>
      <c r="R3063" t="s">
        <v>8324</v>
      </c>
      <c r="S3063" s="16">
        <f t="shared" si="190"/>
        <v>42435.942083333335</v>
      </c>
      <c r="T3063">
        <f t="shared" si="191"/>
        <v>2016</v>
      </c>
    </row>
    <row r="3064" spans="1:20" ht="29" x14ac:dyDescent="0.35">
      <c r="A3064">
        <v>2138</v>
      </c>
      <c r="B3064" s="3" t="s">
        <v>2139</v>
      </c>
      <c r="C3064" s="3" t="s">
        <v>6248</v>
      </c>
      <c r="D3064" s="22">
        <v>1000</v>
      </c>
      <c r="E3064" s="22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92"/>
        <v>285</v>
      </c>
      <c r="P3064">
        <f t="shared" si="189"/>
        <v>10.67</v>
      </c>
      <c r="Q3064" s="11" t="s">
        <v>8316</v>
      </c>
      <c r="R3064" t="s">
        <v>8334</v>
      </c>
      <c r="S3064" s="16">
        <f t="shared" si="190"/>
        <v>41557.013182870374</v>
      </c>
      <c r="T3064">
        <f t="shared" si="191"/>
        <v>2013</v>
      </c>
    </row>
    <row r="3065" spans="1:20" ht="43.5" x14ac:dyDescent="0.35">
      <c r="A3065">
        <v>3088</v>
      </c>
      <c r="B3065" s="3" t="s">
        <v>3088</v>
      </c>
      <c r="C3065" s="3" t="s">
        <v>7198</v>
      </c>
      <c r="D3065" s="22">
        <v>65000</v>
      </c>
      <c r="E3065" s="22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92"/>
        <v>189</v>
      </c>
      <c r="P3065">
        <f t="shared" si="189"/>
        <v>42</v>
      </c>
      <c r="Q3065" s="11" t="s">
        <v>8323</v>
      </c>
      <c r="R3065" t="s">
        <v>8324</v>
      </c>
      <c r="S3065" s="16">
        <f t="shared" si="190"/>
        <v>41981.57230324074</v>
      </c>
      <c r="T3065">
        <f t="shared" si="191"/>
        <v>2014</v>
      </c>
    </row>
    <row r="3066" spans="1:20" ht="43.5" x14ac:dyDescent="0.35">
      <c r="A3066">
        <v>953</v>
      </c>
      <c r="B3066" s="3" t="s">
        <v>954</v>
      </c>
      <c r="C3066" s="3" t="s">
        <v>5063</v>
      </c>
      <c r="D3066" s="22">
        <v>15000</v>
      </c>
      <c r="E3066" s="22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92"/>
        <v>113</v>
      </c>
      <c r="P3066">
        <f t="shared" si="189"/>
        <v>25.2</v>
      </c>
      <c r="Q3066" s="11" t="s">
        <v>8308</v>
      </c>
      <c r="R3066" t="s">
        <v>8310</v>
      </c>
      <c r="S3066" s="16">
        <f t="shared" si="190"/>
        <v>41999.164340277777</v>
      </c>
      <c r="T3066">
        <f t="shared" si="191"/>
        <v>2014</v>
      </c>
    </row>
    <row r="3067" spans="1:20" ht="43.5" x14ac:dyDescent="0.35">
      <c r="A3067">
        <v>3964</v>
      </c>
      <c r="B3067" s="3" t="s">
        <v>3961</v>
      </c>
      <c r="C3067" s="3" t="s">
        <v>8071</v>
      </c>
      <c r="D3067" s="22">
        <v>2000</v>
      </c>
      <c r="E3067" s="22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704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>
        <f t="shared" si="191"/>
        <v>2015</v>
      </c>
    </row>
    <row r="3068" spans="1:20" ht="43.5" x14ac:dyDescent="0.35">
      <c r="A3068">
        <v>1138</v>
      </c>
      <c r="B3068" s="3" t="s">
        <v>1139</v>
      </c>
      <c r="C3068" s="3" t="s">
        <v>5248</v>
      </c>
      <c r="D3068" s="22">
        <v>35000</v>
      </c>
      <c r="E3068" s="22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92"/>
        <v>351</v>
      </c>
      <c r="P3068">
        <f t="shared" si="189"/>
        <v>31.25</v>
      </c>
      <c r="Q3068" s="11" t="s">
        <v>8316</v>
      </c>
      <c r="R3068" t="s">
        <v>8344</v>
      </c>
      <c r="S3068" s="16">
        <f t="shared" si="190"/>
        <v>42736.9066087963</v>
      </c>
      <c r="T3068">
        <f t="shared" si="191"/>
        <v>2017</v>
      </c>
    </row>
    <row r="3069" spans="1:20" ht="43.5" x14ac:dyDescent="0.35">
      <c r="A3069">
        <v>1866</v>
      </c>
      <c r="B3069" s="3" t="s">
        <v>1867</v>
      </c>
      <c r="C3069" s="3" t="s">
        <v>5976</v>
      </c>
      <c r="D3069" s="22">
        <v>25000</v>
      </c>
      <c r="E3069" s="22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92"/>
        <v>117</v>
      </c>
      <c r="P3069">
        <f t="shared" si="189"/>
        <v>62.5</v>
      </c>
      <c r="Q3069" s="11" t="s">
        <v>8316</v>
      </c>
      <c r="R3069" t="s">
        <v>8344</v>
      </c>
      <c r="S3069" s="16">
        <f t="shared" si="190"/>
        <v>42742.246493055558</v>
      </c>
      <c r="T3069">
        <f t="shared" si="191"/>
        <v>2017</v>
      </c>
    </row>
    <row r="3070" spans="1:20" ht="43.5" x14ac:dyDescent="0.35">
      <c r="A3070">
        <v>3087</v>
      </c>
      <c r="B3070" s="3" t="s">
        <v>3087</v>
      </c>
      <c r="C3070" s="3" t="s">
        <v>7197</v>
      </c>
      <c r="D3070" s="22">
        <v>20000</v>
      </c>
      <c r="E3070" s="22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56</v>
      </c>
      <c r="P3070">
        <f t="shared" si="189"/>
        <v>62.5</v>
      </c>
      <c r="Q3070" s="11" t="s">
        <v>8323</v>
      </c>
      <c r="R3070" t="s">
        <v>8324</v>
      </c>
      <c r="S3070" s="16">
        <f t="shared" si="190"/>
        <v>42665.150347222225</v>
      </c>
      <c r="T3070">
        <f t="shared" si="191"/>
        <v>2016</v>
      </c>
    </row>
    <row r="3071" spans="1:20" ht="43.5" x14ac:dyDescent="0.35">
      <c r="A3071">
        <v>4021</v>
      </c>
      <c r="B3071" s="3" t="s">
        <v>4017</v>
      </c>
      <c r="C3071" s="3" t="s">
        <v>8126</v>
      </c>
      <c r="D3071" s="22">
        <v>15000</v>
      </c>
      <c r="E3071" s="22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92"/>
        <v>120</v>
      </c>
      <c r="P3071">
        <f t="shared" si="189"/>
        <v>62.5</v>
      </c>
      <c r="Q3071" s="11" t="s">
        <v>8323</v>
      </c>
      <c r="R3071" t="s">
        <v>8326</v>
      </c>
      <c r="S3071" s="16">
        <f t="shared" si="190"/>
        <v>41878.911550925928</v>
      </c>
      <c r="T3071">
        <f t="shared" si="191"/>
        <v>2014</v>
      </c>
    </row>
    <row r="3072" spans="1:20" ht="43.5" x14ac:dyDescent="0.35">
      <c r="A3072">
        <v>3899</v>
      </c>
      <c r="B3072" s="3" t="s">
        <v>3896</v>
      </c>
      <c r="C3072" s="3" t="s">
        <v>8007</v>
      </c>
      <c r="D3072" s="22">
        <v>10000</v>
      </c>
      <c r="E3072" s="22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92"/>
        <v>110</v>
      </c>
      <c r="P3072">
        <f t="shared" si="189"/>
        <v>62.5</v>
      </c>
      <c r="Q3072" s="11" t="s">
        <v>8323</v>
      </c>
      <c r="R3072" t="s">
        <v>8326</v>
      </c>
      <c r="S3072" s="16">
        <f t="shared" si="190"/>
        <v>41843.775011574071</v>
      </c>
      <c r="T3072">
        <f t="shared" si="191"/>
        <v>2014</v>
      </c>
    </row>
    <row r="3073" spans="1:20" ht="58" x14ac:dyDescent="0.35">
      <c r="A3073">
        <v>890</v>
      </c>
      <c r="B3073" s="3" t="s">
        <v>891</v>
      </c>
      <c r="C3073" s="3" t="s">
        <v>5000</v>
      </c>
      <c r="D3073" s="22">
        <v>3000</v>
      </c>
      <c r="E3073" s="22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92"/>
        <v>120</v>
      </c>
      <c r="P3073">
        <f t="shared" si="189"/>
        <v>31.25</v>
      </c>
      <c r="Q3073" s="11" t="s">
        <v>8327</v>
      </c>
      <c r="R3073" t="s">
        <v>8328</v>
      </c>
      <c r="S3073" s="16">
        <f t="shared" si="190"/>
        <v>41569.698831018519</v>
      </c>
      <c r="T3073">
        <f t="shared" si="191"/>
        <v>2013</v>
      </c>
    </row>
    <row r="3074" spans="1:20" ht="58" x14ac:dyDescent="0.35">
      <c r="A3074">
        <v>434</v>
      </c>
      <c r="B3074" s="3" t="s">
        <v>435</v>
      </c>
      <c r="C3074" s="3" t="s">
        <v>4544</v>
      </c>
      <c r="D3074" s="22">
        <v>2500</v>
      </c>
      <c r="E3074" s="22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92"/>
        <v>136</v>
      </c>
      <c r="P3074">
        <f t="shared" si="189"/>
        <v>62.5</v>
      </c>
      <c r="Q3074" s="11" t="s">
        <v>8321</v>
      </c>
      <c r="R3074" t="s">
        <v>8339</v>
      </c>
      <c r="S3074" s="16">
        <f t="shared" si="190"/>
        <v>41576.834513888891</v>
      </c>
      <c r="T3074">
        <f t="shared" si="191"/>
        <v>2013</v>
      </c>
    </row>
    <row r="3075" spans="1:20" ht="43.5" x14ac:dyDescent="0.35">
      <c r="A3075">
        <v>1572</v>
      </c>
      <c r="B3075" s="3" t="s">
        <v>1573</v>
      </c>
      <c r="C3075" s="3" t="s">
        <v>5682</v>
      </c>
      <c r="D3075" s="22">
        <v>2500</v>
      </c>
      <c r="E3075" s="22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109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6">
        <f t="shared" ref="S3075:S3138" si="194">(((J3075/60)/60)/24)+DATE(1970,1,1)</f>
        <v>42404.033090277779</v>
      </c>
      <c r="T3075">
        <f t="shared" ref="T3075:T3138" si="195">YEAR(S3075)</f>
        <v>2016</v>
      </c>
    </row>
    <row r="3076" spans="1:20" ht="29" x14ac:dyDescent="0.35">
      <c r="A3076">
        <v>2649</v>
      </c>
      <c r="B3076" s="3" t="s">
        <v>2649</v>
      </c>
      <c r="C3076" s="3" t="s">
        <v>6759</v>
      </c>
      <c r="D3076" s="22">
        <v>125000</v>
      </c>
      <c r="E3076" s="22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103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>
        <f t="shared" si="195"/>
        <v>2015</v>
      </c>
    </row>
    <row r="3077" spans="1:20" ht="58" x14ac:dyDescent="0.35">
      <c r="A3077">
        <v>2823</v>
      </c>
      <c r="B3077" s="3" t="s">
        <v>2823</v>
      </c>
      <c r="C3077" s="3" t="s">
        <v>6933</v>
      </c>
      <c r="D3077" s="22">
        <v>100</v>
      </c>
      <c r="E3077" s="22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108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>
        <f t="shared" si="195"/>
        <v>2015</v>
      </c>
    </row>
    <row r="3078" spans="1:20" ht="43.5" x14ac:dyDescent="0.35">
      <c r="A3078">
        <v>553</v>
      </c>
      <c r="B3078" s="3" t="s">
        <v>554</v>
      </c>
      <c r="C3078" s="3" t="s">
        <v>4663</v>
      </c>
      <c r="D3078" s="22">
        <v>25000</v>
      </c>
      <c r="E3078" s="22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157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>
        <f t="shared" si="195"/>
        <v>2014</v>
      </c>
    </row>
    <row r="3079" spans="1:20" ht="43.5" x14ac:dyDescent="0.35">
      <c r="A3079">
        <v>910</v>
      </c>
      <c r="B3079" s="3" t="s">
        <v>911</v>
      </c>
      <c r="C3079" s="3" t="s">
        <v>5020</v>
      </c>
      <c r="D3079" s="22">
        <v>550</v>
      </c>
      <c r="E3079" s="22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106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>
        <f t="shared" si="195"/>
        <v>2017</v>
      </c>
    </row>
    <row r="3080" spans="1:20" ht="58" x14ac:dyDescent="0.35">
      <c r="A3080">
        <v>3918</v>
      </c>
      <c r="B3080" s="3" t="s">
        <v>3915</v>
      </c>
      <c r="C3080" s="3" t="s">
        <v>8026</v>
      </c>
      <c r="D3080" s="22">
        <v>60000</v>
      </c>
      <c r="E3080" s="22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106</v>
      </c>
      <c r="P3080">
        <f t="shared" si="193"/>
        <v>40</v>
      </c>
      <c r="Q3080" s="11" t="s">
        <v>8323</v>
      </c>
      <c r="R3080" t="s">
        <v>8326</v>
      </c>
      <c r="S3080" s="16">
        <f t="shared" si="194"/>
        <v>41843.664618055554</v>
      </c>
      <c r="T3080">
        <f t="shared" si="195"/>
        <v>2014</v>
      </c>
    </row>
    <row r="3081" spans="1:20" ht="43.5" x14ac:dyDescent="0.35">
      <c r="A3081">
        <v>2567</v>
      </c>
      <c r="B3081" s="3" t="s">
        <v>2567</v>
      </c>
      <c r="C3081" s="3" t="s">
        <v>6677</v>
      </c>
      <c r="D3081" s="22">
        <v>45000</v>
      </c>
      <c r="E3081" s="22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106</v>
      </c>
      <c r="P3081">
        <f t="shared" si="193"/>
        <v>60</v>
      </c>
      <c r="Q3081" s="11" t="s">
        <v>8319</v>
      </c>
      <c r="R3081" t="s">
        <v>8345</v>
      </c>
      <c r="S3081" s="16">
        <f t="shared" si="194"/>
        <v>42087.878912037035</v>
      </c>
      <c r="T3081">
        <f t="shared" si="195"/>
        <v>2015</v>
      </c>
    </row>
    <row r="3082" spans="1:20" ht="43.5" x14ac:dyDescent="0.35">
      <c r="A3082">
        <v>933</v>
      </c>
      <c r="B3082" s="3" t="s">
        <v>934</v>
      </c>
      <c r="C3082" s="3" t="s">
        <v>5043</v>
      </c>
      <c r="D3082" s="22">
        <v>2000</v>
      </c>
      <c r="E3082" s="22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106</v>
      </c>
      <c r="P3082">
        <f t="shared" si="193"/>
        <v>60</v>
      </c>
      <c r="Q3082" s="11" t="s">
        <v>8327</v>
      </c>
      <c r="R3082" t="s">
        <v>8350</v>
      </c>
      <c r="S3082" s="16">
        <f t="shared" si="194"/>
        <v>41711.169085648151</v>
      </c>
      <c r="T3082">
        <f t="shared" si="195"/>
        <v>2014</v>
      </c>
    </row>
    <row r="3083" spans="1:20" ht="43.5" x14ac:dyDescent="0.35">
      <c r="A3083">
        <v>2362</v>
      </c>
      <c r="B3083" s="3" t="s">
        <v>2363</v>
      </c>
      <c r="C3083" s="3" t="s">
        <v>6472</v>
      </c>
      <c r="D3083" s="22">
        <v>420</v>
      </c>
      <c r="E3083" s="22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106</v>
      </c>
      <c r="P3083">
        <f t="shared" si="193"/>
        <v>60</v>
      </c>
      <c r="Q3083" s="11" t="s">
        <v>8308</v>
      </c>
      <c r="R3083" t="s">
        <v>8342</v>
      </c>
      <c r="S3083" s="16">
        <f t="shared" si="194"/>
        <v>41954.688310185185</v>
      </c>
      <c r="T3083">
        <f t="shared" si="195"/>
        <v>2014</v>
      </c>
    </row>
    <row r="3084" spans="1:20" ht="43.5" x14ac:dyDescent="0.35">
      <c r="A3084">
        <v>2323</v>
      </c>
      <c r="B3084" s="3" t="s">
        <v>2324</v>
      </c>
      <c r="C3084" s="3" t="s">
        <v>6433</v>
      </c>
      <c r="D3084" s="22">
        <v>250</v>
      </c>
      <c r="E3084" s="22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176</v>
      </c>
      <c r="P3084">
        <f t="shared" si="193"/>
        <v>30</v>
      </c>
      <c r="Q3084" s="11" t="s">
        <v>8319</v>
      </c>
      <c r="R3084" t="s">
        <v>8320</v>
      </c>
      <c r="S3084" s="16">
        <f t="shared" si="194"/>
        <v>42807.755173611105</v>
      </c>
      <c r="T3084">
        <f t="shared" si="195"/>
        <v>2017</v>
      </c>
    </row>
    <row r="3085" spans="1:20" ht="43.5" x14ac:dyDescent="0.35">
      <c r="A3085">
        <v>2976</v>
      </c>
      <c r="B3085" s="3" t="s">
        <v>2976</v>
      </c>
      <c r="C3085" s="3" t="s">
        <v>7086</v>
      </c>
      <c r="D3085" s="22">
        <v>70</v>
      </c>
      <c r="E3085" s="22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132</v>
      </c>
      <c r="P3085">
        <f t="shared" si="193"/>
        <v>8.57</v>
      </c>
      <c r="Q3085" s="11" t="s">
        <v>8323</v>
      </c>
      <c r="R3085" t="s">
        <v>8326</v>
      </c>
      <c r="S3085" s="16">
        <f t="shared" si="194"/>
        <v>42425.730671296296</v>
      </c>
      <c r="T3085">
        <f t="shared" si="195"/>
        <v>2016</v>
      </c>
    </row>
    <row r="3086" spans="1:20" ht="43.5" x14ac:dyDescent="0.35">
      <c r="A3086">
        <v>2151</v>
      </c>
      <c r="B3086" s="3" t="s">
        <v>2152</v>
      </c>
      <c r="C3086" s="3" t="s">
        <v>6261</v>
      </c>
      <c r="D3086" s="22">
        <v>45000</v>
      </c>
      <c r="E3086" s="22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101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>
        <f t="shared" si="195"/>
        <v>2016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 s="22">
        <v>8000</v>
      </c>
      <c r="E3087" s="22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ref="O3087:O3150" si="196">ROUND(E323/D323*100,0)</f>
        <v>29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>
        <f t="shared" si="195"/>
        <v>2014</v>
      </c>
    </row>
    <row r="3088" spans="1:20" ht="43.5" x14ac:dyDescent="0.35">
      <c r="A3088">
        <v>3789</v>
      </c>
      <c r="B3088" s="3" t="s">
        <v>3786</v>
      </c>
      <c r="C3088" s="3" t="s">
        <v>7899</v>
      </c>
      <c r="D3088" s="22">
        <v>3550</v>
      </c>
      <c r="E3088" s="22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6"/>
        <v>105</v>
      </c>
      <c r="P3088">
        <f t="shared" si="193"/>
        <v>29</v>
      </c>
      <c r="Q3088" s="11" t="s">
        <v>8323</v>
      </c>
      <c r="R3088" t="s">
        <v>8335</v>
      </c>
      <c r="S3088" s="16">
        <f t="shared" si="194"/>
        <v>42138.798819444448</v>
      </c>
      <c r="T3088">
        <f t="shared" si="195"/>
        <v>2015</v>
      </c>
    </row>
    <row r="3089" spans="1:20" ht="43.5" x14ac:dyDescent="0.35">
      <c r="A3089">
        <v>1233</v>
      </c>
      <c r="B3089" s="3" t="s">
        <v>1234</v>
      </c>
      <c r="C3089" s="3" t="s">
        <v>5343</v>
      </c>
      <c r="D3089" s="22">
        <v>1000</v>
      </c>
      <c r="E3089" s="22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6"/>
        <v>131</v>
      </c>
      <c r="P3089">
        <f t="shared" si="193"/>
        <v>19.329999999999998</v>
      </c>
      <c r="Q3089" s="11" t="s">
        <v>8327</v>
      </c>
      <c r="R3089" t="s">
        <v>8354</v>
      </c>
      <c r="S3089" s="16">
        <f t="shared" si="194"/>
        <v>40939.948773148149</v>
      </c>
      <c r="T3089">
        <f t="shared" si="195"/>
        <v>2012</v>
      </c>
    </row>
    <row r="3090" spans="1:20" x14ac:dyDescent="0.35">
      <c r="A3090">
        <v>3122</v>
      </c>
      <c r="B3090" s="3" t="s">
        <v>3122</v>
      </c>
      <c r="C3090" s="3" t="s">
        <v>7232</v>
      </c>
      <c r="D3090" s="22">
        <v>199</v>
      </c>
      <c r="E3090" s="22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6"/>
        <v>105</v>
      </c>
      <c r="P3090">
        <f t="shared" si="193"/>
        <v>58</v>
      </c>
      <c r="Q3090" s="11" t="s">
        <v>8323</v>
      </c>
      <c r="R3090" t="s">
        <v>8324</v>
      </c>
      <c r="S3090" s="16">
        <f t="shared" si="194"/>
        <v>42678.932083333333</v>
      </c>
      <c r="T3090">
        <f t="shared" si="195"/>
        <v>2016</v>
      </c>
    </row>
    <row r="3091" spans="1:20" ht="43.5" x14ac:dyDescent="0.35">
      <c r="A3091">
        <v>146</v>
      </c>
      <c r="B3091" s="3" t="s">
        <v>148</v>
      </c>
      <c r="C3091" s="3" t="s">
        <v>4256</v>
      </c>
      <c r="D3091" s="22">
        <v>20000</v>
      </c>
      <c r="E3091" s="22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6"/>
        <v>105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>
        <f t="shared" si="195"/>
        <v>2016</v>
      </c>
    </row>
    <row r="3092" spans="1:20" ht="43.5" x14ac:dyDescent="0.35">
      <c r="A3092">
        <v>2155</v>
      </c>
      <c r="B3092" s="3" t="s">
        <v>2156</v>
      </c>
      <c r="C3092" s="3" t="s">
        <v>6265</v>
      </c>
      <c r="D3092" s="22">
        <v>5000</v>
      </c>
      <c r="E3092" s="22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6"/>
        <v>174</v>
      </c>
      <c r="P3092">
        <f t="shared" si="193"/>
        <v>23</v>
      </c>
      <c r="Q3092" s="11" t="s">
        <v>8316</v>
      </c>
      <c r="R3092" t="s">
        <v>8334</v>
      </c>
      <c r="S3092" s="16">
        <f t="shared" si="194"/>
        <v>42430.747511574074</v>
      </c>
      <c r="T3092">
        <f t="shared" si="195"/>
        <v>2016</v>
      </c>
    </row>
    <row r="3093" spans="1:20" ht="58" x14ac:dyDescent="0.35">
      <c r="A3093">
        <v>2124</v>
      </c>
      <c r="B3093" s="3" t="s">
        <v>2125</v>
      </c>
      <c r="C3093" s="3" t="s">
        <v>6234</v>
      </c>
      <c r="D3093" s="22">
        <v>1100</v>
      </c>
      <c r="E3093" s="22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159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>
        <f t="shared" si="195"/>
        <v>2010</v>
      </c>
    </row>
    <row r="3094" spans="1:20" ht="58" x14ac:dyDescent="0.35">
      <c r="A3094">
        <v>593</v>
      </c>
      <c r="B3094" s="3" t="s">
        <v>594</v>
      </c>
      <c r="C3094" s="3" t="s">
        <v>4703</v>
      </c>
      <c r="D3094" s="22">
        <v>500</v>
      </c>
      <c r="E3094" s="22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6"/>
        <v>103</v>
      </c>
      <c r="P3094">
        <f t="shared" si="193"/>
        <v>16.43</v>
      </c>
      <c r="Q3094" s="11" t="s">
        <v>8308</v>
      </c>
      <c r="R3094" t="s">
        <v>8342</v>
      </c>
      <c r="S3094" s="16">
        <f t="shared" si="194"/>
        <v>42070.677604166667</v>
      </c>
      <c r="T3094">
        <f t="shared" si="195"/>
        <v>2015</v>
      </c>
    </row>
    <row r="3095" spans="1:20" ht="43.5" x14ac:dyDescent="0.35">
      <c r="A3095">
        <v>503</v>
      </c>
      <c r="B3095" s="3" t="s">
        <v>504</v>
      </c>
      <c r="C3095" s="3" t="s">
        <v>4613</v>
      </c>
      <c r="D3095" s="22">
        <v>6500</v>
      </c>
      <c r="E3095" s="22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129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>
        <f t="shared" si="195"/>
        <v>2014</v>
      </c>
    </row>
    <row r="3096" spans="1:20" ht="43.5" x14ac:dyDescent="0.35">
      <c r="A3096">
        <v>880</v>
      </c>
      <c r="B3096" s="3" t="s">
        <v>881</v>
      </c>
      <c r="C3096" s="3" t="s">
        <v>4990</v>
      </c>
      <c r="D3096" s="22">
        <v>3780</v>
      </c>
      <c r="E3096" s="22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46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>
        <f t="shared" si="195"/>
        <v>2012</v>
      </c>
    </row>
    <row r="3097" spans="1:20" ht="58" x14ac:dyDescent="0.35">
      <c r="A3097">
        <v>3198</v>
      </c>
      <c r="B3097" s="3" t="s">
        <v>3198</v>
      </c>
      <c r="C3097" s="3" t="s">
        <v>7308</v>
      </c>
      <c r="D3097" s="22">
        <v>30000</v>
      </c>
      <c r="E3097" s="22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6"/>
        <v>103</v>
      </c>
      <c r="P3097">
        <f t="shared" si="193"/>
        <v>36.67</v>
      </c>
      <c r="Q3097" s="11" t="s">
        <v>8323</v>
      </c>
      <c r="R3097" t="s">
        <v>8335</v>
      </c>
      <c r="S3097" s="16">
        <f t="shared" si="194"/>
        <v>42013.424502314811</v>
      </c>
      <c r="T3097">
        <f t="shared" si="195"/>
        <v>2015</v>
      </c>
    </row>
    <row r="3098" spans="1:20" ht="29" x14ac:dyDescent="0.35">
      <c r="A3098">
        <v>2749</v>
      </c>
      <c r="B3098" s="3" t="s">
        <v>2749</v>
      </c>
      <c r="C3098" s="3" t="s">
        <v>6859</v>
      </c>
      <c r="D3098" s="22">
        <v>10000</v>
      </c>
      <c r="E3098" s="22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6"/>
        <v>213</v>
      </c>
      <c r="P3098">
        <f t="shared" si="193"/>
        <v>55</v>
      </c>
      <c r="Q3098" s="11" t="s">
        <v>8311</v>
      </c>
      <c r="R3098" t="s">
        <v>8356</v>
      </c>
      <c r="S3098" s="16">
        <f t="shared" si="194"/>
        <v>42068.799039351856</v>
      </c>
      <c r="T3098">
        <f t="shared" si="195"/>
        <v>2015</v>
      </c>
    </row>
    <row r="3099" spans="1:20" ht="43.5" x14ac:dyDescent="0.35">
      <c r="A3099">
        <v>3979</v>
      </c>
      <c r="B3099" s="3" t="s">
        <v>3976</v>
      </c>
      <c r="C3099" s="3" t="s">
        <v>8086</v>
      </c>
      <c r="D3099" s="22">
        <v>6000</v>
      </c>
      <c r="E3099" s="22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6"/>
        <v>102</v>
      </c>
      <c r="P3099">
        <f t="shared" si="193"/>
        <v>18.329999999999998</v>
      </c>
      <c r="Q3099" s="11" t="s">
        <v>8323</v>
      </c>
      <c r="R3099" t="s">
        <v>8326</v>
      </c>
      <c r="S3099" s="16">
        <f t="shared" si="194"/>
        <v>42069.903437500005</v>
      </c>
      <c r="T3099">
        <f t="shared" si="195"/>
        <v>2015</v>
      </c>
    </row>
    <row r="3100" spans="1:20" ht="43.5" x14ac:dyDescent="0.35">
      <c r="A3100">
        <v>4047</v>
      </c>
      <c r="B3100" s="3" t="s">
        <v>4043</v>
      </c>
      <c r="C3100" s="3" t="s">
        <v>8151</v>
      </c>
      <c r="D3100" s="22">
        <v>5000</v>
      </c>
      <c r="E3100" s="22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6"/>
        <v>254</v>
      </c>
      <c r="P3100">
        <f t="shared" si="193"/>
        <v>27.5</v>
      </c>
      <c r="Q3100" s="11" t="s">
        <v>8323</v>
      </c>
      <c r="R3100" t="s">
        <v>8326</v>
      </c>
      <c r="S3100" s="16">
        <f t="shared" si="194"/>
        <v>41991.022488425922</v>
      </c>
      <c r="T3100">
        <f t="shared" si="195"/>
        <v>2014</v>
      </c>
    </row>
    <row r="3101" spans="1:20" ht="43.5" x14ac:dyDescent="0.35">
      <c r="A3101">
        <v>232</v>
      </c>
      <c r="B3101" s="3" t="s">
        <v>234</v>
      </c>
      <c r="C3101" s="3" t="s">
        <v>4342</v>
      </c>
      <c r="D3101" s="22">
        <v>4000</v>
      </c>
      <c r="E3101" s="22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6"/>
        <v>102</v>
      </c>
      <c r="P3101">
        <f t="shared" si="193"/>
        <v>15.71</v>
      </c>
      <c r="Q3101" s="11" t="s">
        <v>8321</v>
      </c>
      <c r="R3101" t="s">
        <v>8325</v>
      </c>
      <c r="S3101" s="16">
        <f t="shared" si="194"/>
        <v>42032.82576388889</v>
      </c>
      <c r="T3101">
        <f t="shared" si="195"/>
        <v>2015</v>
      </c>
    </row>
    <row r="3102" spans="1:20" ht="43.5" x14ac:dyDescent="0.35">
      <c r="A3102">
        <v>1735</v>
      </c>
      <c r="B3102" s="3" t="s">
        <v>1736</v>
      </c>
      <c r="C3102" s="3" t="s">
        <v>5845</v>
      </c>
      <c r="D3102" s="22">
        <v>1000</v>
      </c>
      <c r="E3102" s="22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6"/>
        <v>102</v>
      </c>
      <c r="P3102">
        <f t="shared" si="193"/>
        <v>55</v>
      </c>
      <c r="Q3102" s="11" t="s">
        <v>8327</v>
      </c>
      <c r="R3102" t="s">
        <v>8330</v>
      </c>
      <c r="S3102" s="16">
        <f t="shared" si="194"/>
        <v>42559.814178240747</v>
      </c>
      <c r="T3102">
        <f t="shared" si="195"/>
        <v>2016</v>
      </c>
    </row>
    <row r="3103" spans="1:20" ht="43.5" x14ac:dyDescent="0.35">
      <c r="A3103">
        <v>4053</v>
      </c>
      <c r="B3103" s="3" t="s">
        <v>4049</v>
      </c>
      <c r="C3103" s="3" t="s">
        <v>8157</v>
      </c>
      <c r="D3103" s="22">
        <v>500</v>
      </c>
      <c r="E3103" s="22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105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>
        <f t="shared" si="195"/>
        <v>2014</v>
      </c>
    </row>
    <row r="3104" spans="1:20" ht="43.5" x14ac:dyDescent="0.35">
      <c r="A3104">
        <v>1118</v>
      </c>
      <c r="B3104" s="3" t="s">
        <v>1119</v>
      </c>
      <c r="C3104" s="3" t="s">
        <v>5228</v>
      </c>
      <c r="D3104" s="22">
        <v>4500</v>
      </c>
      <c r="E3104" s="22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101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>
        <f t="shared" si="195"/>
        <v>2014</v>
      </c>
    </row>
    <row r="3105" spans="1:20" ht="29" x14ac:dyDescent="0.35">
      <c r="A3105">
        <v>2351</v>
      </c>
      <c r="B3105" s="3" t="s">
        <v>2352</v>
      </c>
      <c r="C3105" s="3" t="s">
        <v>6461</v>
      </c>
      <c r="D3105" s="22">
        <v>18900</v>
      </c>
      <c r="E3105" s="22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6"/>
        <v>5</v>
      </c>
      <c r="P3105">
        <f t="shared" si="193"/>
        <v>15.43</v>
      </c>
      <c r="Q3105" s="11" t="s">
        <v>8308</v>
      </c>
      <c r="R3105" t="s">
        <v>8342</v>
      </c>
      <c r="S3105" s="16">
        <f t="shared" si="194"/>
        <v>42094.101145833338</v>
      </c>
      <c r="T3105">
        <f t="shared" si="195"/>
        <v>2015</v>
      </c>
    </row>
    <row r="3106" spans="1:20" ht="43.5" x14ac:dyDescent="0.35">
      <c r="A3106">
        <v>2326</v>
      </c>
      <c r="B3106" s="3" t="s">
        <v>2327</v>
      </c>
      <c r="C3106" s="3" t="s">
        <v>6436</v>
      </c>
      <c r="D3106" s="22">
        <v>15000</v>
      </c>
      <c r="E3106" s="22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6"/>
        <v>101</v>
      </c>
      <c r="P3106">
        <f t="shared" si="193"/>
        <v>108</v>
      </c>
      <c r="Q3106" s="11" t="s">
        <v>8319</v>
      </c>
      <c r="R3106" t="s">
        <v>8320</v>
      </c>
      <c r="S3106" s="16">
        <f t="shared" si="194"/>
        <v>42804.034120370372</v>
      </c>
      <c r="T3106">
        <f t="shared" si="195"/>
        <v>2017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 s="22">
        <v>3000</v>
      </c>
      <c r="E3107" s="22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100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>
        <f t="shared" si="195"/>
        <v>2014</v>
      </c>
    </row>
    <row r="3108" spans="1:20" ht="43.5" x14ac:dyDescent="0.35">
      <c r="A3108">
        <v>1322</v>
      </c>
      <c r="B3108" s="3" t="s">
        <v>1323</v>
      </c>
      <c r="C3108" s="3" t="s">
        <v>5432</v>
      </c>
      <c r="D3108" s="22">
        <v>35000</v>
      </c>
      <c r="E3108" s="22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6"/>
        <v>496</v>
      </c>
      <c r="P3108">
        <f t="shared" si="193"/>
        <v>26.5</v>
      </c>
      <c r="Q3108" s="11" t="s">
        <v>8308</v>
      </c>
      <c r="R3108" t="s">
        <v>8310</v>
      </c>
      <c r="S3108" s="16">
        <f t="shared" si="194"/>
        <v>42115.656539351854</v>
      </c>
      <c r="T3108">
        <f t="shared" si="195"/>
        <v>2015</v>
      </c>
    </row>
    <row r="3109" spans="1:20" ht="43.5" x14ac:dyDescent="0.35">
      <c r="A3109">
        <v>571</v>
      </c>
      <c r="B3109" s="3" t="s">
        <v>572</v>
      </c>
      <c r="C3109" s="3" t="s">
        <v>4681</v>
      </c>
      <c r="D3109" s="22">
        <v>25000</v>
      </c>
      <c r="E3109" s="22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6"/>
        <v>49</v>
      </c>
      <c r="P3109">
        <f t="shared" si="193"/>
        <v>53</v>
      </c>
      <c r="Q3109" s="11" t="s">
        <v>8308</v>
      </c>
      <c r="R3109" t="s">
        <v>8342</v>
      </c>
      <c r="S3109" s="16">
        <f t="shared" si="194"/>
        <v>42192.816238425927</v>
      </c>
      <c r="T3109">
        <f t="shared" si="195"/>
        <v>2015</v>
      </c>
    </row>
    <row r="3110" spans="1:20" ht="58" x14ac:dyDescent="0.35">
      <c r="A3110">
        <v>2648</v>
      </c>
      <c r="B3110" s="3" t="s">
        <v>2648</v>
      </c>
      <c r="C3110" s="3" t="s">
        <v>6758</v>
      </c>
      <c r="D3110" s="22">
        <v>12000</v>
      </c>
      <c r="E3110" s="22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6"/>
        <v>25</v>
      </c>
      <c r="P3110">
        <f t="shared" si="193"/>
        <v>17.670000000000002</v>
      </c>
      <c r="Q3110" s="11" t="s">
        <v>8308</v>
      </c>
      <c r="R3110" t="s">
        <v>8315</v>
      </c>
      <c r="S3110" s="16">
        <f t="shared" si="194"/>
        <v>42408.714814814812</v>
      </c>
      <c r="T3110">
        <f t="shared" si="195"/>
        <v>2016</v>
      </c>
    </row>
    <row r="3111" spans="1:20" ht="72.5" x14ac:dyDescent="0.35">
      <c r="A3111">
        <v>984</v>
      </c>
      <c r="B3111" s="3" t="s">
        <v>985</v>
      </c>
      <c r="C3111" s="3" t="s">
        <v>5094</v>
      </c>
      <c r="D3111" s="22">
        <v>10000</v>
      </c>
      <c r="E3111" s="22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6"/>
        <v>272</v>
      </c>
      <c r="P3111">
        <f t="shared" si="193"/>
        <v>35.33</v>
      </c>
      <c r="Q3111" s="11" t="s">
        <v>8308</v>
      </c>
      <c r="R3111" t="s">
        <v>8310</v>
      </c>
      <c r="S3111" s="16">
        <f t="shared" si="194"/>
        <v>42061.11583333333</v>
      </c>
      <c r="T3111">
        <f t="shared" si="195"/>
        <v>2015</v>
      </c>
    </row>
    <row r="3112" spans="1:20" ht="43.5" x14ac:dyDescent="0.35">
      <c r="A3112">
        <v>968</v>
      </c>
      <c r="B3112" s="3" t="s">
        <v>969</v>
      </c>
      <c r="C3112" s="3" t="s">
        <v>5078</v>
      </c>
      <c r="D3112" s="22">
        <v>8000</v>
      </c>
      <c r="E3112" s="22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6"/>
        <v>111</v>
      </c>
      <c r="P3112">
        <f t="shared" si="193"/>
        <v>26.5</v>
      </c>
      <c r="Q3112" s="11" t="s">
        <v>8308</v>
      </c>
      <c r="R3112" t="s">
        <v>8310</v>
      </c>
      <c r="S3112" s="16">
        <f t="shared" si="194"/>
        <v>41836.847615740742</v>
      </c>
      <c r="T3112">
        <f t="shared" si="195"/>
        <v>2014</v>
      </c>
    </row>
    <row r="3113" spans="1:20" ht="43.5" x14ac:dyDescent="0.35">
      <c r="A3113">
        <v>1380</v>
      </c>
      <c r="B3113" s="3" t="s">
        <v>1381</v>
      </c>
      <c r="C3113" s="3" t="s">
        <v>5490</v>
      </c>
      <c r="D3113" s="22">
        <v>25</v>
      </c>
      <c r="E3113" s="22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6"/>
        <v>106</v>
      </c>
      <c r="P3113">
        <f t="shared" si="193"/>
        <v>21.2</v>
      </c>
      <c r="Q3113" s="11" t="s">
        <v>8327</v>
      </c>
      <c r="R3113" t="s">
        <v>8331</v>
      </c>
      <c r="S3113" s="16">
        <f t="shared" si="194"/>
        <v>42141.762800925921</v>
      </c>
      <c r="T3113">
        <f t="shared" si="195"/>
        <v>2015</v>
      </c>
    </row>
    <row r="3114" spans="1:20" ht="58" x14ac:dyDescent="0.35">
      <c r="A3114">
        <v>712</v>
      </c>
      <c r="B3114" s="3" t="s">
        <v>713</v>
      </c>
      <c r="C3114" s="3" t="s">
        <v>4822</v>
      </c>
      <c r="D3114" s="22">
        <v>48500</v>
      </c>
      <c r="E3114" s="22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162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>
        <f t="shared" si="195"/>
        <v>2016</v>
      </c>
    </row>
    <row r="3115" spans="1:20" ht="29" x14ac:dyDescent="0.35">
      <c r="A3115">
        <v>1405</v>
      </c>
      <c r="B3115" s="3" t="s">
        <v>1406</v>
      </c>
      <c r="C3115" s="3" t="s">
        <v>5515</v>
      </c>
      <c r="D3115" s="22">
        <v>25000</v>
      </c>
      <c r="E3115" s="22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243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>
        <f t="shared" si="195"/>
        <v>2014</v>
      </c>
    </row>
    <row r="3116" spans="1:20" ht="43.5" x14ac:dyDescent="0.35">
      <c r="A3116">
        <v>3077</v>
      </c>
      <c r="B3116" s="3" t="s">
        <v>3077</v>
      </c>
      <c r="C3116" s="3" t="s">
        <v>7187</v>
      </c>
      <c r="D3116" s="22">
        <v>22000</v>
      </c>
      <c r="E3116" s="22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6"/>
        <v>162</v>
      </c>
      <c r="P3116">
        <f t="shared" si="193"/>
        <v>52.5</v>
      </c>
      <c r="Q3116" s="11" t="s">
        <v>8323</v>
      </c>
      <c r="R3116" t="s">
        <v>8324</v>
      </c>
      <c r="S3116" s="16">
        <f t="shared" si="194"/>
        <v>42766.956921296296</v>
      </c>
      <c r="T3116">
        <f t="shared" si="195"/>
        <v>2017</v>
      </c>
    </row>
    <row r="3117" spans="1:20" ht="43.5" x14ac:dyDescent="0.35">
      <c r="A3117">
        <v>4017</v>
      </c>
      <c r="B3117" s="3" t="s">
        <v>4013</v>
      </c>
      <c r="C3117" s="3" t="s">
        <v>8122</v>
      </c>
      <c r="D3117" s="22">
        <v>10000</v>
      </c>
      <c r="E3117" s="22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6"/>
        <v>484</v>
      </c>
      <c r="P3117">
        <f t="shared" si="193"/>
        <v>52.5</v>
      </c>
      <c r="Q3117" s="11" t="s">
        <v>8323</v>
      </c>
      <c r="R3117" t="s">
        <v>8326</v>
      </c>
      <c r="S3117" s="16">
        <f t="shared" si="194"/>
        <v>41856.672152777777</v>
      </c>
      <c r="T3117">
        <f t="shared" si="195"/>
        <v>2014</v>
      </c>
    </row>
    <row r="3118" spans="1:20" ht="43.5" x14ac:dyDescent="0.35">
      <c r="A3118">
        <v>1481</v>
      </c>
      <c r="B3118" s="3" t="s">
        <v>1482</v>
      </c>
      <c r="C3118" s="3" t="s">
        <v>5591</v>
      </c>
      <c r="D3118" s="22">
        <v>5000</v>
      </c>
      <c r="E3118" s="22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6"/>
        <v>127</v>
      </c>
      <c r="P3118">
        <f t="shared" si="193"/>
        <v>17.5</v>
      </c>
      <c r="Q3118" s="11" t="s">
        <v>8311</v>
      </c>
      <c r="R3118" t="s">
        <v>8352</v>
      </c>
      <c r="S3118" s="16">
        <f t="shared" si="194"/>
        <v>41550.922974537039</v>
      </c>
      <c r="T3118">
        <f t="shared" si="195"/>
        <v>2013</v>
      </c>
    </row>
    <row r="3119" spans="1:20" ht="43.5" x14ac:dyDescent="0.35">
      <c r="A3119">
        <v>2759</v>
      </c>
      <c r="B3119" s="3" t="s">
        <v>2759</v>
      </c>
      <c r="C3119" s="3" t="s">
        <v>6869</v>
      </c>
      <c r="D3119" s="22">
        <v>1000</v>
      </c>
      <c r="E3119" s="22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6"/>
        <v>7</v>
      </c>
      <c r="P3119">
        <f t="shared" si="193"/>
        <v>52.5</v>
      </c>
      <c r="Q3119" s="11" t="s">
        <v>8311</v>
      </c>
      <c r="R3119" t="s">
        <v>8356</v>
      </c>
      <c r="S3119" s="16">
        <f t="shared" si="194"/>
        <v>42524.36650462963</v>
      </c>
      <c r="T3119">
        <f t="shared" si="195"/>
        <v>2016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 s="22">
        <v>6000</v>
      </c>
      <c r="E3120" s="22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119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>
        <f t="shared" si="195"/>
        <v>2013</v>
      </c>
    </row>
    <row r="3121" spans="1:20" ht="29" x14ac:dyDescent="0.35">
      <c r="A3121">
        <v>1916</v>
      </c>
      <c r="B3121" s="3" t="s">
        <v>1917</v>
      </c>
      <c r="C3121" s="3" t="s">
        <v>6026</v>
      </c>
      <c r="D3121" s="22">
        <v>20000</v>
      </c>
      <c r="E3121" s="22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102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>
        <f t="shared" si="195"/>
        <v>2016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22">
        <v>10000</v>
      </c>
      <c r="E3122" s="22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118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>
        <f t="shared" si="195"/>
        <v>2015</v>
      </c>
    </row>
    <row r="3123" spans="1:20" ht="43.5" x14ac:dyDescent="0.35">
      <c r="A3123">
        <v>861</v>
      </c>
      <c r="B3123" s="3" t="s">
        <v>862</v>
      </c>
      <c r="C3123" s="3" t="s">
        <v>4971</v>
      </c>
      <c r="D3123" s="22">
        <v>4500</v>
      </c>
      <c r="E3123" s="22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6"/>
        <v>585</v>
      </c>
      <c r="P3123">
        <f t="shared" si="193"/>
        <v>50.5</v>
      </c>
      <c r="Q3123" s="11" t="s">
        <v>8327</v>
      </c>
      <c r="R3123" t="s">
        <v>8350</v>
      </c>
      <c r="S3123" s="16">
        <f t="shared" si="194"/>
        <v>42599.965324074074</v>
      </c>
      <c r="T3123">
        <f t="shared" si="195"/>
        <v>2016</v>
      </c>
    </row>
    <row r="3124" spans="1:20" ht="43.5" x14ac:dyDescent="0.35">
      <c r="A3124">
        <v>3947</v>
      </c>
      <c r="B3124" s="3" t="s">
        <v>3944</v>
      </c>
      <c r="C3124" s="3" t="s">
        <v>8055</v>
      </c>
      <c r="D3124" s="22">
        <v>3000</v>
      </c>
      <c r="E3124" s="22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6"/>
        <v>106</v>
      </c>
      <c r="P3124">
        <f t="shared" si="193"/>
        <v>50.5</v>
      </c>
      <c r="Q3124" s="11" t="s">
        <v>8323</v>
      </c>
      <c r="R3124" t="s">
        <v>8326</v>
      </c>
      <c r="S3124" s="16">
        <f t="shared" si="194"/>
        <v>42615.142870370371</v>
      </c>
      <c r="T3124">
        <f t="shared" si="195"/>
        <v>2016</v>
      </c>
    </row>
    <row r="3125" spans="1:20" ht="58" x14ac:dyDescent="0.35">
      <c r="A3125">
        <v>1550</v>
      </c>
      <c r="B3125" s="3" t="s">
        <v>1551</v>
      </c>
      <c r="C3125" s="3" t="s">
        <v>5660</v>
      </c>
      <c r="D3125" s="22">
        <v>750</v>
      </c>
      <c r="E3125" s="22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125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>
        <f t="shared" si="195"/>
        <v>2016</v>
      </c>
    </row>
    <row r="3126" spans="1:20" ht="43.5" x14ac:dyDescent="0.35">
      <c r="A3126">
        <v>640</v>
      </c>
      <c r="B3126" s="3" t="s">
        <v>641</v>
      </c>
      <c r="C3126" s="3" t="s">
        <v>4750</v>
      </c>
      <c r="D3126" s="22">
        <v>70</v>
      </c>
      <c r="E3126" s="22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6"/>
        <v>105</v>
      </c>
      <c r="P3126">
        <f t="shared" si="193"/>
        <v>50.5</v>
      </c>
      <c r="Q3126" s="11" t="s">
        <v>8308</v>
      </c>
      <c r="R3126" t="s">
        <v>8310</v>
      </c>
      <c r="S3126" s="16">
        <f t="shared" si="194"/>
        <v>42683.420312500006</v>
      </c>
      <c r="T3126">
        <f t="shared" si="195"/>
        <v>2016</v>
      </c>
    </row>
    <row r="3127" spans="1:20" ht="43.5" x14ac:dyDescent="0.35">
      <c r="A3127">
        <v>1145</v>
      </c>
      <c r="B3127" s="3" t="s">
        <v>1146</v>
      </c>
      <c r="C3127" s="3" t="s">
        <v>5255</v>
      </c>
      <c r="D3127" s="22">
        <v>80000</v>
      </c>
      <c r="E3127" s="22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6"/>
        <v>319</v>
      </c>
      <c r="P3127">
        <f t="shared" si="193"/>
        <v>100</v>
      </c>
      <c r="Q3127" s="11" t="s">
        <v>8319</v>
      </c>
      <c r="R3127" t="s">
        <v>8345</v>
      </c>
      <c r="S3127" s="16">
        <f t="shared" si="194"/>
        <v>41854.747592592597</v>
      </c>
      <c r="T3127">
        <f t="shared" si="195"/>
        <v>2014</v>
      </c>
    </row>
    <row r="3128" spans="1:20" ht="43.5" x14ac:dyDescent="0.35">
      <c r="A3128">
        <v>1342</v>
      </c>
      <c r="B3128" s="3" t="s">
        <v>1343</v>
      </c>
      <c r="C3128" s="3" t="s">
        <v>5452</v>
      </c>
      <c r="D3128" s="22">
        <v>50000</v>
      </c>
      <c r="E3128" s="22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6"/>
        <v>115</v>
      </c>
      <c r="P3128">
        <f t="shared" si="193"/>
        <v>100</v>
      </c>
      <c r="Q3128" s="11" t="s">
        <v>8308</v>
      </c>
      <c r="R3128" t="s">
        <v>8310</v>
      </c>
      <c r="S3128" s="16">
        <f t="shared" si="194"/>
        <v>42172.816423611104</v>
      </c>
      <c r="T3128">
        <f t="shared" si="195"/>
        <v>2015</v>
      </c>
    </row>
    <row r="3129" spans="1:20" ht="43.5" x14ac:dyDescent="0.35">
      <c r="A3129">
        <v>2368</v>
      </c>
      <c r="B3129" s="3" t="s">
        <v>2369</v>
      </c>
      <c r="C3129" s="3" t="s">
        <v>6478</v>
      </c>
      <c r="D3129" s="22">
        <v>40000</v>
      </c>
      <c r="E3129" s="22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6"/>
        <v>412</v>
      </c>
      <c r="P3129">
        <f t="shared" si="193"/>
        <v>50</v>
      </c>
      <c r="Q3129" s="11" t="s">
        <v>8308</v>
      </c>
      <c r="R3129" t="s">
        <v>8342</v>
      </c>
      <c r="S3129" s="16">
        <f t="shared" si="194"/>
        <v>42063.721817129626</v>
      </c>
      <c r="T3129">
        <f t="shared" si="195"/>
        <v>2015</v>
      </c>
    </row>
    <row r="3130" spans="1:20" ht="43.5" x14ac:dyDescent="0.35">
      <c r="A3130">
        <v>1423</v>
      </c>
      <c r="B3130" s="3" t="s">
        <v>1424</v>
      </c>
      <c r="C3130" s="3" t="s">
        <v>5533</v>
      </c>
      <c r="D3130" s="22">
        <v>30000</v>
      </c>
      <c r="E3130" s="22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6"/>
        <v>2260300</v>
      </c>
      <c r="P3130">
        <f t="shared" si="193"/>
        <v>100</v>
      </c>
      <c r="Q3130" s="11" t="s">
        <v>8311</v>
      </c>
      <c r="R3130" t="s">
        <v>8348</v>
      </c>
      <c r="S3130" s="16">
        <f t="shared" si="194"/>
        <v>42340.360312500001</v>
      </c>
      <c r="T3130">
        <f t="shared" si="195"/>
        <v>2015</v>
      </c>
    </row>
    <row r="3131" spans="1:20" ht="43.5" x14ac:dyDescent="0.35">
      <c r="A3131">
        <v>1170</v>
      </c>
      <c r="B3131" s="3" t="s">
        <v>1171</v>
      </c>
      <c r="C3131" s="3" t="s">
        <v>5280</v>
      </c>
      <c r="D3131" s="22">
        <v>25000</v>
      </c>
      <c r="E3131" s="22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6"/>
        <v>101</v>
      </c>
      <c r="P3131">
        <f t="shared" si="193"/>
        <v>50</v>
      </c>
      <c r="Q3131" s="11" t="s">
        <v>8319</v>
      </c>
      <c r="R3131" t="s">
        <v>8345</v>
      </c>
      <c r="S3131" s="16">
        <f t="shared" si="194"/>
        <v>42124.893182870372</v>
      </c>
      <c r="T3131">
        <f t="shared" si="195"/>
        <v>2015</v>
      </c>
    </row>
    <row r="3132" spans="1:20" x14ac:dyDescent="0.35">
      <c r="A3132">
        <v>919</v>
      </c>
      <c r="B3132" s="3" t="s">
        <v>920</v>
      </c>
      <c r="C3132" s="3" t="s">
        <v>5029</v>
      </c>
      <c r="D3132" s="22">
        <v>20000</v>
      </c>
      <c r="E3132" s="22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6"/>
        <v>112</v>
      </c>
      <c r="P3132">
        <f t="shared" si="193"/>
        <v>100</v>
      </c>
      <c r="Q3132" s="11" t="s">
        <v>8327</v>
      </c>
      <c r="R3132" t="s">
        <v>8350</v>
      </c>
      <c r="S3132" s="16">
        <f t="shared" si="194"/>
        <v>41227.641724537039</v>
      </c>
      <c r="T3132">
        <f t="shared" si="195"/>
        <v>2012</v>
      </c>
    </row>
    <row r="3133" spans="1:20" ht="43.5" x14ac:dyDescent="0.35">
      <c r="A3133">
        <v>2565</v>
      </c>
      <c r="B3133" s="3" t="s">
        <v>2565</v>
      </c>
      <c r="C3133" s="3" t="s">
        <v>6675</v>
      </c>
      <c r="D3133" s="22">
        <v>10000</v>
      </c>
      <c r="E3133" s="22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6"/>
        <v>102</v>
      </c>
      <c r="P3133">
        <f t="shared" si="193"/>
        <v>100</v>
      </c>
      <c r="Q3133" s="11" t="s">
        <v>8319</v>
      </c>
      <c r="R3133" t="s">
        <v>8345</v>
      </c>
      <c r="S3133" s="16">
        <f t="shared" si="194"/>
        <v>42440.650335648148</v>
      </c>
      <c r="T3133">
        <f t="shared" si="195"/>
        <v>2016</v>
      </c>
    </row>
    <row r="3134" spans="1:20" ht="43.5" x14ac:dyDescent="0.35">
      <c r="A3134">
        <v>2944</v>
      </c>
      <c r="B3134" s="3" t="s">
        <v>2944</v>
      </c>
      <c r="C3134" s="3" t="s">
        <v>7054</v>
      </c>
      <c r="D3134" s="22">
        <v>10000</v>
      </c>
      <c r="E3134" s="22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6"/>
        <v>112</v>
      </c>
      <c r="P3134">
        <f t="shared" si="193"/>
        <v>100</v>
      </c>
      <c r="Q3134" s="11" t="s">
        <v>8323</v>
      </c>
      <c r="R3134" t="s">
        <v>8324</v>
      </c>
      <c r="S3134" s="16">
        <f t="shared" si="194"/>
        <v>42132.9143287037</v>
      </c>
      <c r="T3134">
        <f t="shared" si="195"/>
        <v>2015</v>
      </c>
    </row>
    <row r="3135" spans="1:20" ht="43.5" x14ac:dyDescent="0.35">
      <c r="A3135">
        <v>218</v>
      </c>
      <c r="B3135" s="3" t="s">
        <v>220</v>
      </c>
      <c r="C3135" s="3" t="s">
        <v>4328</v>
      </c>
      <c r="D3135" s="22">
        <v>5000</v>
      </c>
      <c r="E3135" s="22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6"/>
        <v>101</v>
      </c>
      <c r="P3135">
        <f t="shared" si="193"/>
        <v>100</v>
      </c>
      <c r="Q3135" s="11" t="s">
        <v>8321</v>
      </c>
      <c r="R3135" t="s">
        <v>8325</v>
      </c>
      <c r="S3135" s="16">
        <f t="shared" si="194"/>
        <v>42079.628344907411</v>
      </c>
      <c r="T3135">
        <f t="shared" si="195"/>
        <v>2015</v>
      </c>
    </row>
    <row r="3136" spans="1:20" ht="29" x14ac:dyDescent="0.35">
      <c r="A3136">
        <v>600</v>
      </c>
      <c r="B3136" s="3" t="s">
        <v>601</v>
      </c>
      <c r="C3136" s="3" t="s">
        <v>4710</v>
      </c>
      <c r="D3136" s="22">
        <v>5000</v>
      </c>
      <c r="E3136" s="22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6"/>
        <v>148</v>
      </c>
      <c r="P3136">
        <f t="shared" si="193"/>
        <v>100</v>
      </c>
      <c r="Q3136" s="11" t="s">
        <v>8308</v>
      </c>
      <c r="R3136" t="s">
        <v>8342</v>
      </c>
      <c r="S3136" s="16">
        <f t="shared" si="194"/>
        <v>42073.798171296294</v>
      </c>
      <c r="T3136">
        <f t="shared" si="195"/>
        <v>2015</v>
      </c>
    </row>
    <row r="3137" spans="1:20" ht="43.5" x14ac:dyDescent="0.35">
      <c r="A3137">
        <v>2766</v>
      </c>
      <c r="B3137" s="3" t="s">
        <v>2766</v>
      </c>
      <c r="C3137" s="3" t="s">
        <v>6876</v>
      </c>
      <c r="D3137" s="22">
        <v>5000</v>
      </c>
      <c r="E3137" s="22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6"/>
        <v>112</v>
      </c>
      <c r="P3137">
        <f t="shared" si="193"/>
        <v>25</v>
      </c>
      <c r="Q3137" s="11" t="s">
        <v>8311</v>
      </c>
      <c r="R3137" t="s">
        <v>8356</v>
      </c>
      <c r="S3137" s="16">
        <f t="shared" si="194"/>
        <v>40736.668032407404</v>
      </c>
      <c r="T3137">
        <f t="shared" si="195"/>
        <v>2011</v>
      </c>
    </row>
    <row r="3138" spans="1:20" ht="43.5" x14ac:dyDescent="0.35">
      <c r="A3138">
        <v>3742</v>
      </c>
      <c r="B3138" s="3" t="s">
        <v>3739</v>
      </c>
      <c r="C3138" s="3" t="s">
        <v>7852</v>
      </c>
      <c r="D3138" s="22">
        <v>5000</v>
      </c>
      <c r="E3138" s="22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6"/>
        <v>63</v>
      </c>
      <c r="P3138">
        <f t="shared" si="193"/>
        <v>25</v>
      </c>
      <c r="Q3138" s="11" t="s">
        <v>8323</v>
      </c>
      <c r="R3138" t="s">
        <v>8326</v>
      </c>
      <c r="S3138" s="16">
        <f t="shared" si="194"/>
        <v>41858.214629629627</v>
      </c>
      <c r="T3138">
        <f t="shared" si="195"/>
        <v>2014</v>
      </c>
    </row>
    <row r="3139" spans="1:20" ht="43.5" x14ac:dyDescent="0.35">
      <c r="A3139">
        <v>1100</v>
      </c>
      <c r="B3139" s="3" t="s">
        <v>1101</v>
      </c>
      <c r="C3139" s="3" t="s">
        <v>5210</v>
      </c>
      <c r="D3139" s="22">
        <v>4000</v>
      </c>
      <c r="E3139" s="22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110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6">
        <f t="shared" ref="S3139:S3202" si="198">(((J3139/60)/60)/24)+DATE(1970,1,1)</f>
        <v>42384.110775462963</v>
      </c>
      <c r="T3139">
        <f t="shared" ref="T3139:T3202" si="199">YEAR(S3139)</f>
        <v>2016</v>
      </c>
    </row>
    <row r="3140" spans="1:20" ht="43.5" x14ac:dyDescent="0.35">
      <c r="A3140">
        <v>1565</v>
      </c>
      <c r="B3140" s="3" t="s">
        <v>1566</v>
      </c>
      <c r="C3140" s="3" t="s">
        <v>5675</v>
      </c>
      <c r="D3140" s="22">
        <v>4000</v>
      </c>
      <c r="E3140" s="22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110</v>
      </c>
      <c r="P3140">
        <f t="shared" si="197"/>
        <v>100</v>
      </c>
      <c r="Q3140" s="11" t="s">
        <v>8311</v>
      </c>
      <c r="R3140" t="s">
        <v>8349</v>
      </c>
      <c r="S3140" s="16">
        <f t="shared" si="198"/>
        <v>40672.729872685188</v>
      </c>
      <c r="T3140">
        <f t="shared" si="199"/>
        <v>2011</v>
      </c>
    </row>
    <row r="3141" spans="1:20" ht="43.5" x14ac:dyDescent="0.35">
      <c r="A3141">
        <v>1183</v>
      </c>
      <c r="B3141" s="3" t="s">
        <v>1184</v>
      </c>
      <c r="C3141" s="3" t="s">
        <v>5293</v>
      </c>
      <c r="D3141" s="22">
        <v>2500</v>
      </c>
      <c r="E3141" s="22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104</v>
      </c>
      <c r="P3141">
        <f t="shared" si="197"/>
        <v>33.33</v>
      </c>
      <c r="Q3141" s="11" t="s">
        <v>8319</v>
      </c>
      <c r="R3141" t="s">
        <v>8345</v>
      </c>
      <c r="S3141" s="16">
        <f t="shared" si="198"/>
        <v>42656.86137731481</v>
      </c>
      <c r="T3141">
        <f t="shared" si="199"/>
        <v>2016</v>
      </c>
    </row>
    <row r="3142" spans="1:20" ht="43.5" x14ac:dyDescent="0.35">
      <c r="A3142">
        <v>1557</v>
      </c>
      <c r="B3142" s="3" t="s">
        <v>1558</v>
      </c>
      <c r="C3142" s="3" t="s">
        <v>5667</v>
      </c>
      <c r="D3142" s="22">
        <v>2500</v>
      </c>
      <c r="E3142" s="22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122</v>
      </c>
      <c r="P3142">
        <f t="shared" si="197"/>
        <v>100</v>
      </c>
      <c r="Q3142" s="11" t="s">
        <v>8313</v>
      </c>
      <c r="R3142" t="s">
        <v>8355</v>
      </c>
      <c r="S3142" s="16">
        <f t="shared" si="198"/>
        <v>41871.65315972222</v>
      </c>
      <c r="T3142">
        <f t="shared" si="199"/>
        <v>2014</v>
      </c>
    </row>
    <row r="3143" spans="1:20" ht="58" x14ac:dyDescent="0.35">
      <c r="A3143">
        <v>1413</v>
      </c>
      <c r="B3143" s="3" t="s">
        <v>1414</v>
      </c>
      <c r="C3143" s="3" t="s">
        <v>5523</v>
      </c>
      <c r="D3143" s="22">
        <v>2000</v>
      </c>
      <c r="E3143" s="22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146</v>
      </c>
      <c r="P3143">
        <f t="shared" si="197"/>
        <v>100</v>
      </c>
      <c r="Q3143" s="11" t="s">
        <v>8311</v>
      </c>
      <c r="R3143" t="s">
        <v>8348</v>
      </c>
      <c r="S3143" s="16">
        <f t="shared" si="198"/>
        <v>42360.437152777777</v>
      </c>
      <c r="T3143">
        <f t="shared" si="199"/>
        <v>2015</v>
      </c>
    </row>
    <row r="3144" spans="1:20" x14ac:dyDescent="0.35">
      <c r="A3144">
        <v>3861</v>
      </c>
      <c r="B3144" s="3" t="s">
        <v>3858</v>
      </c>
      <c r="C3144" s="3" t="s">
        <v>7970</v>
      </c>
      <c r="D3144" s="22">
        <v>2000</v>
      </c>
      <c r="E3144" s="22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104</v>
      </c>
      <c r="P3144">
        <f t="shared" si="197"/>
        <v>100</v>
      </c>
      <c r="Q3144" s="11" t="s">
        <v>8323</v>
      </c>
      <c r="R3144" t="s">
        <v>8326</v>
      </c>
      <c r="S3144" s="16">
        <f t="shared" si="198"/>
        <v>41914.590011574073</v>
      </c>
      <c r="T3144">
        <f t="shared" si="199"/>
        <v>2014</v>
      </c>
    </row>
    <row r="3145" spans="1:20" ht="43.5" x14ac:dyDescent="0.35">
      <c r="A3145">
        <v>1491</v>
      </c>
      <c r="B3145" s="3" t="s">
        <v>1492</v>
      </c>
      <c r="C3145" s="3" t="s">
        <v>5601</v>
      </c>
      <c r="D3145" s="22">
        <v>1200</v>
      </c>
      <c r="E3145" s="22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109</v>
      </c>
      <c r="P3145">
        <f t="shared" si="197"/>
        <v>100</v>
      </c>
      <c r="Q3145" s="11" t="s">
        <v>8311</v>
      </c>
      <c r="R3145" t="s">
        <v>8352</v>
      </c>
      <c r="S3145" s="16">
        <f t="shared" si="198"/>
        <v>41991.713460648149</v>
      </c>
      <c r="T3145">
        <f t="shared" si="199"/>
        <v>2014</v>
      </c>
    </row>
    <row r="3146" spans="1:20" ht="43.5" x14ac:dyDescent="0.35">
      <c r="A3146">
        <v>3730</v>
      </c>
      <c r="B3146" s="3" t="s">
        <v>3727</v>
      </c>
      <c r="C3146" s="3" t="s">
        <v>7840</v>
      </c>
      <c r="D3146" s="22">
        <v>1000</v>
      </c>
      <c r="E3146" s="22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120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>
        <f t="shared" si="199"/>
        <v>2015</v>
      </c>
    </row>
    <row r="3147" spans="1:20" ht="43.5" x14ac:dyDescent="0.35">
      <c r="A3147">
        <v>4103</v>
      </c>
      <c r="B3147" s="3" t="s">
        <v>4099</v>
      </c>
      <c r="C3147" s="3" t="s">
        <v>8206</v>
      </c>
      <c r="D3147" s="22">
        <v>1000</v>
      </c>
      <c r="E3147" s="22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108</v>
      </c>
      <c r="P3147">
        <f t="shared" si="197"/>
        <v>16.670000000000002</v>
      </c>
      <c r="Q3147" s="11" t="s">
        <v>8323</v>
      </c>
      <c r="R3147" t="s">
        <v>8326</v>
      </c>
      <c r="S3147" s="16">
        <f t="shared" si="198"/>
        <v>42188.83293981482</v>
      </c>
      <c r="T3147">
        <f t="shared" si="199"/>
        <v>2015</v>
      </c>
    </row>
    <row r="3148" spans="1:20" ht="43.5" x14ac:dyDescent="0.35">
      <c r="A3148">
        <v>4020</v>
      </c>
      <c r="B3148" s="3" t="s">
        <v>4016</v>
      </c>
      <c r="C3148" s="3" t="s">
        <v>8125</v>
      </c>
      <c r="D3148" s="22">
        <v>600</v>
      </c>
      <c r="E3148" s="22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124</v>
      </c>
      <c r="P3148">
        <f t="shared" si="197"/>
        <v>33.33</v>
      </c>
      <c r="Q3148" s="11" t="s">
        <v>8323</v>
      </c>
      <c r="R3148" t="s">
        <v>8326</v>
      </c>
      <c r="S3148" s="16">
        <f t="shared" si="198"/>
        <v>42057.190960648149</v>
      </c>
      <c r="T3148">
        <f t="shared" si="199"/>
        <v>2015</v>
      </c>
    </row>
    <row r="3149" spans="1:20" ht="43.5" x14ac:dyDescent="0.35">
      <c r="A3149">
        <v>3632</v>
      </c>
      <c r="B3149" s="3" t="s">
        <v>3630</v>
      </c>
      <c r="C3149" s="3" t="s">
        <v>7742</v>
      </c>
      <c r="D3149" s="22">
        <v>500</v>
      </c>
      <c r="E3149" s="22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180</v>
      </c>
      <c r="P3149">
        <f t="shared" si="197"/>
        <v>100</v>
      </c>
      <c r="Q3149" s="11" t="s">
        <v>8323</v>
      </c>
      <c r="R3149" t="s">
        <v>8335</v>
      </c>
      <c r="S3149" s="16">
        <f t="shared" si="198"/>
        <v>41946.936909722222</v>
      </c>
      <c r="T3149">
        <f t="shared" si="199"/>
        <v>2014</v>
      </c>
    </row>
    <row r="3150" spans="1:20" ht="29" x14ac:dyDescent="0.35">
      <c r="A3150">
        <v>3991</v>
      </c>
      <c r="B3150" s="3" t="s">
        <v>3987</v>
      </c>
      <c r="C3150" s="3" t="s">
        <v>8097</v>
      </c>
      <c r="D3150" s="22">
        <v>500</v>
      </c>
      <c r="E3150" s="22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108</v>
      </c>
      <c r="P3150">
        <f t="shared" si="197"/>
        <v>100</v>
      </c>
      <c r="Q3150" s="11" t="s">
        <v>8323</v>
      </c>
      <c r="R3150" t="s">
        <v>8326</v>
      </c>
      <c r="S3150" s="16">
        <f t="shared" si="198"/>
        <v>42125.644467592589</v>
      </c>
      <c r="T3150">
        <f t="shared" si="199"/>
        <v>2015</v>
      </c>
    </row>
    <row r="3151" spans="1:20" ht="43.5" x14ac:dyDescent="0.35">
      <c r="A3151">
        <v>3576</v>
      </c>
      <c r="B3151" s="3" t="s">
        <v>3575</v>
      </c>
      <c r="C3151" s="3" t="s">
        <v>7686</v>
      </c>
      <c r="D3151" s="22">
        <v>100</v>
      </c>
      <c r="E3151" s="22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ref="O3151:O3214" si="200">ROUND(E387/D387*100,0)</f>
        <v>107</v>
      </c>
      <c r="P3151">
        <f t="shared" si="197"/>
        <v>20</v>
      </c>
      <c r="Q3151" s="11" t="s">
        <v>8323</v>
      </c>
      <c r="R3151" t="s">
        <v>8326</v>
      </c>
      <c r="S3151" s="16">
        <f t="shared" si="198"/>
        <v>42649.54923611111</v>
      </c>
      <c r="T3151">
        <f t="shared" si="199"/>
        <v>2016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22">
        <v>10000</v>
      </c>
      <c r="E3152" s="22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119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>
        <f t="shared" si="199"/>
        <v>2017</v>
      </c>
    </row>
    <row r="3153" spans="1:20" ht="43.5" x14ac:dyDescent="0.35">
      <c r="A3153">
        <v>661</v>
      </c>
      <c r="B3153" s="3" t="s">
        <v>662</v>
      </c>
      <c r="C3153" s="3" t="s">
        <v>4771</v>
      </c>
      <c r="D3153" s="22">
        <v>10000</v>
      </c>
      <c r="E3153" s="22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43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>
        <f t="shared" si="199"/>
        <v>2016</v>
      </c>
    </row>
    <row r="3154" spans="1:20" ht="43.5" x14ac:dyDescent="0.35">
      <c r="A3154">
        <v>2852</v>
      </c>
      <c r="B3154" s="3" t="s">
        <v>2852</v>
      </c>
      <c r="C3154" s="3" t="s">
        <v>6962</v>
      </c>
      <c r="D3154" s="22">
        <v>5000</v>
      </c>
      <c r="E3154" s="22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107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>
        <f t="shared" si="199"/>
        <v>2014</v>
      </c>
    </row>
    <row r="3155" spans="1:20" ht="43.5" x14ac:dyDescent="0.35">
      <c r="A3155">
        <v>4058</v>
      </c>
      <c r="B3155" s="3" t="s">
        <v>4054</v>
      </c>
      <c r="C3155" s="3" t="s">
        <v>8162</v>
      </c>
      <c r="D3155" s="22">
        <v>3750</v>
      </c>
      <c r="E3155" s="22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0"/>
        <v>107</v>
      </c>
      <c r="P3155">
        <f t="shared" si="197"/>
        <v>23.75</v>
      </c>
      <c r="Q3155" s="11" t="s">
        <v>8323</v>
      </c>
      <c r="R3155" t="s">
        <v>8326</v>
      </c>
      <c r="S3155" s="16">
        <f t="shared" si="198"/>
        <v>42446.060694444444</v>
      </c>
      <c r="T3155">
        <f t="shared" si="199"/>
        <v>2016</v>
      </c>
    </row>
    <row r="3156" spans="1:20" ht="43.5" x14ac:dyDescent="0.35">
      <c r="A3156">
        <v>3984</v>
      </c>
      <c r="B3156" s="3" t="s">
        <v>3980</v>
      </c>
      <c r="C3156" s="3" t="s">
        <v>8090</v>
      </c>
      <c r="D3156" s="22">
        <v>1500</v>
      </c>
      <c r="E3156" s="22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0"/>
        <v>107</v>
      </c>
      <c r="P3156">
        <f t="shared" si="197"/>
        <v>9.5</v>
      </c>
      <c r="Q3156" s="11" t="s">
        <v>8323</v>
      </c>
      <c r="R3156" t="s">
        <v>8326</v>
      </c>
      <c r="S3156" s="16">
        <f t="shared" si="198"/>
        <v>41920.963472222218</v>
      </c>
      <c r="T3156">
        <f t="shared" si="199"/>
        <v>2014</v>
      </c>
    </row>
    <row r="3157" spans="1:20" ht="43.5" x14ac:dyDescent="0.35">
      <c r="A3157">
        <v>4111</v>
      </c>
      <c r="B3157" s="3" t="s">
        <v>4107</v>
      </c>
      <c r="C3157" s="3" t="s">
        <v>8214</v>
      </c>
      <c r="D3157" s="22">
        <v>3000</v>
      </c>
      <c r="E3157" s="22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0"/>
        <v>47</v>
      </c>
      <c r="P3157">
        <f t="shared" si="197"/>
        <v>15.67</v>
      </c>
      <c r="Q3157" s="11" t="s">
        <v>8323</v>
      </c>
      <c r="R3157" t="s">
        <v>8326</v>
      </c>
      <c r="S3157" s="16">
        <f t="shared" si="198"/>
        <v>42029.135879629626</v>
      </c>
      <c r="T3157">
        <f t="shared" si="199"/>
        <v>2015</v>
      </c>
    </row>
    <row r="3158" spans="1:20" ht="43.5" x14ac:dyDescent="0.35">
      <c r="A3158">
        <v>1560</v>
      </c>
      <c r="B3158" s="3" t="s">
        <v>1561</v>
      </c>
      <c r="C3158" s="3" t="s">
        <v>5670</v>
      </c>
      <c r="D3158" s="22">
        <v>2500</v>
      </c>
      <c r="E3158" s="22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0"/>
        <v>65</v>
      </c>
      <c r="P3158">
        <f t="shared" si="197"/>
        <v>23.5</v>
      </c>
      <c r="Q3158" s="11" t="s">
        <v>8313</v>
      </c>
      <c r="R3158" t="s">
        <v>8355</v>
      </c>
      <c r="S3158" s="16">
        <f t="shared" si="198"/>
        <v>41936.020752314813</v>
      </c>
      <c r="T3158">
        <f t="shared" si="199"/>
        <v>2014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 s="22">
        <v>1000</v>
      </c>
      <c r="E3159" s="22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28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>
        <f t="shared" si="199"/>
        <v>2015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22">
        <v>10000</v>
      </c>
      <c r="E3160" s="22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0"/>
        <v>105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>
        <f t="shared" si="199"/>
        <v>2014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22">
        <v>98000</v>
      </c>
      <c r="E3161" s="22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0"/>
        <v>104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>
        <f t="shared" si="199"/>
        <v>2016</v>
      </c>
    </row>
    <row r="3162" spans="1:20" ht="43.5" x14ac:dyDescent="0.35">
      <c r="A3162">
        <v>627</v>
      </c>
      <c r="B3162" s="3" t="s">
        <v>628</v>
      </c>
      <c r="C3162" s="3" t="s">
        <v>4737</v>
      </c>
      <c r="D3162" s="22">
        <v>450000</v>
      </c>
      <c r="E3162" s="22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0"/>
        <v>104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>
        <f t="shared" si="199"/>
        <v>2016</v>
      </c>
    </row>
    <row r="3163" spans="1:20" ht="29" x14ac:dyDescent="0.35">
      <c r="A3163">
        <v>2763</v>
      </c>
      <c r="B3163" s="3" t="s">
        <v>2763</v>
      </c>
      <c r="C3163" s="3" t="s">
        <v>6873</v>
      </c>
      <c r="D3163" s="22">
        <v>39400</v>
      </c>
      <c r="E3163" s="22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0"/>
        <v>104</v>
      </c>
      <c r="P3163">
        <f t="shared" si="197"/>
        <v>30</v>
      </c>
      <c r="Q3163" s="11" t="s">
        <v>8311</v>
      </c>
      <c r="R3163" t="s">
        <v>8356</v>
      </c>
      <c r="S3163" s="16">
        <f t="shared" si="198"/>
        <v>41373.579675925925</v>
      </c>
      <c r="T3163">
        <f t="shared" si="199"/>
        <v>2013</v>
      </c>
    </row>
    <row r="3164" spans="1:20" ht="58" x14ac:dyDescent="0.35">
      <c r="A3164">
        <v>902</v>
      </c>
      <c r="B3164" s="3" t="s">
        <v>903</v>
      </c>
      <c r="C3164" s="3" t="s">
        <v>5012</v>
      </c>
      <c r="D3164" s="22">
        <v>30000</v>
      </c>
      <c r="E3164" s="22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0"/>
        <v>138</v>
      </c>
      <c r="P3164">
        <f t="shared" si="197"/>
        <v>30</v>
      </c>
      <c r="Q3164" s="11" t="s">
        <v>8327</v>
      </c>
      <c r="R3164" t="s">
        <v>8350</v>
      </c>
      <c r="S3164" s="16">
        <f t="shared" si="198"/>
        <v>41829.965532407405</v>
      </c>
      <c r="T3164">
        <f t="shared" si="199"/>
        <v>2014</v>
      </c>
    </row>
    <row r="3165" spans="1:20" ht="43.5" x14ac:dyDescent="0.35">
      <c r="A3165">
        <v>718</v>
      </c>
      <c r="B3165" s="3" t="s">
        <v>719</v>
      </c>
      <c r="C3165" s="3" t="s">
        <v>4828</v>
      </c>
      <c r="D3165" s="22">
        <v>12000</v>
      </c>
      <c r="E3165" s="22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0"/>
        <v>106</v>
      </c>
      <c r="P3165">
        <f t="shared" si="197"/>
        <v>22.5</v>
      </c>
      <c r="Q3165" s="11" t="s">
        <v>8308</v>
      </c>
      <c r="R3165" t="s">
        <v>8310</v>
      </c>
      <c r="S3165" s="16">
        <f t="shared" si="198"/>
        <v>42752.845451388886</v>
      </c>
      <c r="T3165">
        <f t="shared" si="199"/>
        <v>2017</v>
      </c>
    </row>
    <row r="3166" spans="1:20" ht="29" x14ac:dyDescent="0.35">
      <c r="A3166">
        <v>2599</v>
      </c>
      <c r="B3166" s="3" t="s">
        <v>2599</v>
      </c>
      <c r="C3166" s="3" t="s">
        <v>6709</v>
      </c>
      <c r="D3166" s="22">
        <v>9041</v>
      </c>
      <c r="E3166" s="22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114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>
        <f t="shared" si="199"/>
        <v>2014</v>
      </c>
    </row>
    <row r="3167" spans="1:20" ht="43.5" x14ac:dyDescent="0.35">
      <c r="A3167">
        <v>3919</v>
      </c>
      <c r="B3167" s="3" t="s">
        <v>3916</v>
      </c>
      <c r="C3167" s="3" t="s">
        <v>8027</v>
      </c>
      <c r="D3167" s="22">
        <v>5000</v>
      </c>
      <c r="E3167" s="22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0"/>
        <v>82</v>
      </c>
      <c r="P3167">
        <f t="shared" si="197"/>
        <v>30</v>
      </c>
      <c r="Q3167" s="11" t="s">
        <v>8323</v>
      </c>
      <c r="R3167" t="s">
        <v>8326</v>
      </c>
      <c r="S3167" s="16">
        <f t="shared" si="198"/>
        <v>42358.684872685189</v>
      </c>
      <c r="T3167">
        <f t="shared" si="199"/>
        <v>2015</v>
      </c>
    </row>
    <row r="3168" spans="1:20" ht="43.5" x14ac:dyDescent="0.35">
      <c r="A3168">
        <v>863</v>
      </c>
      <c r="B3168" s="3" t="s">
        <v>864</v>
      </c>
      <c r="C3168" s="3" t="s">
        <v>4973</v>
      </c>
      <c r="D3168" s="22">
        <v>2000</v>
      </c>
      <c r="E3168" s="22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0"/>
        <v>111</v>
      </c>
      <c r="P3168">
        <f t="shared" si="197"/>
        <v>18</v>
      </c>
      <c r="Q3168" s="11" t="s">
        <v>8327</v>
      </c>
      <c r="R3168" t="s">
        <v>8350</v>
      </c>
      <c r="S3168" s="16">
        <f t="shared" si="198"/>
        <v>40921.117662037039</v>
      </c>
      <c r="T3168">
        <f t="shared" si="199"/>
        <v>2012</v>
      </c>
    </row>
    <row r="3169" spans="1:20" ht="58" x14ac:dyDescent="0.35">
      <c r="A3169">
        <v>2502</v>
      </c>
      <c r="B3169" s="3" t="s">
        <v>2502</v>
      </c>
      <c r="C3169" s="3" t="s">
        <v>6612</v>
      </c>
      <c r="D3169" s="22">
        <v>110000</v>
      </c>
      <c r="E3169" s="22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157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>
        <f t="shared" si="199"/>
        <v>2014</v>
      </c>
    </row>
    <row r="3170" spans="1:20" ht="43.5" x14ac:dyDescent="0.35">
      <c r="A3170">
        <v>4110</v>
      </c>
      <c r="B3170" s="3" t="s">
        <v>4106</v>
      </c>
      <c r="C3170" s="3" t="s">
        <v>8213</v>
      </c>
      <c r="D3170" s="22">
        <v>300</v>
      </c>
      <c r="E3170" s="22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109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>
        <f t="shared" si="199"/>
        <v>2016</v>
      </c>
    </row>
    <row r="3171" spans="1:20" ht="29" x14ac:dyDescent="0.35">
      <c r="A3171">
        <v>2130</v>
      </c>
      <c r="B3171" s="3" t="s">
        <v>2131</v>
      </c>
      <c r="C3171" s="3" t="s">
        <v>6240</v>
      </c>
      <c r="D3171" s="22">
        <v>42000</v>
      </c>
      <c r="E3171" s="22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0"/>
        <v>146</v>
      </c>
      <c r="P3171">
        <f t="shared" si="197"/>
        <v>21.25</v>
      </c>
      <c r="Q3171" s="11" t="s">
        <v>8316</v>
      </c>
      <c r="R3171" t="s">
        <v>8334</v>
      </c>
      <c r="S3171" s="16">
        <f t="shared" si="198"/>
        <v>41832.086377314816</v>
      </c>
      <c r="T3171">
        <f t="shared" si="199"/>
        <v>2014</v>
      </c>
    </row>
    <row r="3172" spans="1:20" ht="43.5" x14ac:dyDescent="0.35">
      <c r="A3172">
        <v>1907</v>
      </c>
      <c r="B3172" s="3" t="s">
        <v>1908</v>
      </c>
      <c r="C3172" s="3" t="s">
        <v>6017</v>
      </c>
      <c r="D3172" s="22">
        <v>30000</v>
      </c>
      <c r="E3172" s="22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0"/>
        <v>102</v>
      </c>
      <c r="P3172">
        <f t="shared" si="197"/>
        <v>21.25</v>
      </c>
      <c r="Q3172" s="11" t="s">
        <v>8308</v>
      </c>
      <c r="R3172" t="s">
        <v>8318</v>
      </c>
      <c r="S3172" s="16">
        <f t="shared" si="198"/>
        <v>41767.587094907409</v>
      </c>
      <c r="T3172">
        <f t="shared" si="199"/>
        <v>2014</v>
      </c>
    </row>
    <row r="3173" spans="1:20" ht="43.5" x14ac:dyDescent="0.35">
      <c r="A3173">
        <v>2160</v>
      </c>
      <c r="B3173" s="3" t="s">
        <v>2161</v>
      </c>
      <c r="C3173" s="3" t="s">
        <v>6270</v>
      </c>
      <c r="D3173" s="22">
        <v>10000</v>
      </c>
      <c r="E3173" s="22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0"/>
        <v>113</v>
      </c>
      <c r="P3173">
        <f t="shared" si="197"/>
        <v>5.31</v>
      </c>
      <c r="Q3173" s="11" t="s">
        <v>8316</v>
      </c>
      <c r="R3173" t="s">
        <v>8334</v>
      </c>
      <c r="S3173" s="16">
        <f t="shared" si="198"/>
        <v>41018.711863425924</v>
      </c>
      <c r="T3173">
        <f t="shared" si="199"/>
        <v>2012</v>
      </c>
    </row>
    <row r="3174" spans="1:20" ht="43.5" x14ac:dyDescent="0.35">
      <c r="A3174">
        <v>1563</v>
      </c>
      <c r="B3174" s="3" t="s">
        <v>1564</v>
      </c>
      <c r="C3174" s="3" t="s">
        <v>5673</v>
      </c>
      <c r="D3174" s="22">
        <v>6000</v>
      </c>
      <c r="E3174" s="22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0"/>
        <v>101</v>
      </c>
      <c r="P3174">
        <f t="shared" si="197"/>
        <v>42.5</v>
      </c>
      <c r="Q3174" s="11" t="s">
        <v>8311</v>
      </c>
      <c r="R3174" t="s">
        <v>8349</v>
      </c>
      <c r="S3174" s="16">
        <f t="shared" si="198"/>
        <v>41652.742488425924</v>
      </c>
      <c r="T3174">
        <f t="shared" si="199"/>
        <v>2014</v>
      </c>
    </row>
    <row r="3175" spans="1:20" ht="43.5" x14ac:dyDescent="0.35">
      <c r="A3175">
        <v>2322</v>
      </c>
      <c r="B3175" s="3" t="s">
        <v>2323</v>
      </c>
      <c r="C3175" s="3" t="s">
        <v>6432</v>
      </c>
      <c r="D3175" s="22">
        <v>2700</v>
      </c>
      <c r="E3175" s="22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0"/>
        <v>109</v>
      </c>
      <c r="P3175">
        <f t="shared" si="197"/>
        <v>21.25</v>
      </c>
      <c r="Q3175" s="11" t="s">
        <v>8319</v>
      </c>
      <c r="R3175" t="s">
        <v>8320</v>
      </c>
      <c r="S3175" s="16">
        <f t="shared" si="198"/>
        <v>42804.895474537043</v>
      </c>
      <c r="T3175">
        <f t="shared" si="199"/>
        <v>2017</v>
      </c>
    </row>
    <row r="3176" spans="1:20" ht="43.5" x14ac:dyDescent="0.35">
      <c r="A3176">
        <v>1709</v>
      </c>
      <c r="B3176" s="3" t="s">
        <v>1710</v>
      </c>
      <c r="C3176" s="3" t="s">
        <v>5819</v>
      </c>
      <c r="D3176" s="22">
        <v>1750</v>
      </c>
      <c r="E3176" s="22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0"/>
        <v>101</v>
      </c>
      <c r="P3176">
        <f t="shared" si="197"/>
        <v>21.25</v>
      </c>
      <c r="Q3176" s="11" t="s">
        <v>8327</v>
      </c>
      <c r="R3176" t="s">
        <v>8330</v>
      </c>
      <c r="S3176" s="16">
        <f t="shared" si="198"/>
        <v>41841.56381944444</v>
      </c>
      <c r="T3176">
        <f t="shared" si="199"/>
        <v>2014</v>
      </c>
    </row>
    <row r="3177" spans="1:20" ht="43.5" x14ac:dyDescent="0.35">
      <c r="A3177">
        <v>2597</v>
      </c>
      <c r="B3177" s="3" t="s">
        <v>2597</v>
      </c>
      <c r="C3177" s="3" t="s">
        <v>6707</v>
      </c>
      <c r="D3177" s="22">
        <v>1500</v>
      </c>
      <c r="E3177" s="22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101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>
        <f t="shared" si="199"/>
        <v>2016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 s="22">
        <v>1000</v>
      </c>
      <c r="E3178" s="22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101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>
        <f t="shared" si="199"/>
        <v>2015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 s="22">
        <v>2500</v>
      </c>
      <c r="E3179" s="22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100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>
        <f t="shared" si="199"/>
        <v>2014</v>
      </c>
    </row>
    <row r="3180" spans="1:20" ht="43.5" x14ac:dyDescent="0.35">
      <c r="A3180">
        <v>2370</v>
      </c>
      <c r="B3180" s="3" t="s">
        <v>2371</v>
      </c>
      <c r="C3180" s="3" t="s">
        <v>6480</v>
      </c>
      <c r="D3180" s="22">
        <v>25000</v>
      </c>
      <c r="E3180" s="22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0"/>
        <v>100</v>
      </c>
      <c r="P3180">
        <f t="shared" si="197"/>
        <v>20.5</v>
      </c>
      <c r="Q3180" s="11" t="s">
        <v>8308</v>
      </c>
      <c r="R3180" t="s">
        <v>8342</v>
      </c>
      <c r="S3180" s="16">
        <f t="shared" si="198"/>
        <v>41961.18913194444</v>
      </c>
      <c r="T3180">
        <f t="shared" si="199"/>
        <v>2014</v>
      </c>
    </row>
    <row r="3181" spans="1:20" ht="43.5" x14ac:dyDescent="0.35">
      <c r="A3181">
        <v>454</v>
      </c>
      <c r="B3181" s="3" t="s">
        <v>455</v>
      </c>
      <c r="C3181" s="3" t="s">
        <v>4564</v>
      </c>
      <c r="D3181" s="22">
        <v>10000</v>
      </c>
      <c r="E3181" s="22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0"/>
        <v>100</v>
      </c>
      <c r="P3181">
        <f t="shared" si="197"/>
        <v>16.399999999999999</v>
      </c>
      <c r="Q3181" s="11" t="s">
        <v>8321</v>
      </c>
      <c r="R3181" t="s">
        <v>8339</v>
      </c>
      <c r="S3181" s="16">
        <f t="shared" si="198"/>
        <v>41938.717256944445</v>
      </c>
      <c r="T3181">
        <f t="shared" si="199"/>
        <v>2014</v>
      </c>
    </row>
    <row r="3182" spans="1:20" ht="58" x14ac:dyDescent="0.35">
      <c r="A3182">
        <v>155</v>
      </c>
      <c r="B3182" s="3" t="s">
        <v>157</v>
      </c>
      <c r="C3182" s="3" t="s">
        <v>4265</v>
      </c>
      <c r="D3182" s="22">
        <v>1350000</v>
      </c>
      <c r="E3182" s="22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100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>
        <f t="shared" si="199"/>
        <v>2015</v>
      </c>
    </row>
    <row r="3183" spans="1:20" ht="43.5" x14ac:dyDescent="0.35">
      <c r="A3183">
        <v>1065</v>
      </c>
      <c r="B3183" s="3" t="s">
        <v>1066</v>
      </c>
      <c r="C3183" s="3" t="s">
        <v>5175</v>
      </c>
      <c r="D3183" s="22">
        <v>3000</v>
      </c>
      <c r="E3183" s="22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153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>
        <f t="shared" si="199"/>
        <v>2014</v>
      </c>
    </row>
    <row r="3184" spans="1:20" ht="58" x14ac:dyDescent="0.35">
      <c r="A3184">
        <v>1571</v>
      </c>
      <c r="B3184" s="3" t="s">
        <v>1572</v>
      </c>
      <c r="C3184" s="3" t="s">
        <v>5681</v>
      </c>
      <c r="D3184" s="22">
        <v>12100</v>
      </c>
      <c r="E3184" s="22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0"/>
        <v>142</v>
      </c>
      <c r="P3184">
        <f t="shared" si="197"/>
        <v>20</v>
      </c>
      <c r="Q3184" s="11" t="s">
        <v>8311</v>
      </c>
      <c r="R3184" t="s">
        <v>8349</v>
      </c>
      <c r="S3184" s="16">
        <f t="shared" si="198"/>
        <v>42144.769479166673</v>
      </c>
      <c r="T3184">
        <f t="shared" si="199"/>
        <v>2015</v>
      </c>
    </row>
    <row r="3185" spans="1:20" ht="43.5" x14ac:dyDescent="0.35">
      <c r="A3185">
        <v>574</v>
      </c>
      <c r="B3185" s="3" t="s">
        <v>575</v>
      </c>
      <c r="C3185" s="3" t="s">
        <v>4684</v>
      </c>
      <c r="D3185" s="22">
        <v>11180</v>
      </c>
      <c r="E3185" s="22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0"/>
        <v>2</v>
      </c>
      <c r="P3185">
        <f t="shared" si="197"/>
        <v>20</v>
      </c>
      <c r="Q3185" s="11" t="s">
        <v>8308</v>
      </c>
      <c r="R3185" t="s">
        <v>8342</v>
      </c>
      <c r="S3185" s="16">
        <f t="shared" si="198"/>
        <v>42632.443368055552</v>
      </c>
      <c r="T3185">
        <f t="shared" si="199"/>
        <v>2016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22">
        <v>1000</v>
      </c>
      <c r="E3186" s="22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7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>
        <f t="shared" si="199"/>
        <v>2017</v>
      </c>
    </row>
    <row r="3187" spans="1:20" ht="58" x14ac:dyDescent="0.35">
      <c r="A3187">
        <v>4037</v>
      </c>
      <c r="B3187" s="3" t="s">
        <v>4033</v>
      </c>
      <c r="C3187" s="3" t="s">
        <v>8141</v>
      </c>
      <c r="D3187" s="22">
        <v>700</v>
      </c>
      <c r="E3187" s="22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0"/>
        <v>40</v>
      </c>
      <c r="P3187">
        <f t="shared" si="197"/>
        <v>40</v>
      </c>
      <c r="Q3187" s="11" t="s">
        <v>8323</v>
      </c>
      <c r="R3187" t="s">
        <v>8326</v>
      </c>
      <c r="S3187" s="16">
        <f t="shared" si="198"/>
        <v>42497.070775462969</v>
      </c>
      <c r="T3187">
        <f t="shared" si="199"/>
        <v>2016</v>
      </c>
    </row>
    <row r="3188" spans="1:20" ht="43.5" x14ac:dyDescent="0.35">
      <c r="A3188">
        <v>2861</v>
      </c>
      <c r="B3188" s="3" t="s">
        <v>2861</v>
      </c>
      <c r="C3188" s="3" t="s">
        <v>6971</v>
      </c>
      <c r="D3188" s="22">
        <v>250</v>
      </c>
      <c r="E3188" s="22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0"/>
        <v>559</v>
      </c>
      <c r="P3188">
        <f t="shared" si="197"/>
        <v>26.67</v>
      </c>
      <c r="Q3188" s="11" t="s">
        <v>8323</v>
      </c>
      <c r="R3188" t="s">
        <v>8326</v>
      </c>
      <c r="S3188" s="16">
        <f t="shared" si="198"/>
        <v>42257.590833333335</v>
      </c>
      <c r="T3188">
        <f t="shared" si="199"/>
        <v>2015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 s="22">
        <v>1000</v>
      </c>
      <c r="E3189" s="22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108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>
        <f t="shared" si="199"/>
        <v>2015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 s="22">
        <v>10000</v>
      </c>
      <c r="E3190" s="22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26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>
        <f t="shared" si="199"/>
        <v>2016</v>
      </c>
    </row>
    <row r="3191" spans="1:20" ht="43.5" x14ac:dyDescent="0.35">
      <c r="A3191">
        <v>466</v>
      </c>
      <c r="B3191" s="3" t="s">
        <v>467</v>
      </c>
      <c r="C3191" s="3" t="s">
        <v>4576</v>
      </c>
      <c r="D3191" s="22">
        <v>10000</v>
      </c>
      <c r="E3191" s="22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39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>
        <f t="shared" si="199"/>
        <v>2012</v>
      </c>
    </row>
    <row r="3192" spans="1:20" ht="43.5" x14ac:dyDescent="0.35">
      <c r="A3192">
        <v>1788</v>
      </c>
      <c r="B3192" s="3" t="s">
        <v>1789</v>
      </c>
      <c r="C3192" s="3" t="s">
        <v>5898</v>
      </c>
      <c r="D3192" s="22">
        <v>5500</v>
      </c>
      <c r="E3192" s="22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104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>
        <f t="shared" si="199"/>
        <v>2014</v>
      </c>
    </row>
    <row r="3193" spans="1:20" ht="29" x14ac:dyDescent="0.35">
      <c r="A3193">
        <v>1447</v>
      </c>
      <c r="B3193" s="3" t="s">
        <v>1448</v>
      </c>
      <c r="C3193" s="3" t="s">
        <v>5557</v>
      </c>
      <c r="D3193" s="22">
        <v>500000</v>
      </c>
      <c r="E3193" s="22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0"/>
        <v>193</v>
      </c>
      <c r="P3193">
        <f t="shared" si="197"/>
        <v>25</v>
      </c>
      <c r="Q3193" s="11" t="s">
        <v>8311</v>
      </c>
      <c r="R3193" t="s">
        <v>8348</v>
      </c>
      <c r="S3193" s="16">
        <f t="shared" si="198"/>
        <v>42529.730717592596</v>
      </c>
      <c r="T3193">
        <f t="shared" si="199"/>
        <v>2016</v>
      </c>
    </row>
    <row r="3194" spans="1:20" ht="29" x14ac:dyDescent="0.35">
      <c r="A3194">
        <v>1149</v>
      </c>
      <c r="B3194" s="3" t="s">
        <v>1150</v>
      </c>
      <c r="C3194" s="3" t="s">
        <v>5259</v>
      </c>
      <c r="D3194" s="22">
        <v>50000</v>
      </c>
      <c r="E3194" s="22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38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>
        <f t="shared" si="199"/>
        <v>2016</v>
      </c>
    </row>
    <row r="3195" spans="1:20" ht="43.5" x14ac:dyDescent="0.35">
      <c r="A3195">
        <v>2510</v>
      </c>
      <c r="B3195" s="3" t="s">
        <v>2510</v>
      </c>
      <c r="C3195" s="3" t="s">
        <v>6620</v>
      </c>
      <c r="D3195" s="22">
        <v>50000</v>
      </c>
      <c r="E3195" s="22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0"/>
        <v>101</v>
      </c>
      <c r="P3195">
        <f t="shared" si="197"/>
        <v>37.5</v>
      </c>
      <c r="Q3195" s="11" t="s">
        <v>8319</v>
      </c>
      <c r="R3195" t="s">
        <v>8357</v>
      </c>
      <c r="S3195" s="16">
        <f t="shared" si="198"/>
        <v>42078.997361111105</v>
      </c>
      <c r="T3195">
        <f t="shared" si="199"/>
        <v>2015</v>
      </c>
    </row>
    <row r="3196" spans="1:20" ht="43.5" x14ac:dyDescent="0.35">
      <c r="A3196">
        <v>3052</v>
      </c>
      <c r="B3196" s="3" t="s">
        <v>3052</v>
      </c>
      <c r="C3196" s="3" t="s">
        <v>7162</v>
      </c>
      <c r="D3196" s="22">
        <v>50000</v>
      </c>
      <c r="E3196" s="22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0"/>
        <v>103</v>
      </c>
      <c r="P3196">
        <f t="shared" si="197"/>
        <v>37.5</v>
      </c>
      <c r="Q3196" s="11" t="s">
        <v>8323</v>
      </c>
      <c r="R3196" t="s">
        <v>8324</v>
      </c>
      <c r="S3196" s="16">
        <f t="shared" si="198"/>
        <v>42122.670069444444</v>
      </c>
      <c r="T3196">
        <f t="shared" si="199"/>
        <v>2015</v>
      </c>
    </row>
    <row r="3197" spans="1:20" x14ac:dyDescent="0.35">
      <c r="A3197">
        <v>1718</v>
      </c>
      <c r="B3197" s="3" t="s">
        <v>1719</v>
      </c>
      <c r="C3197" s="3" t="s">
        <v>5828</v>
      </c>
      <c r="D3197" s="22">
        <v>35000</v>
      </c>
      <c r="E3197" s="22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126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>
        <f t="shared" si="199"/>
        <v>2016</v>
      </c>
    </row>
    <row r="3198" spans="1:20" ht="43.5" x14ac:dyDescent="0.35">
      <c r="A3198">
        <v>1011</v>
      </c>
      <c r="B3198" s="3" t="s">
        <v>1012</v>
      </c>
      <c r="C3198" s="3" t="s">
        <v>5121</v>
      </c>
      <c r="D3198" s="22">
        <v>20000</v>
      </c>
      <c r="E3198" s="22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0"/>
        <v>377</v>
      </c>
      <c r="P3198">
        <f t="shared" si="197"/>
        <v>75</v>
      </c>
      <c r="Q3198" s="11" t="s">
        <v>8308</v>
      </c>
      <c r="R3198" t="s">
        <v>8310</v>
      </c>
      <c r="S3198" s="16">
        <f t="shared" si="198"/>
        <v>41946.898090277777</v>
      </c>
      <c r="T3198">
        <f t="shared" si="199"/>
        <v>2014</v>
      </c>
    </row>
    <row r="3199" spans="1:20" ht="58" x14ac:dyDescent="0.35">
      <c r="A3199">
        <v>2562</v>
      </c>
      <c r="B3199" s="3" t="s">
        <v>2562</v>
      </c>
      <c r="C3199" s="3" t="s">
        <v>6672</v>
      </c>
      <c r="D3199" s="22">
        <v>10000</v>
      </c>
      <c r="E3199" s="22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0"/>
        <v>1867</v>
      </c>
      <c r="P3199">
        <f t="shared" si="197"/>
        <v>25</v>
      </c>
      <c r="Q3199" s="11" t="s">
        <v>8319</v>
      </c>
      <c r="R3199" t="s">
        <v>8345</v>
      </c>
      <c r="S3199" s="16">
        <f t="shared" si="198"/>
        <v>42594.524756944447</v>
      </c>
      <c r="T3199">
        <f t="shared" si="199"/>
        <v>2016</v>
      </c>
    </row>
    <row r="3200" spans="1:20" ht="43.5" x14ac:dyDescent="0.35">
      <c r="A3200">
        <v>1596</v>
      </c>
      <c r="B3200" s="3" t="s">
        <v>1597</v>
      </c>
      <c r="C3200" s="3" t="s">
        <v>5706</v>
      </c>
      <c r="D3200" s="22">
        <v>3250</v>
      </c>
      <c r="E3200" s="22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0"/>
        <v>101</v>
      </c>
      <c r="P3200">
        <f t="shared" si="197"/>
        <v>25</v>
      </c>
      <c r="Q3200" s="11" t="s">
        <v>8313</v>
      </c>
      <c r="R3200" t="s">
        <v>8351</v>
      </c>
      <c r="S3200" s="16">
        <f t="shared" si="198"/>
        <v>41941.430196759262</v>
      </c>
      <c r="T3200">
        <f t="shared" si="199"/>
        <v>2014</v>
      </c>
    </row>
    <row r="3201" spans="1:20" ht="58" x14ac:dyDescent="0.35">
      <c r="A3201">
        <v>2382</v>
      </c>
      <c r="B3201" s="3" t="s">
        <v>2383</v>
      </c>
      <c r="C3201" s="3" t="s">
        <v>6492</v>
      </c>
      <c r="D3201" s="22">
        <v>3000</v>
      </c>
      <c r="E3201" s="22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0"/>
        <v>104</v>
      </c>
      <c r="P3201">
        <f t="shared" si="197"/>
        <v>37.5</v>
      </c>
      <c r="Q3201" s="11" t="s">
        <v>8308</v>
      </c>
      <c r="R3201" t="s">
        <v>8342</v>
      </c>
      <c r="S3201" s="16">
        <f t="shared" si="198"/>
        <v>42195.187534722223</v>
      </c>
      <c r="T3201">
        <f t="shared" si="199"/>
        <v>2015</v>
      </c>
    </row>
    <row r="3202" spans="1:20" ht="43.5" x14ac:dyDescent="0.35">
      <c r="A3202">
        <v>4009</v>
      </c>
      <c r="B3202" s="3" t="s">
        <v>4005</v>
      </c>
      <c r="C3202" s="3" t="s">
        <v>8114</v>
      </c>
      <c r="D3202" s="22">
        <v>1930</v>
      </c>
      <c r="E3202" s="22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0"/>
        <v>103</v>
      </c>
      <c r="P3202">
        <f t="shared" si="197"/>
        <v>25</v>
      </c>
      <c r="Q3202" s="11" t="s">
        <v>8323</v>
      </c>
      <c r="R3202" t="s">
        <v>8326</v>
      </c>
      <c r="S3202" s="16">
        <f t="shared" si="198"/>
        <v>41851.700925925928</v>
      </c>
      <c r="T3202">
        <f t="shared" si="199"/>
        <v>2014</v>
      </c>
    </row>
    <row r="3203" spans="1:20" ht="43.5" x14ac:dyDescent="0.35">
      <c r="A3203">
        <v>2904</v>
      </c>
      <c r="B3203" s="3" t="s">
        <v>2904</v>
      </c>
      <c r="C3203" s="3" t="s">
        <v>7014</v>
      </c>
      <c r="D3203" s="22">
        <v>1500</v>
      </c>
      <c r="E3203" s="22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124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6">
        <f t="shared" ref="S3203:S3266" si="202">(((J3203/60)/60)/24)+DATE(1970,1,1)</f>
        <v>41940.967951388891</v>
      </c>
      <c r="T3203">
        <f t="shared" ref="T3203:T3266" si="203">YEAR(S3203)</f>
        <v>2014</v>
      </c>
    </row>
    <row r="3204" spans="1:20" ht="58" x14ac:dyDescent="0.35">
      <c r="A3204">
        <v>2794</v>
      </c>
      <c r="B3204" s="3" t="s">
        <v>2794</v>
      </c>
      <c r="C3204" s="3" t="s">
        <v>6904</v>
      </c>
      <c r="D3204" s="22">
        <v>50</v>
      </c>
      <c r="E3204" s="22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109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42416.691655092596</v>
      </c>
      <c r="T3204">
        <f t="shared" si="203"/>
        <v>2016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 s="22">
        <v>50000</v>
      </c>
      <c r="E3205" s="22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101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>
        <f t="shared" si="203"/>
        <v>2015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 s="22">
        <v>15000</v>
      </c>
      <c r="E3206" s="22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121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>
        <f t="shared" si="203"/>
        <v>2016</v>
      </c>
    </row>
    <row r="3207" spans="1:20" ht="58" x14ac:dyDescent="0.35">
      <c r="A3207">
        <v>888</v>
      </c>
      <c r="B3207" s="3" t="s">
        <v>889</v>
      </c>
      <c r="C3207" s="3" t="s">
        <v>4998</v>
      </c>
      <c r="D3207" s="22">
        <v>1000</v>
      </c>
      <c r="E3207" s="22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103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>
        <f t="shared" si="203"/>
        <v>2011</v>
      </c>
    </row>
    <row r="3208" spans="1:20" ht="43.5" x14ac:dyDescent="0.35">
      <c r="A3208">
        <v>1408</v>
      </c>
      <c r="B3208" s="3" t="s">
        <v>1409</v>
      </c>
      <c r="C3208" s="3" t="s">
        <v>5518</v>
      </c>
      <c r="D3208" s="22">
        <v>1000</v>
      </c>
      <c r="E3208" s="22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139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>
        <f t="shared" si="203"/>
        <v>2015</v>
      </c>
    </row>
    <row r="3209" spans="1:20" ht="43.5" x14ac:dyDescent="0.35">
      <c r="A3209">
        <v>3078</v>
      </c>
      <c r="B3209" s="3" t="s">
        <v>3078</v>
      </c>
      <c r="C3209" s="3" t="s">
        <v>7188</v>
      </c>
      <c r="D3209" s="22">
        <v>60000</v>
      </c>
      <c r="E3209" s="22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278</v>
      </c>
      <c r="P3209">
        <f t="shared" si="201"/>
        <v>23.67</v>
      </c>
      <c r="Q3209" s="11" t="s">
        <v>8323</v>
      </c>
      <c r="R3209" t="s">
        <v>8324</v>
      </c>
      <c r="S3209" s="16">
        <f t="shared" si="202"/>
        <v>42031.138831018514</v>
      </c>
      <c r="T3209">
        <f t="shared" si="203"/>
        <v>2015</v>
      </c>
    </row>
    <row r="3210" spans="1:20" ht="43.5" x14ac:dyDescent="0.35">
      <c r="A3210">
        <v>2695</v>
      </c>
      <c r="B3210" s="3" t="s">
        <v>2695</v>
      </c>
      <c r="C3210" s="3" t="s">
        <v>6805</v>
      </c>
      <c r="D3210" s="22">
        <v>15000</v>
      </c>
      <c r="E3210" s="22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224</v>
      </c>
      <c r="P3210">
        <f t="shared" si="201"/>
        <v>23.67</v>
      </c>
      <c r="Q3210" s="11" t="s">
        <v>8319</v>
      </c>
      <c r="R3210" t="s">
        <v>8345</v>
      </c>
      <c r="S3210" s="16">
        <f t="shared" si="202"/>
        <v>42048.181921296295</v>
      </c>
      <c r="T3210">
        <f t="shared" si="203"/>
        <v>2015</v>
      </c>
    </row>
    <row r="3211" spans="1:20" ht="58" x14ac:dyDescent="0.35">
      <c r="A3211">
        <v>2848</v>
      </c>
      <c r="B3211" s="3" t="s">
        <v>2848</v>
      </c>
      <c r="C3211" s="3" t="s">
        <v>6958</v>
      </c>
      <c r="D3211" s="22">
        <v>35000</v>
      </c>
      <c r="E3211" s="22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179</v>
      </c>
      <c r="P3211">
        <f t="shared" si="201"/>
        <v>23.33</v>
      </c>
      <c r="Q3211" s="11" t="s">
        <v>8323</v>
      </c>
      <c r="R3211" t="s">
        <v>8326</v>
      </c>
      <c r="S3211" s="16">
        <f t="shared" si="202"/>
        <v>42123.648831018523</v>
      </c>
      <c r="T3211">
        <f t="shared" si="203"/>
        <v>2015</v>
      </c>
    </row>
    <row r="3212" spans="1:20" ht="43.5" x14ac:dyDescent="0.35">
      <c r="A3212">
        <v>543</v>
      </c>
      <c r="B3212" s="3" t="s">
        <v>544</v>
      </c>
      <c r="C3212" s="3" t="s">
        <v>4653</v>
      </c>
      <c r="D3212" s="22">
        <v>22000</v>
      </c>
      <c r="E3212" s="22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123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>
        <f t="shared" si="203"/>
        <v>2014</v>
      </c>
    </row>
    <row r="3213" spans="1:20" ht="43.5" x14ac:dyDescent="0.35">
      <c r="A3213">
        <v>1070</v>
      </c>
      <c r="B3213" s="3" t="s">
        <v>1071</v>
      </c>
      <c r="C3213" s="3" t="s">
        <v>5180</v>
      </c>
      <c r="D3213" s="22">
        <v>10000</v>
      </c>
      <c r="E3213" s="22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105</v>
      </c>
      <c r="P3213">
        <f t="shared" si="201"/>
        <v>35</v>
      </c>
      <c r="Q3213" s="11" t="s">
        <v>8316</v>
      </c>
      <c r="R3213" t="s">
        <v>8334</v>
      </c>
      <c r="S3213" s="16">
        <f t="shared" si="202"/>
        <v>41163.011828703704</v>
      </c>
      <c r="T3213">
        <f t="shared" si="203"/>
        <v>2012</v>
      </c>
    </row>
    <row r="3214" spans="1:20" ht="43.5" x14ac:dyDescent="0.35">
      <c r="A3214">
        <v>2700</v>
      </c>
      <c r="B3214" s="3" t="s">
        <v>2700</v>
      </c>
      <c r="C3214" s="3" t="s">
        <v>6810</v>
      </c>
      <c r="D3214" s="22">
        <v>9999</v>
      </c>
      <c r="E3214" s="22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355</v>
      </c>
      <c r="P3214">
        <f t="shared" si="201"/>
        <v>17.5</v>
      </c>
      <c r="Q3214" s="11" t="s">
        <v>8319</v>
      </c>
      <c r="R3214" t="s">
        <v>8345</v>
      </c>
      <c r="S3214" s="16">
        <f t="shared" si="202"/>
        <v>41870.87467592593</v>
      </c>
      <c r="T3214">
        <f t="shared" si="203"/>
        <v>2014</v>
      </c>
    </row>
    <row r="3215" spans="1:20" ht="43.5" x14ac:dyDescent="0.35">
      <c r="A3215">
        <v>898</v>
      </c>
      <c r="B3215" s="3" t="s">
        <v>899</v>
      </c>
      <c r="C3215" s="3" t="s">
        <v>5008</v>
      </c>
      <c r="D3215" s="22">
        <v>2500</v>
      </c>
      <c r="E3215" s="22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ref="O3215:O3278" si="204">ROUND(E451/D451*100,0)</f>
        <v>118</v>
      </c>
      <c r="P3215">
        <f t="shared" si="201"/>
        <v>35</v>
      </c>
      <c r="Q3215" s="11" t="s">
        <v>8327</v>
      </c>
      <c r="R3215" t="s">
        <v>8328</v>
      </c>
      <c r="S3215" s="16">
        <f t="shared" si="202"/>
        <v>40878.758217592593</v>
      </c>
      <c r="T3215">
        <f t="shared" si="203"/>
        <v>2011</v>
      </c>
    </row>
    <row r="3216" spans="1:20" ht="43.5" x14ac:dyDescent="0.35">
      <c r="A3216">
        <v>125</v>
      </c>
      <c r="B3216" s="3" t="s">
        <v>127</v>
      </c>
      <c r="C3216" s="3" t="s">
        <v>4236</v>
      </c>
      <c r="D3216" s="22">
        <v>500</v>
      </c>
      <c r="E3216" s="22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4"/>
        <v>70</v>
      </c>
      <c r="P3216">
        <f t="shared" si="201"/>
        <v>11.67</v>
      </c>
      <c r="Q3216" s="11" t="s">
        <v>8321</v>
      </c>
      <c r="R3216" t="s">
        <v>8337</v>
      </c>
      <c r="S3216" s="16">
        <f t="shared" si="202"/>
        <v>42709.993981481486</v>
      </c>
      <c r="T3216">
        <f t="shared" si="203"/>
        <v>2016</v>
      </c>
    </row>
    <row r="3217" spans="1:20" ht="43.5" x14ac:dyDescent="0.35">
      <c r="A3217">
        <v>4016</v>
      </c>
      <c r="B3217" s="3" t="s">
        <v>4012</v>
      </c>
      <c r="C3217" s="3" t="s">
        <v>8121</v>
      </c>
      <c r="D3217" s="22">
        <v>500</v>
      </c>
      <c r="E3217" s="22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4"/>
        <v>25</v>
      </c>
      <c r="P3217">
        <f t="shared" si="201"/>
        <v>10</v>
      </c>
      <c r="Q3217" s="11" t="s">
        <v>8323</v>
      </c>
      <c r="R3217" t="s">
        <v>8326</v>
      </c>
      <c r="S3217" s="16">
        <f t="shared" si="202"/>
        <v>41869.872685185182</v>
      </c>
      <c r="T3217">
        <f t="shared" si="203"/>
        <v>2014</v>
      </c>
    </row>
    <row r="3218" spans="1:20" ht="43.5" x14ac:dyDescent="0.35">
      <c r="A3218">
        <v>3995</v>
      </c>
      <c r="B3218" s="3" t="s">
        <v>3991</v>
      </c>
      <c r="C3218" s="3" t="s">
        <v>8101</v>
      </c>
      <c r="D3218" s="22">
        <v>200</v>
      </c>
      <c r="E3218" s="22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117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>
        <f t="shared" si="203"/>
        <v>2015</v>
      </c>
    </row>
    <row r="3219" spans="1:20" ht="43.5" x14ac:dyDescent="0.35">
      <c r="A3219">
        <v>3675</v>
      </c>
      <c r="B3219" s="3" t="s">
        <v>3672</v>
      </c>
      <c r="C3219" s="3" t="s">
        <v>7785</v>
      </c>
      <c r="D3219" s="22">
        <v>50</v>
      </c>
      <c r="E3219" s="22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4"/>
        <v>100</v>
      </c>
      <c r="P3219">
        <f t="shared" si="201"/>
        <v>23.33</v>
      </c>
      <c r="Q3219" s="11" t="s">
        <v>8323</v>
      </c>
      <c r="R3219" t="s">
        <v>8326</v>
      </c>
      <c r="S3219" s="16">
        <f t="shared" si="202"/>
        <v>42493.597013888888</v>
      </c>
      <c r="T3219">
        <f t="shared" si="203"/>
        <v>2016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 s="22">
        <v>4000</v>
      </c>
      <c r="E3220" s="22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116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>
        <f t="shared" si="203"/>
        <v>2014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 s="22">
        <v>1650</v>
      </c>
      <c r="E3221" s="22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116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>
        <f t="shared" si="203"/>
        <v>2016</v>
      </c>
    </row>
    <row r="3222" spans="1:20" ht="43.5" x14ac:dyDescent="0.35">
      <c r="A3222">
        <v>563</v>
      </c>
      <c r="B3222" s="3" t="s">
        <v>564</v>
      </c>
      <c r="C3222" s="3" t="s">
        <v>4673</v>
      </c>
      <c r="D3222" s="22">
        <v>75000</v>
      </c>
      <c r="E3222" s="22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4"/>
        <v>104</v>
      </c>
      <c r="P3222">
        <f t="shared" si="201"/>
        <v>34</v>
      </c>
      <c r="Q3222" s="11" t="s">
        <v>8308</v>
      </c>
      <c r="R3222" t="s">
        <v>8342</v>
      </c>
      <c r="S3222" s="16">
        <f t="shared" si="202"/>
        <v>42022.069988425923</v>
      </c>
      <c r="T3222">
        <f t="shared" si="203"/>
        <v>2015</v>
      </c>
    </row>
    <row r="3223" spans="1:20" ht="58" x14ac:dyDescent="0.35">
      <c r="A3223">
        <v>549</v>
      </c>
      <c r="B3223" s="3" t="s">
        <v>550</v>
      </c>
      <c r="C3223" s="3" t="s">
        <v>4659</v>
      </c>
      <c r="D3223" s="22">
        <v>2500</v>
      </c>
      <c r="E3223" s="22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4"/>
        <v>116</v>
      </c>
      <c r="P3223">
        <f t="shared" si="201"/>
        <v>8.5</v>
      </c>
      <c r="Q3223" s="11" t="s">
        <v>8308</v>
      </c>
      <c r="R3223" t="s">
        <v>8342</v>
      </c>
      <c r="S3223" s="16">
        <f t="shared" si="202"/>
        <v>42163.636828703704</v>
      </c>
      <c r="T3223">
        <f t="shared" si="203"/>
        <v>2015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22">
        <v>10000</v>
      </c>
      <c r="E3224" s="22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4"/>
        <v>145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>
        <f t="shared" si="203"/>
        <v>2013</v>
      </c>
    </row>
    <row r="3225" spans="1:20" ht="29" x14ac:dyDescent="0.35">
      <c r="A3225">
        <v>2519</v>
      </c>
      <c r="B3225" s="3" t="s">
        <v>2519</v>
      </c>
      <c r="C3225" s="3" t="s">
        <v>6629</v>
      </c>
      <c r="D3225" s="22">
        <v>150000</v>
      </c>
      <c r="E3225" s="22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4"/>
        <v>182</v>
      </c>
      <c r="P3225">
        <f t="shared" si="201"/>
        <v>16.25</v>
      </c>
      <c r="Q3225" s="11" t="s">
        <v>8319</v>
      </c>
      <c r="R3225" t="s">
        <v>8357</v>
      </c>
      <c r="S3225" s="16">
        <f t="shared" si="202"/>
        <v>41809.155138888891</v>
      </c>
      <c r="T3225">
        <f t="shared" si="203"/>
        <v>2014</v>
      </c>
    </row>
    <row r="3226" spans="1:20" ht="43.5" x14ac:dyDescent="0.35">
      <c r="A3226">
        <v>872</v>
      </c>
      <c r="B3226" s="3" t="s">
        <v>873</v>
      </c>
      <c r="C3226" s="3" t="s">
        <v>4982</v>
      </c>
      <c r="D3226" s="22">
        <v>8000</v>
      </c>
      <c r="E3226" s="22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108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40567.825543981482</v>
      </c>
      <c r="T3226">
        <f t="shared" si="203"/>
        <v>2011</v>
      </c>
    </row>
    <row r="3227" spans="1:20" ht="43.5" x14ac:dyDescent="0.35">
      <c r="A3227">
        <v>878</v>
      </c>
      <c r="B3227" s="3" t="s">
        <v>879</v>
      </c>
      <c r="C3227" s="3" t="s">
        <v>4988</v>
      </c>
      <c r="D3227" s="22">
        <v>5000</v>
      </c>
      <c r="E3227" s="22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4"/>
        <v>172</v>
      </c>
      <c r="P3227">
        <f t="shared" si="201"/>
        <v>32.5</v>
      </c>
      <c r="Q3227" s="11" t="s">
        <v>8327</v>
      </c>
      <c r="R3227" t="s">
        <v>8350</v>
      </c>
      <c r="S3227" s="16">
        <f t="shared" si="202"/>
        <v>40505.232916666668</v>
      </c>
      <c r="T3227">
        <f t="shared" si="203"/>
        <v>2010</v>
      </c>
    </row>
    <row r="3228" spans="1:20" ht="29" x14ac:dyDescent="0.35">
      <c r="A3228">
        <v>997</v>
      </c>
      <c r="B3228" s="3" t="s">
        <v>998</v>
      </c>
      <c r="C3228" s="3" t="s">
        <v>5107</v>
      </c>
      <c r="D3228" s="22">
        <v>5000</v>
      </c>
      <c r="E3228" s="22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107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>
        <f t="shared" si="203"/>
        <v>2014</v>
      </c>
    </row>
    <row r="3229" spans="1:20" ht="43.5" x14ac:dyDescent="0.35">
      <c r="A3229">
        <v>996</v>
      </c>
      <c r="B3229" s="3" t="s">
        <v>997</v>
      </c>
      <c r="C3229" s="3" t="s">
        <v>5106</v>
      </c>
      <c r="D3229" s="22">
        <v>4000</v>
      </c>
      <c r="E3229" s="22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4"/>
        <v>11</v>
      </c>
      <c r="P3229">
        <f t="shared" si="201"/>
        <v>13</v>
      </c>
      <c r="Q3229" s="11" t="s">
        <v>8308</v>
      </c>
      <c r="R3229" t="s">
        <v>8310</v>
      </c>
      <c r="S3229" s="16">
        <f t="shared" si="202"/>
        <v>41817.866435185184</v>
      </c>
      <c r="T3229">
        <f t="shared" si="203"/>
        <v>2014</v>
      </c>
    </row>
    <row r="3230" spans="1:20" ht="58" x14ac:dyDescent="0.35">
      <c r="A3230">
        <v>3908</v>
      </c>
      <c r="B3230" s="3" t="s">
        <v>3905</v>
      </c>
      <c r="C3230" s="3" t="s">
        <v>8016</v>
      </c>
      <c r="D3230" s="22">
        <v>750</v>
      </c>
      <c r="E3230" s="22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4"/>
        <v>114</v>
      </c>
      <c r="P3230">
        <f t="shared" si="201"/>
        <v>16.25</v>
      </c>
      <c r="Q3230" s="11" t="s">
        <v>8323</v>
      </c>
      <c r="R3230" t="s">
        <v>8326</v>
      </c>
      <c r="S3230" s="16">
        <f t="shared" si="202"/>
        <v>41834.135370370372</v>
      </c>
      <c r="T3230">
        <f t="shared" si="203"/>
        <v>2014</v>
      </c>
    </row>
    <row r="3231" spans="1:20" ht="43.5" x14ac:dyDescent="0.35">
      <c r="A3231">
        <v>3840</v>
      </c>
      <c r="B3231" s="3" t="s">
        <v>3837</v>
      </c>
      <c r="C3231" s="3" t="s">
        <v>7949</v>
      </c>
      <c r="D3231" s="22">
        <v>1</v>
      </c>
      <c r="E3231" s="22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4"/>
        <v>170</v>
      </c>
      <c r="P3231">
        <f t="shared" si="201"/>
        <v>21.67</v>
      </c>
      <c r="Q3231" s="11" t="s">
        <v>8323</v>
      </c>
      <c r="R3231" t="s">
        <v>8326</v>
      </c>
      <c r="S3231" s="16">
        <f t="shared" si="202"/>
        <v>42432.701724537037</v>
      </c>
      <c r="T3231">
        <f t="shared" si="203"/>
        <v>2016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22">
        <v>40</v>
      </c>
      <c r="E3232" s="22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6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>
        <f t="shared" si="203"/>
        <v>2013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 s="22">
        <v>3000</v>
      </c>
      <c r="E3233" s="22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674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>
        <f t="shared" si="203"/>
        <v>2015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 s="22">
        <v>20000</v>
      </c>
      <c r="E3234" s="22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140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>
        <f t="shared" si="203"/>
        <v>2013</v>
      </c>
    </row>
    <row r="3235" spans="1:20" ht="43.5" x14ac:dyDescent="0.35">
      <c r="A3235">
        <v>591</v>
      </c>
      <c r="B3235" s="3" t="s">
        <v>592</v>
      </c>
      <c r="C3235" s="3" t="s">
        <v>4701</v>
      </c>
      <c r="D3235" s="22">
        <v>100000</v>
      </c>
      <c r="E3235" s="22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4"/>
        <v>102</v>
      </c>
      <c r="P3235">
        <f t="shared" si="201"/>
        <v>30.5</v>
      </c>
      <c r="Q3235" s="11" t="s">
        <v>8308</v>
      </c>
      <c r="R3235" t="s">
        <v>8342</v>
      </c>
      <c r="S3235" s="16">
        <f t="shared" si="202"/>
        <v>42177.543171296296</v>
      </c>
      <c r="T3235">
        <f t="shared" si="203"/>
        <v>2015</v>
      </c>
    </row>
    <row r="3236" spans="1:20" ht="29" x14ac:dyDescent="0.35">
      <c r="A3236">
        <v>709</v>
      </c>
      <c r="B3236" s="3" t="s">
        <v>710</v>
      </c>
      <c r="C3236" s="3" t="s">
        <v>4819</v>
      </c>
      <c r="D3236" s="22">
        <v>15000</v>
      </c>
      <c r="E3236" s="22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4"/>
        <v>111</v>
      </c>
      <c r="P3236">
        <f t="shared" si="201"/>
        <v>30.5</v>
      </c>
      <c r="Q3236" s="11" t="s">
        <v>8308</v>
      </c>
      <c r="R3236" t="s">
        <v>8310</v>
      </c>
      <c r="S3236" s="16">
        <f t="shared" si="202"/>
        <v>41948.041192129633</v>
      </c>
      <c r="T3236">
        <f t="shared" si="203"/>
        <v>2014</v>
      </c>
    </row>
    <row r="3237" spans="1:20" ht="58" x14ac:dyDescent="0.35">
      <c r="A3237">
        <v>456</v>
      </c>
      <c r="B3237" s="3" t="s">
        <v>457</v>
      </c>
      <c r="C3237" s="3" t="s">
        <v>4566</v>
      </c>
      <c r="D3237" s="22">
        <v>8888</v>
      </c>
      <c r="E3237" s="22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4"/>
        <v>104</v>
      </c>
      <c r="P3237">
        <f t="shared" si="201"/>
        <v>20.329999999999998</v>
      </c>
      <c r="Q3237" s="11" t="s">
        <v>8321</v>
      </c>
      <c r="R3237" t="s">
        <v>8339</v>
      </c>
      <c r="S3237" s="16">
        <f t="shared" si="202"/>
        <v>41547.694456018515</v>
      </c>
      <c r="T3237">
        <f t="shared" si="203"/>
        <v>2013</v>
      </c>
    </row>
    <row r="3238" spans="1:20" ht="43.5" x14ac:dyDescent="0.35">
      <c r="A3238">
        <v>3922</v>
      </c>
      <c r="B3238" s="3" t="s">
        <v>3919</v>
      </c>
      <c r="C3238" s="3" t="s">
        <v>8030</v>
      </c>
      <c r="D3238" s="22">
        <v>750</v>
      </c>
      <c r="E3238" s="22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110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>
        <f t="shared" si="203"/>
        <v>2015</v>
      </c>
    </row>
    <row r="3239" spans="1:20" ht="43.5" x14ac:dyDescent="0.35">
      <c r="A3239">
        <v>230</v>
      </c>
      <c r="B3239" s="3" t="s">
        <v>232</v>
      </c>
      <c r="C3239" s="3" t="s">
        <v>4340</v>
      </c>
      <c r="D3239" s="22">
        <v>15000</v>
      </c>
      <c r="E3239" s="22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110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>
        <f t="shared" si="203"/>
        <v>2015</v>
      </c>
    </row>
    <row r="3240" spans="1:20" ht="58" x14ac:dyDescent="0.35">
      <c r="A3240">
        <v>3864</v>
      </c>
      <c r="B3240" s="3" t="s">
        <v>3861</v>
      </c>
      <c r="C3240" s="3" t="s">
        <v>7973</v>
      </c>
      <c r="D3240" s="22">
        <v>5000</v>
      </c>
      <c r="E3240" s="22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4"/>
        <v>110</v>
      </c>
      <c r="P3240">
        <f t="shared" si="201"/>
        <v>20</v>
      </c>
      <c r="Q3240" s="11" t="s">
        <v>8323</v>
      </c>
      <c r="R3240" t="s">
        <v>8326</v>
      </c>
      <c r="S3240" s="16">
        <f t="shared" si="202"/>
        <v>42295.891828703709</v>
      </c>
      <c r="T3240">
        <f t="shared" si="203"/>
        <v>2015</v>
      </c>
    </row>
    <row r="3241" spans="1:20" ht="43.5" x14ac:dyDescent="0.35">
      <c r="A3241">
        <v>4093</v>
      </c>
      <c r="B3241" s="3" t="s">
        <v>4089</v>
      </c>
      <c r="C3241" s="3" t="s">
        <v>8196</v>
      </c>
      <c r="D3241" s="22">
        <v>2500</v>
      </c>
      <c r="E3241" s="22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4"/>
        <v>109</v>
      </c>
      <c r="P3241">
        <f t="shared" si="201"/>
        <v>15</v>
      </c>
      <c r="Q3241" s="11" t="s">
        <v>8323</v>
      </c>
      <c r="R3241" t="s">
        <v>8326</v>
      </c>
      <c r="S3241" s="16">
        <f t="shared" si="202"/>
        <v>42178.815891203703</v>
      </c>
      <c r="T3241">
        <f t="shared" si="203"/>
        <v>2015</v>
      </c>
    </row>
    <row r="3242" spans="1:20" ht="58" x14ac:dyDescent="0.35">
      <c r="A3242">
        <v>617</v>
      </c>
      <c r="B3242" s="3" t="s">
        <v>618</v>
      </c>
      <c r="C3242" s="3" t="s">
        <v>4727</v>
      </c>
      <c r="D3242" s="22">
        <v>2000</v>
      </c>
      <c r="E3242" s="22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4"/>
        <v>109</v>
      </c>
      <c r="P3242">
        <f t="shared" si="201"/>
        <v>20</v>
      </c>
      <c r="Q3242" s="11" t="s">
        <v>8308</v>
      </c>
      <c r="R3242" t="s">
        <v>8342</v>
      </c>
      <c r="S3242" s="16">
        <f t="shared" si="202"/>
        <v>42087.343090277776</v>
      </c>
      <c r="T3242">
        <f t="shared" si="203"/>
        <v>2015</v>
      </c>
    </row>
    <row r="3243" spans="1:20" ht="58" x14ac:dyDescent="0.35">
      <c r="A3243">
        <v>4008</v>
      </c>
      <c r="B3243" s="3" t="s">
        <v>4004</v>
      </c>
      <c r="C3243" s="3" t="s">
        <v>8113</v>
      </c>
      <c r="D3243" s="22">
        <v>1000</v>
      </c>
      <c r="E3243" s="22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4"/>
        <v>108</v>
      </c>
      <c r="P3243">
        <f t="shared" si="201"/>
        <v>15</v>
      </c>
      <c r="Q3243" s="11" t="s">
        <v>8323</v>
      </c>
      <c r="R3243" t="s">
        <v>8326</v>
      </c>
      <c r="S3243" s="16">
        <f t="shared" si="202"/>
        <v>42177.964201388888</v>
      </c>
      <c r="T3243">
        <f t="shared" si="203"/>
        <v>2015</v>
      </c>
    </row>
    <row r="3244" spans="1:20" ht="29" x14ac:dyDescent="0.35">
      <c r="A3244">
        <v>1548</v>
      </c>
      <c r="B3244" s="3" t="s">
        <v>1549</v>
      </c>
      <c r="C3244" s="3" t="s">
        <v>5658</v>
      </c>
      <c r="D3244" s="22">
        <v>700</v>
      </c>
      <c r="E3244" s="22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4"/>
        <v>295</v>
      </c>
      <c r="P3244">
        <f t="shared" si="201"/>
        <v>60</v>
      </c>
      <c r="Q3244" s="11" t="s">
        <v>8313</v>
      </c>
      <c r="R3244" t="s">
        <v>8355</v>
      </c>
      <c r="S3244" s="16">
        <f t="shared" si="202"/>
        <v>42286.88217592593</v>
      </c>
      <c r="T3244">
        <f t="shared" si="203"/>
        <v>2015</v>
      </c>
    </row>
    <row r="3245" spans="1:20" ht="43.5" x14ac:dyDescent="0.35">
      <c r="A3245">
        <v>1914</v>
      </c>
      <c r="B3245" s="3" t="s">
        <v>1915</v>
      </c>
      <c r="C3245" s="3" t="s">
        <v>6024</v>
      </c>
      <c r="D3245" s="22">
        <v>666</v>
      </c>
      <c r="E3245" s="22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4"/>
        <v>108</v>
      </c>
      <c r="P3245">
        <f t="shared" si="201"/>
        <v>30</v>
      </c>
      <c r="Q3245" s="11" t="s">
        <v>8308</v>
      </c>
      <c r="R3245" t="s">
        <v>8318</v>
      </c>
      <c r="S3245" s="16">
        <f t="shared" si="202"/>
        <v>41929.174456018518</v>
      </c>
      <c r="T3245">
        <f t="shared" si="203"/>
        <v>2014</v>
      </c>
    </row>
    <row r="3246" spans="1:20" ht="43.5" x14ac:dyDescent="0.35">
      <c r="A3246">
        <v>2570</v>
      </c>
      <c r="B3246" s="3" t="s">
        <v>2570</v>
      </c>
      <c r="C3246" s="3" t="s">
        <v>6680</v>
      </c>
      <c r="D3246" s="22">
        <v>7000</v>
      </c>
      <c r="E3246" s="22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101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>
        <f t="shared" si="203"/>
        <v>2017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 s="22">
        <v>3000</v>
      </c>
      <c r="E3247" s="22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108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>
        <f t="shared" si="203"/>
        <v>2017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 s="22">
        <v>3000</v>
      </c>
      <c r="E3248" s="22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107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>
        <f t="shared" si="203"/>
        <v>2014</v>
      </c>
    </row>
    <row r="3249" spans="1:20" ht="58" x14ac:dyDescent="0.35">
      <c r="A3249">
        <v>3083</v>
      </c>
      <c r="B3249" s="3" t="s">
        <v>3083</v>
      </c>
      <c r="C3249" s="3" t="s">
        <v>7193</v>
      </c>
      <c r="D3249" s="22">
        <v>20000</v>
      </c>
      <c r="E3249" s="22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4"/>
        <v>114</v>
      </c>
      <c r="P3249">
        <f t="shared" si="201"/>
        <v>18.670000000000002</v>
      </c>
      <c r="Q3249" s="11" t="s">
        <v>8323</v>
      </c>
      <c r="R3249" t="s">
        <v>8324</v>
      </c>
      <c r="S3249" s="16">
        <f t="shared" si="202"/>
        <v>41853.563402777778</v>
      </c>
      <c r="T3249">
        <f t="shared" si="203"/>
        <v>2014</v>
      </c>
    </row>
    <row r="3250" spans="1:20" ht="43.5" x14ac:dyDescent="0.35">
      <c r="A3250">
        <v>586</v>
      </c>
      <c r="B3250" s="3" t="s">
        <v>587</v>
      </c>
      <c r="C3250" s="3" t="s">
        <v>4696</v>
      </c>
      <c r="D3250" s="22">
        <v>10000</v>
      </c>
      <c r="E3250" s="22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4"/>
        <v>159</v>
      </c>
      <c r="P3250">
        <f t="shared" si="201"/>
        <v>14</v>
      </c>
      <c r="Q3250" s="11" t="s">
        <v>8308</v>
      </c>
      <c r="R3250" t="s">
        <v>8342</v>
      </c>
      <c r="S3250" s="16">
        <f t="shared" si="202"/>
        <v>42020.854247685187</v>
      </c>
      <c r="T3250">
        <f t="shared" si="203"/>
        <v>2015</v>
      </c>
    </row>
    <row r="3251" spans="1:20" ht="43.5" x14ac:dyDescent="0.35">
      <c r="A3251">
        <v>1082</v>
      </c>
      <c r="B3251" s="3" t="s">
        <v>1083</v>
      </c>
      <c r="C3251" s="3" t="s">
        <v>5192</v>
      </c>
      <c r="D3251" s="22">
        <v>10000</v>
      </c>
      <c r="E3251" s="22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4"/>
        <v>106</v>
      </c>
      <c r="P3251">
        <f t="shared" si="201"/>
        <v>18.670000000000002</v>
      </c>
      <c r="Q3251" s="11" t="s">
        <v>8316</v>
      </c>
      <c r="R3251" t="s">
        <v>8334</v>
      </c>
      <c r="S3251" s="16">
        <f t="shared" si="202"/>
        <v>41101.906111111115</v>
      </c>
      <c r="T3251">
        <f t="shared" si="203"/>
        <v>2012</v>
      </c>
    </row>
    <row r="3252" spans="1:20" ht="43.5" x14ac:dyDescent="0.35">
      <c r="A3252">
        <v>561</v>
      </c>
      <c r="B3252" s="3" t="s">
        <v>562</v>
      </c>
      <c r="C3252" s="3" t="s">
        <v>4671</v>
      </c>
      <c r="D3252" s="22">
        <v>15000</v>
      </c>
      <c r="E3252" s="22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636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>
        <f t="shared" si="203"/>
        <v>2015</v>
      </c>
    </row>
    <row r="3253" spans="1:20" ht="43.5" x14ac:dyDescent="0.35">
      <c r="A3253">
        <v>2380</v>
      </c>
      <c r="B3253" s="3" t="s">
        <v>2381</v>
      </c>
      <c r="C3253" s="3" t="s">
        <v>6490</v>
      </c>
      <c r="D3253" s="22">
        <v>15000</v>
      </c>
      <c r="E3253" s="22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4"/>
        <v>40</v>
      </c>
      <c r="P3253">
        <f t="shared" si="201"/>
        <v>18.329999999999998</v>
      </c>
      <c r="Q3253" s="11" t="s">
        <v>8308</v>
      </c>
      <c r="R3253" t="s">
        <v>8342</v>
      </c>
      <c r="S3253" s="16">
        <f t="shared" si="202"/>
        <v>42248.793310185181</v>
      </c>
      <c r="T3253">
        <f t="shared" si="203"/>
        <v>2015</v>
      </c>
    </row>
    <row r="3254" spans="1:20" ht="43.5" x14ac:dyDescent="0.35">
      <c r="A3254">
        <v>2862</v>
      </c>
      <c r="B3254" s="3" t="s">
        <v>2862</v>
      </c>
      <c r="C3254" s="3" t="s">
        <v>6972</v>
      </c>
      <c r="D3254" s="22">
        <v>12700</v>
      </c>
      <c r="E3254" s="22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4"/>
        <v>105</v>
      </c>
      <c r="P3254">
        <f t="shared" si="201"/>
        <v>18.329999999999998</v>
      </c>
      <c r="Q3254" s="11" t="s">
        <v>8323</v>
      </c>
      <c r="R3254" t="s">
        <v>8326</v>
      </c>
      <c r="S3254" s="16">
        <f t="shared" si="202"/>
        <v>41784.789687500001</v>
      </c>
      <c r="T3254">
        <f t="shared" si="203"/>
        <v>2014</v>
      </c>
    </row>
    <row r="3255" spans="1:20" ht="43.5" x14ac:dyDescent="0.35">
      <c r="A3255">
        <v>1577</v>
      </c>
      <c r="B3255" s="3" t="s">
        <v>1578</v>
      </c>
      <c r="C3255" s="3" t="s">
        <v>5687</v>
      </c>
      <c r="D3255" s="22">
        <v>10000</v>
      </c>
      <c r="E3255" s="22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4"/>
        <v>105</v>
      </c>
      <c r="P3255">
        <f t="shared" si="201"/>
        <v>27.5</v>
      </c>
      <c r="Q3255" s="11" t="s">
        <v>8311</v>
      </c>
      <c r="R3255" t="s">
        <v>8349</v>
      </c>
      <c r="S3255" s="16">
        <f t="shared" si="202"/>
        <v>41054.847777777781</v>
      </c>
      <c r="T3255">
        <f t="shared" si="203"/>
        <v>2012</v>
      </c>
    </row>
    <row r="3256" spans="1:20" ht="43.5" x14ac:dyDescent="0.35">
      <c r="A3256">
        <v>2355</v>
      </c>
      <c r="B3256" s="3" t="s">
        <v>2356</v>
      </c>
      <c r="C3256" s="3" t="s">
        <v>6465</v>
      </c>
      <c r="D3256" s="22">
        <v>8000</v>
      </c>
      <c r="E3256" s="22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4"/>
        <v>524</v>
      </c>
      <c r="P3256">
        <f t="shared" si="201"/>
        <v>27.5</v>
      </c>
      <c r="Q3256" s="11" t="s">
        <v>8308</v>
      </c>
      <c r="R3256" t="s">
        <v>8342</v>
      </c>
      <c r="S3256" s="16">
        <f t="shared" si="202"/>
        <v>42096.918240740735</v>
      </c>
      <c r="T3256">
        <f t="shared" si="203"/>
        <v>2015</v>
      </c>
    </row>
    <row r="3257" spans="1:20" ht="43.5" x14ac:dyDescent="0.35">
      <c r="A3257">
        <v>2681</v>
      </c>
      <c r="B3257" s="3" t="s">
        <v>2681</v>
      </c>
      <c r="C3257" s="3" t="s">
        <v>6791</v>
      </c>
      <c r="D3257" s="22">
        <v>8000</v>
      </c>
      <c r="E3257" s="22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105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>
        <f t="shared" si="203"/>
        <v>2014</v>
      </c>
    </row>
    <row r="3258" spans="1:20" ht="43.5" x14ac:dyDescent="0.35">
      <c r="A3258">
        <v>1417</v>
      </c>
      <c r="B3258" s="3" t="s">
        <v>1418</v>
      </c>
      <c r="C3258" s="3" t="s">
        <v>5527</v>
      </c>
      <c r="D3258" s="22">
        <v>4500</v>
      </c>
      <c r="E3258" s="22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4"/>
        <v>101</v>
      </c>
      <c r="P3258">
        <f t="shared" si="201"/>
        <v>27.5</v>
      </c>
      <c r="Q3258" s="11" t="s">
        <v>8311</v>
      </c>
      <c r="R3258" t="s">
        <v>8348</v>
      </c>
      <c r="S3258" s="16">
        <f t="shared" si="202"/>
        <v>42232.15016203704</v>
      </c>
      <c r="T3258">
        <f t="shared" si="203"/>
        <v>2015</v>
      </c>
    </row>
    <row r="3259" spans="1:20" ht="72.5" x14ac:dyDescent="0.35">
      <c r="A3259">
        <v>3640</v>
      </c>
      <c r="B3259" s="3" t="s">
        <v>3638</v>
      </c>
      <c r="C3259" s="3" t="s">
        <v>7750</v>
      </c>
      <c r="D3259" s="22">
        <v>1000</v>
      </c>
      <c r="E3259" s="22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105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>
        <f t="shared" si="203"/>
        <v>2015</v>
      </c>
    </row>
    <row r="3260" spans="1:20" ht="43.5" x14ac:dyDescent="0.35">
      <c r="A3260">
        <v>682</v>
      </c>
      <c r="B3260" s="3" t="s">
        <v>683</v>
      </c>
      <c r="C3260" s="3" t="s">
        <v>4792</v>
      </c>
      <c r="D3260" s="22">
        <v>50000</v>
      </c>
      <c r="E3260" s="22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157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>
        <f t="shared" si="203"/>
        <v>2017</v>
      </c>
    </row>
    <row r="3261" spans="1:20" ht="58" x14ac:dyDescent="0.35">
      <c r="A3261">
        <v>1115</v>
      </c>
      <c r="B3261" s="3" t="s">
        <v>1116</v>
      </c>
      <c r="C3261" s="3" t="s">
        <v>5225</v>
      </c>
      <c r="D3261" s="22">
        <v>40000</v>
      </c>
      <c r="E3261" s="22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105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>
        <f t="shared" si="203"/>
        <v>2016</v>
      </c>
    </row>
    <row r="3262" spans="1:20" ht="43.5" x14ac:dyDescent="0.35">
      <c r="A3262">
        <v>2748</v>
      </c>
      <c r="B3262" s="3" t="s">
        <v>2748</v>
      </c>
      <c r="C3262" s="3" t="s">
        <v>6858</v>
      </c>
      <c r="D3262" s="22">
        <v>5000</v>
      </c>
      <c r="E3262" s="22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157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>
        <f t="shared" si="203"/>
        <v>2016</v>
      </c>
    </row>
    <row r="3263" spans="1:20" ht="43.5" x14ac:dyDescent="0.35">
      <c r="A3263">
        <v>2779</v>
      </c>
      <c r="B3263" s="3" t="s">
        <v>2779</v>
      </c>
      <c r="C3263" s="3" t="s">
        <v>6889</v>
      </c>
      <c r="D3263" s="22">
        <v>2500</v>
      </c>
      <c r="E3263" s="22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112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>
        <f t="shared" si="203"/>
        <v>2015</v>
      </c>
    </row>
    <row r="3264" spans="1:20" ht="43.5" x14ac:dyDescent="0.35">
      <c r="A3264">
        <v>546</v>
      </c>
      <c r="B3264" s="3" t="s">
        <v>547</v>
      </c>
      <c r="C3264" s="3" t="s">
        <v>4656</v>
      </c>
      <c r="D3264" s="22">
        <v>60000</v>
      </c>
      <c r="E3264" s="22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4"/>
        <v>112</v>
      </c>
      <c r="P3264">
        <f t="shared" si="201"/>
        <v>26</v>
      </c>
      <c r="Q3264" s="11" t="s">
        <v>8308</v>
      </c>
      <c r="R3264" t="s">
        <v>8342</v>
      </c>
      <c r="S3264" s="16">
        <f t="shared" si="202"/>
        <v>42249.667997685188</v>
      </c>
      <c r="T3264">
        <f t="shared" si="203"/>
        <v>2015</v>
      </c>
    </row>
    <row r="3265" spans="1:20" ht="43.5" x14ac:dyDescent="0.35">
      <c r="A3265">
        <v>505</v>
      </c>
      <c r="B3265" s="3" t="s">
        <v>506</v>
      </c>
      <c r="C3265" s="3" t="s">
        <v>4615</v>
      </c>
      <c r="D3265" s="22">
        <v>12000</v>
      </c>
      <c r="E3265" s="22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4"/>
        <v>104</v>
      </c>
      <c r="P3265">
        <f t="shared" si="201"/>
        <v>3.71</v>
      </c>
      <c r="Q3265" s="11" t="s">
        <v>8321</v>
      </c>
      <c r="R3265" t="s">
        <v>8339</v>
      </c>
      <c r="S3265" s="16">
        <f t="shared" si="202"/>
        <v>42318.098217592589</v>
      </c>
      <c r="T3265">
        <f t="shared" si="203"/>
        <v>2015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 s="22">
        <v>12000</v>
      </c>
      <c r="E3266" s="22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4"/>
        <v>104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>
        <f t="shared" si="203"/>
        <v>2015</v>
      </c>
    </row>
    <row r="3267" spans="1:20" ht="43.5" x14ac:dyDescent="0.35">
      <c r="A3267">
        <v>2654</v>
      </c>
      <c r="B3267" s="3" t="s">
        <v>2654</v>
      </c>
      <c r="C3267" s="3" t="s">
        <v>6764</v>
      </c>
      <c r="D3267" s="22">
        <v>100000</v>
      </c>
      <c r="E3267" s="22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104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6">
        <f t="shared" ref="S3267:S3330" si="206">(((J3267/60)/60)/24)+DATE(1970,1,1)</f>
        <v>42055.600995370376</v>
      </c>
      <c r="T3267">
        <f t="shared" ref="T3267:T3330" si="207">YEAR(S3267)</f>
        <v>2015</v>
      </c>
    </row>
    <row r="3268" spans="1:20" ht="43.5" x14ac:dyDescent="0.35">
      <c r="A3268">
        <v>1072</v>
      </c>
      <c r="B3268" s="3" t="s">
        <v>1073</v>
      </c>
      <c r="C3268" s="3" t="s">
        <v>5182</v>
      </c>
      <c r="D3268" s="22">
        <v>75000</v>
      </c>
      <c r="E3268" s="22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156</v>
      </c>
      <c r="P3268">
        <f t="shared" si="205"/>
        <v>12.75</v>
      </c>
      <c r="Q3268" s="11" t="s">
        <v>8316</v>
      </c>
      <c r="R3268" t="s">
        <v>8334</v>
      </c>
      <c r="S3268" s="16">
        <f t="shared" si="206"/>
        <v>41645.832141203704</v>
      </c>
      <c r="T3268">
        <f t="shared" si="207"/>
        <v>2014</v>
      </c>
    </row>
    <row r="3269" spans="1:20" ht="43.5" x14ac:dyDescent="0.35">
      <c r="A3269">
        <v>1875</v>
      </c>
      <c r="B3269" s="3" t="s">
        <v>1876</v>
      </c>
      <c r="C3269" s="3" t="s">
        <v>5985</v>
      </c>
      <c r="D3269" s="22">
        <v>10000</v>
      </c>
      <c r="E3269" s="22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104</v>
      </c>
      <c r="P3269">
        <f t="shared" si="205"/>
        <v>17</v>
      </c>
      <c r="Q3269" s="11" t="s">
        <v>8316</v>
      </c>
      <c r="R3269" t="s">
        <v>8344</v>
      </c>
      <c r="S3269" s="16">
        <f t="shared" si="206"/>
        <v>42528.899398148147</v>
      </c>
      <c r="T3269">
        <f t="shared" si="207"/>
        <v>2016</v>
      </c>
    </row>
    <row r="3270" spans="1:20" ht="43.5" x14ac:dyDescent="0.35">
      <c r="A3270">
        <v>2580</v>
      </c>
      <c r="B3270" s="3" t="s">
        <v>2580</v>
      </c>
      <c r="C3270" s="3" t="s">
        <v>6690</v>
      </c>
      <c r="D3270" s="22">
        <v>8500</v>
      </c>
      <c r="E3270" s="22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104</v>
      </c>
      <c r="P3270">
        <f t="shared" si="205"/>
        <v>25.5</v>
      </c>
      <c r="Q3270" s="11" t="s">
        <v>8319</v>
      </c>
      <c r="R3270" t="s">
        <v>8345</v>
      </c>
      <c r="S3270" s="16">
        <f t="shared" si="206"/>
        <v>42110.326423611114</v>
      </c>
      <c r="T3270">
        <f t="shared" si="207"/>
        <v>2015</v>
      </c>
    </row>
    <row r="3271" spans="1:20" ht="43.5" x14ac:dyDescent="0.35">
      <c r="A3271">
        <v>470</v>
      </c>
      <c r="B3271" s="3" t="s">
        <v>471</v>
      </c>
      <c r="C3271" s="3" t="s">
        <v>4580</v>
      </c>
      <c r="D3271" s="22">
        <v>5000</v>
      </c>
      <c r="E3271" s="22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155</v>
      </c>
      <c r="P3271">
        <f t="shared" si="205"/>
        <v>25.5</v>
      </c>
      <c r="Q3271" s="11" t="s">
        <v>8321</v>
      </c>
      <c r="R3271" t="s">
        <v>8339</v>
      </c>
      <c r="S3271" s="16">
        <f t="shared" si="206"/>
        <v>41605.167696759258</v>
      </c>
      <c r="T3271">
        <f t="shared" si="207"/>
        <v>2013</v>
      </c>
    </row>
    <row r="3272" spans="1:20" ht="43.5" x14ac:dyDescent="0.35">
      <c r="A3272">
        <v>1703</v>
      </c>
      <c r="B3272" s="3" t="s">
        <v>1704</v>
      </c>
      <c r="C3272" s="3" t="s">
        <v>5813</v>
      </c>
      <c r="D3272" s="22">
        <v>5000</v>
      </c>
      <c r="E3272" s="22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172</v>
      </c>
      <c r="P3272">
        <f t="shared" si="205"/>
        <v>25.5</v>
      </c>
      <c r="Q3272" s="11" t="s">
        <v>8327</v>
      </c>
      <c r="R3272" t="s">
        <v>8330</v>
      </c>
      <c r="S3272" s="16">
        <f t="shared" si="206"/>
        <v>42187.281678240746</v>
      </c>
      <c r="T3272">
        <f t="shared" si="207"/>
        <v>2015</v>
      </c>
    </row>
    <row r="3273" spans="1:20" ht="43.5" x14ac:dyDescent="0.35">
      <c r="A3273">
        <v>1985</v>
      </c>
      <c r="B3273" s="3" t="s">
        <v>1986</v>
      </c>
      <c r="C3273" s="3" t="s">
        <v>6095</v>
      </c>
      <c r="D3273" s="22">
        <v>1600</v>
      </c>
      <c r="E3273" s="22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103</v>
      </c>
      <c r="P3273">
        <f t="shared" si="205"/>
        <v>12.75</v>
      </c>
      <c r="Q3273" s="11" t="s">
        <v>8313</v>
      </c>
      <c r="R3273" t="s">
        <v>8353</v>
      </c>
      <c r="S3273" s="16">
        <f t="shared" si="206"/>
        <v>42555.698738425926</v>
      </c>
      <c r="T3273">
        <f t="shared" si="207"/>
        <v>2016</v>
      </c>
    </row>
    <row r="3274" spans="1:20" ht="58" x14ac:dyDescent="0.35">
      <c r="A3274">
        <v>184</v>
      </c>
      <c r="B3274" s="3" t="s">
        <v>186</v>
      </c>
      <c r="C3274" s="3" t="s">
        <v>4294</v>
      </c>
      <c r="D3274" s="22">
        <v>1500</v>
      </c>
      <c r="E3274" s="22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154</v>
      </c>
      <c r="P3274">
        <f t="shared" si="205"/>
        <v>25.5</v>
      </c>
      <c r="Q3274" s="11" t="s">
        <v>8321</v>
      </c>
      <c r="R3274" t="s">
        <v>8325</v>
      </c>
      <c r="S3274" s="16">
        <f t="shared" si="206"/>
        <v>41825.791226851856</v>
      </c>
      <c r="T3274">
        <f t="shared" si="207"/>
        <v>2014</v>
      </c>
    </row>
    <row r="3275" spans="1:20" ht="43.5" x14ac:dyDescent="0.35">
      <c r="A3275">
        <v>2919</v>
      </c>
      <c r="B3275" s="3" t="s">
        <v>2919</v>
      </c>
      <c r="C3275" s="3" t="s">
        <v>7029</v>
      </c>
      <c r="D3275" s="22">
        <v>600</v>
      </c>
      <c r="E3275" s="22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119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>
        <f t="shared" si="207"/>
        <v>2014</v>
      </c>
    </row>
    <row r="3276" spans="1:20" ht="29" x14ac:dyDescent="0.35">
      <c r="A3276">
        <v>2373</v>
      </c>
      <c r="B3276" s="3" t="s">
        <v>2374</v>
      </c>
      <c r="C3276" s="3" t="s">
        <v>6483</v>
      </c>
      <c r="D3276" s="22">
        <v>850000</v>
      </c>
      <c r="E3276" s="22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15</v>
      </c>
      <c r="P3276">
        <f t="shared" si="205"/>
        <v>50</v>
      </c>
      <c r="Q3276" s="11" t="s">
        <v>8308</v>
      </c>
      <c r="R3276" t="s">
        <v>8342</v>
      </c>
      <c r="S3276" s="16">
        <f t="shared" si="206"/>
        <v>42215.662314814821</v>
      </c>
      <c r="T3276">
        <f t="shared" si="207"/>
        <v>2015</v>
      </c>
    </row>
    <row r="3277" spans="1:20" ht="43.5" x14ac:dyDescent="0.35">
      <c r="A3277">
        <v>486</v>
      </c>
      <c r="B3277" s="3" t="s">
        <v>487</v>
      </c>
      <c r="C3277" s="3" t="s">
        <v>4596</v>
      </c>
      <c r="D3277" s="22">
        <v>550000</v>
      </c>
      <c r="E3277" s="22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102</v>
      </c>
      <c r="P3277">
        <f t="shared" si="205"/>
        <v>50</v>
      </c>
      <c r="Q3277" s="11" t="s">
        <v>8321</v>
      </c>
      <c r="R3277" t="s">
        <v>8339</v>
      </c>
      <c r="S3277" s="16">
        <f t="shared" si="206"/>
        <v>41761.94258101852</v>
      </c>
      <c r="T3277">
        <f t="shared" si="207"/>
        <v>2014</v>
      </c>
    </row>
    <row r="3278" spans="1:20" ht="58" x14ac:dyDescent="0.35">
      <c r="A3278">
        <v>559</v>
      </c>
      <c r="B3278" s="3" t="s">
        <v>560</v>
      </c>
      <c r="C3278" s="3" t="s">
        <v>4669</v>
      </c>
      <c r="D3278" s="22">
        <v>240000</v>
      </c>
      <c r="E3278" s="22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102</v>
      </c>
      <c r="P3278">
        <f t="shared" si="205"/>
        <v>50</v>
      </c>
      <c r="Q3278" s="11" t="s">
        <v>8308</v>
      </c>
      <c r="R3278" t="s">
        <v>8342</v>
      </c>
      <c r="S3278" s="16">
        <f t="shared" si="206"/>
        <v>42321.283101851848</v>
      </c>
      <c r="T3278">
        <f t="shared" si="207"/>
        <v>2015</v>
      </c>
    </row>
    <row r="3279" spans="1:20" ht="43.5" x14ac:dyDescent="0.35">
      <c r="A3279">
        <v>2393</v>
      </c>
      <c r="B3279" s="3" t="s">
        <v>2394</v>
      </c>
      <c r="C3279" s="3" t="s">
        <v>6503</v>
      </c>
      <c r="D3279" s="22">
        <v>100000</v>
      </c>
      <c r="E3279" s="22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ref="O3279:O3342" si="208">ROUND(E515/D515*100,0)</f>
        <v>102</v>
      </c>
      <c r="P3279">
        <f t="shared" si="205"/>
        <v>50</v>
      </c>
      <c r="Q3279" s="11" t="s">
        <v>8308</v>
      </c>
      <c r="R3279" t="s">
        <v>8342</v>
      </c>
      <c r="S3279" s="16">
        <f t="shared" si="206"/>
        <v>42194.648344907408</v>
      </c>
      <c r="T3279">
        <f t="shared" si="207"/>
        <v>2015</v>
      </c>
    </row>
    <row r="3280" spans="1:20" ht="43.5" x14ac:dyDescent="0.35">
      <c r="A3280">
        <v>1904</v>
      </c>
      <c r="B3280" s="3" t="s">
        <v>1905</v>
      </c>
      <c r="C3280" s="3" t="s">
        <v>6014</v>
      </c>
      <c r="D3280" s="22">
        <v>50000</v>
      </c>
      <c r="E3280" s="22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8"/>
        <v>102</v>
      </c>
      <c r="P3280">
        <f t="shared" si="205"/>
        <v>25</v>
      </c>
      <c r="Q3280" s="11" t="s">
        <v>8308</v>
      </c>
      <c r="R3280" t="s">
        <v>8318</v>
      </c>
      <c r="S3280" s="16">
        <f t="shared" si="206"/>
        <v>42326.685428240744</v>
      </c>
      <c r="T3280">
        <f t="shared" si="207"/>
        <v>2015</v>
      </c>
    </row>
    <row r="3281" spans="1:20" ht="58" x14ac:dyDescent="0.35">
      <c r="A3281">
        <v>868</v>
      </c>
      <c r="B3281" s="3" t="s">
        <v>869</v>
      </c>
      <c r="C3281" s="3" t="s">
        <v>4978</v>
      </c>
      <c r="D3281" s="22">
        <v>45000</v>
      </c>
      <c r="E3281" s="22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8"/>
        <v>102</v>
      </c>
      <c r="P3281">
        <f t="shared" si="205"/>
        <v>50</v>
      </c>
      <c r="Q3281" s="11" t="s">
        <v>8327</v>
      </c>
      <c r="R3281" t="s">
        <v>8350</v>
      </c>
      <c r="S3281" s="16">
        <f t="shared" si="206"/>
        <v>41616.027754629627</v>
      </c>
      <c r="T3281">
        <f t="shared" si="207"/>
        <v>2013</v>
      </c>
    </row>
    <row r="3282" spans="1:20" ht="43.5" x14ac:dyDescent="0.35">
      <c r="A3282">
        <v>2152</v>
      </c>
      <c r="B3282" s="3" t="s">
        <v>2153</v>
      </c>
      <c r="C3282" s="3" t="s">
        <v>6262</v>
      </c>
      <c r="D3282" s="22">
        <v>30000</v>
      </c>
      <c r="E3282" s="22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8"/>
        <v>61</v>
      </c>
      <c r="P3282">
        <f t="shared" si="205"/>
        <v>12.5</v>
      </c>
      <c r="Q3282" s="11" t="s">
        <v>8316</v>
      </c>
      <c r="R3282" t="s">
        <v>8334</v>
      </c>
      <c r="S3282" s="16">
        <f t="shared" si="206"/>
        <v>41683.832280092596</v>
      </c>
      <c r="T3282">
        <f t="shared" si="207"/>
        <v>2014</v>
      </c>
    </row>
    <row r="3283" spans="1:20" ht="43.5" x14ac:dyDescent="0.35">
      <c r="A3283">
        <v>2585</v>
      </c>
      <c r="B3283" s="3" t="s">
        <v>2585</v>
      </c>
      <c r="C3283" s="3" t="s">
        <v>6695</v>
      </c>
      <c r="D3283" s="22">
        <v>30000</v>
      </c>
      <c r="E3283" s="22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8"/>
        <v>305</v>
      </c>
      <c r="P3283">
        <f t="shared" si="205"/>
        <v>50</v>
      </c>
      <c r="Q3283" s="11" t="s">
        <v>8319</v>
      </c>
      <c r="R3283" t="s">
        <v>8345</v>
      </c>
      <c r="S3283" s="16">
        <f t="shared" si="206"/>
        <v>41795.963333333333</v>
      </c>
      <c r="T3283">
        <f t="shared" si="207"/>
        <v>2014</v>
      </c>
    </row>
    <row r="3284" spans="1:20" ht="58" x14ac:dyDescent="0.35">
      <c r="A3284">
        <v>2592</v>
      </c>
      <c r="B3284" s="3" t="s">
        <v>2592</v>
      </c>
      <c r="C3284" s="3" t="s">
        <v>6702</v>
      </c>
      <c r="D3284" s="22">
        <v>30000</v>
      </c>
      <c r="E3284" s="22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8"/>
        <v>102</v>
      </c>
      <c r="P3284">
        <f t="shared" si="205"/>
        <v>50</v>
      </c>
      <c r="Q3284" s="11" t="s">
        <v>8319</v>
      </c>
      <c r="R3284" t="s">
        <v>8345</v>
      </c>
      <c r="S3284" s="16">
        <f t="shared" si="206"/>
        <v>41887.801168981481</v>
      </c>
      <c r="T3284">
        <f t="shared" si="207"/>
        <v>2014</v>
      </c>
    </row>
    <row r="3285" spans="1:20" ht="58" x14ac:dyDescent="0.35">
      <c r="A3285">
        <v>3086</v>
      </c>
      <c r="B3285" s="3" t="s">
        <v>3086</v>
      </c>
      <c r="C3285" s="3" t="s">
        <v>7196</v>
      </c>
      <c r="D3285" s="22">
        <v>20000</v>
      </c>
      <c r="E3285" s="22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8"/>
        <v>102</v>
      </c>
      <c r="P3285">
        <f t="shared" si="205"/>
        <v>16.670000000000002</v>
      </c>
      <c r="Q3285" s="11" t="s">
        <v>8323</v>
      </c>
      <c r="R3285" t="s">
        <v>8324</v>
      </c>
      <c r="S3285" s="16">
        <f t="shared" si="206"/>
        <v>42173.67082175926</v>
      </c>
      <c r="T3285">
        <f t="shared" si="207"/>
        <v>2015</v>
      </c>
    </row>
    <row r="3286" spans="1:20" ht="29" x14ac:dyDescent="0.35">
      <c r="A3286">
        <v>237</v>
      </c>
      <c r="B3286" s="3" t="s">
        <v>239</v>
      </c>
      <c r="C3286" s="3" t="s">
        <v>4347</v>
      </c>
      <c r="D3286" s="22">
        <v>15000</v>
      </c>
      <c r="E3286" s="22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8"/>
        <v>102</v>
      </c>
      <c r="P3286">
        <f t="shared" si="205"/>
        <v>50</v>
      </c>
      <c r="Q3286" s="11" t="s">
        <v>8321</v>
      </c>
      <c r="R3286" t="s">
        <v>8325</v>
      </c>
      <c r="S3286" s="16">
        <f t="shared" si="206"/>
        <v>42377.577187499999</v>
      </c>
      <c r="T3286">
        <f t="shared" si="207"/>
        <v>2016</v>
      </c>
    </row>
    <row r="3287" spans="1:20" ht="29" x14ac:dyDescent="0.35">
      <c r="A3287">
        <v>1559</v>
      </c>
      <c r="B3287" s="3" t="s">
        <v>1560</v>
      </c>
      <c r="C3287" s="3" t="s">
        <v>5669</v>
      </c>
      <c r="D3287" s="22">
        <v>15000</v>
      </c>
      <c r="E3287" s="22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8"/>
        <v>101</v>
      </c>
      <c r="P3287">
        <f t="shared" si="205"/>
        <v>50</v>
      </c>
      <c r="Q3287" s="11" t="s">
        <v>8313</v>
      </c>
      <c r="R3287" t="s">
        <v>8355</v>
      </c>
      <c r="S3287" s="16">
        <f t="shared" si="206"/>
        <v>42108.05322916666</v>
      </c>
      <c r="T3287">
        <f t="shared" si="207"/>
        <v>2015</v>
      </c>
    </row>
    <row r="3288" spans="1:20" ht="43.5" x14ac:dyDescent="0.35">
      <c r="A3288">
        <v>2438</v>
      </c>
      <c r="B3288" s="3" t="s">
        <v>2439</v>
      </c>
      <c r="C3288" s="3" t="s">
        <v>6548</v>
      </c>
      <c r="D3288" s="22">
        <v>15000</v>
      </c>
      <c r="E3288" s="22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8"/>
        <v>101</v>
      </c>
      <c r="P3288">
        <f t="shared" si="205"/>
        <v>50</v>
      </c>
      <c r="Q3288" s="11" t="s">
        <v>8319</v>
      </c>
      <c r="R3288" t="s">
        <v>8345</v>
      </c>
      <c r="S3288" s="16">
        <f t="shared" si="206"/>
        <v>42285.91506944444</v>
      </c>
      <c r="T3288">
        <f t="shared" si="207"/>
        <v>2015</v>
      </c>
    </row>
    <row r="3289" spans="1:20" ht="43.5" x14ac:dyDescent="0.35">
      <c r="A3289">
        <v>3095</v>
      </c>
      <c r="B3289" s="3" t="s">
        <v>3095</v>
      </c>
      <c r="C3289" s="3" t="s">
        <v>7205</v>
      </c>
      <c r="D3289" s="22">
        <v>14920</v>
      </c>
      <c r="E3289" s="22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8"/>
        <v>101</v>
      </c>
      <c r="P3289">
        <f t="shared" si="205"/>
        <v>50</v>
      </c>
      <c r="Q3289" s="11" t="s">
        <v>8323</v>
      </c>
      <c r="R3289" t="s">
        <v>8324</v>
      </c>
      <c r="S3289" s="16">
        <f t="shared" si="206"/>
        <v>42523.025231481486</v>
      </c>
      <c r="T3289">
        <f t="shared" si="207"/>
        <v>2016</v>
      </c>
    </row>
    <row r="3290" spans="1:20" x14ac:dyDescent="0.35">
      <c r="A3290">
        <v>190</v>
      </c>
      <c r="B3290" s="3" t="s">
        <v>192</v>
      </c>
      <c r="C3290" s="3" t="s">
        <v>4300</v>
      </c>
      <c r="D3290" s="22">
        <v>12000</v>
      </c>
      <c r="E3290" s="22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8"/>
        <v>302</v>
      </c>
      <c r="P3290">
        <f t="shared" si="205"/>
        <v>50</v>
      </c>
      <c r="Q3290" s="11" t="s">
        <v>8321</v>
      </c>
      <c r="R3290" t="s">
        <v>8325</v>
      </c>
      <c r="S3290" s="16">
        <f t="shared" si="206"/>
        <v>42527.650995370372</v>
      </c>
      <c r="T3290">
        <f t="shared" si="207"/>
        <v>2016</v>
      </c>
    </row>
    <row r="3291" spans="1:20" ht="43.5" x14ac:dyDescent="0.35">
      <c r="A3291">
        <v>2568</v>
      </c>
      <c r="B3291" s="3" t="s">
        <v>2568</v>
      </c>
      <c r="C3291" s="3" t="s">
        <v>6678</v>
      </c>
      <c r="D3291" s="22">
        <v>10000</v>
      </c>
      <c r="E3291" s="22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8"/>
        <v>101</v>
      </c>
      <c r="P3291">
        <f t="shared" si="205"/>
        <v>50</v>
      </c>
      <c r="Q3291" s="11" t="s">
        <v>8319</v>
      </c>
      <c r="R3291" t="s">
        <v>8345</v>
      </c>
      <c r="S3291" s="16">
        <f t="shared" si="206"/>
        <v>42584.666597222225</v>
      </c>
      <c r="T3291">
        <f t="shared" si="207"/>
        <v>2016</v>
      </c>
    </row>
    <row r="3292" spans="1:20" ht="29" x14ac:dyDescent="0.35">
      <c r="A3292">
        <v>1153</v>
      </c>
      <c r="B3292" s="3" t="s">
        <v>1154</v>
      </c>
      <c r="C3292" s="3" t="s">
        <v>5263</v>
      </c>
      <c r="D3292" s="22">
        <v>8000</v>
      </c>
      <c r="E3292" s="22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8"/>
        <v>191</v>
      </c>
      <c r="P3292">
        <f t="shared" si="205"/>
        <v>50</v>
      </c>
      <c r="Q3292" s="11" t="s">
        <v>8319</v>
      </c>
      <c r="R3292" t="s">
        <v>8345</v>
      </c>
      <c r="S3292" s="16">
        <f t="shared" si="206"/>
        <v>42143.714178240742</v>
      </c>
      <c r="T3292">
        <f t="shared" si="207"/>
        <v>2015</v>
      </c>
    </row>
    <row r="3293" spans="1:20" ht="43.5" x14ac:dyDescent="0.35">
      <c r="A3293">
        <v>1483</v>
      </c>
      <c r="B3293" s="3" t="s">
        <v>1484</v>
      </c>
      <c r="C3293" s="3" t="s">
        <v>5593</v>
      </c>
      <c r="D3293" s="22">
        <v>7000</v>
      </c>
      <c r="E3293" s="22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8"/>
        <v>537</v>
      </c>
      <c r="P3293">
        <f t="shared" si="205"/>
        <v>25</v>
      </c>
      <c r="Q3293" s="11" t="s">
        <v>8311</v>
      </c>
      <c r="R3293" t="s">
        <v>8352</v>
      </c>
      <c r="S3293" s="16">
        <f t="shared" si="206"/>
        <v>42548.192997685182</v>
      </c>
      <c r="T3293">
        <f t="shared" si="207"/>
        <v>2016</v>
      </c>
    </row>
    <row r="3294" spans="1:20" ht="72.5" x14ac:dyDescent="0.35">
      <c r="A3294">
        <v>3941</v>
      </c>
      <c r="B3294" s="3" t="s">
        <v>3938</v>
      </c>
      <c r="C3294" s="3" t="s">
        <v>8049</v>
      </c>
      <c r="D3294" s="22">
        <v>5500</v>
      </c>
      <c r="E3294" s="22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8"/>
        <v>113</v>
      </c>
      <c r="P3294">
        <f t="shared" si="205"/>
        <v>25</v>
      </c>
      <c r="Q3294" s="11" t="s">
        <v>8323</v>
      </c>
      <c r="R3294" t="s">
        <v>8326</v>
      </c>
      <c r="S3294" s="16">
        <f t="shared" si="206"/>
        <v>41940.587233796294</v>
      </c>
      <c r="T3294">
        <f t="shared" si="207"/>
        <v>2014</v>
      </c>
    </row>
    <row r="3295" spans="1:20" ht="43.5" x14ac:dyDescent="0.35">
      <c r="A3295">
        <v>1060</v>
      </c>
      <c r="B3295" s="3" t="s">
        <v>1061</v>
      </c>
      <c r="C3295" s="3" t="s">
        <v>5170</v>
      </c>
      <c r="D3295" s="22">
        <v>5000</v>
      </c>
      <c r="E3295" s="22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8"/>
        <v>143</v>
      </c>
      <c r="P3295">
        <f t="shared" si="205"/>
        <v>50</v>
      </c>
      <c r="Q3295" s="11" t="s">
        <v>8346</v>
      </c>
      <c r="R3295" t="s">
        <v>8347</v>
      </c>
      <c r="S3295" s="16">
        <f t="shared" si="206"/>
        <v>42079.913113425922</v>
      </c>
      <c r="T3295">
        <f t="shared" si="207"/>
        <v>2015</v>
      </c>
    </row>
    <row r="3296" spans="1:20" ht="43.5" x14ac:dyDescent="0.35">
      <c r="A3296">
        <v>1989</v>
      </c>
      <c r="B3296" s="3" t="s">
        <v>1990</v>
      </c>
      <c r="C3296" s="3" t="s">
        <v>6099</v>
      </c>
      <c r="D3296" s="22">
        <v>5000</v>
      </c>
      <c r="E3296" s="22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8"/>
        <v>73</v>
      </c>
      <c r="P3296">
        <f t="shared" si="205"/>
        <v>50</v>
      </c>
      <c r="Q3296" s="11" t="s">
        <v>8313</v>
      </c>
      <c r="R3296" t="s">
        <v>8353</v>
      </c>
      <c r="S3296" s="16">
        <f t="shared" si="206"/>
        <v>42685.680648148147</v>
      </c>
      <c r="T3296">
        <f t="shared" si="207"/>
        <v>2016</v>
      </c>
    </row>
    <row r="3297" spans="1:20" ht="58" x14ac:dyDescent="0.35">
      <c r="A3297">
        <v>3794</v>
      </c>
      <c r="B3297" s="3" t="s">
        <v>3791</v>
      </c>
      <c r="C3297" s="3" t="s">
        <v>7904</v>
      </c>
      <c r="D3297" s="22">
        <v>5000</v>
      </c>
      <c r="E3297" s="22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8"/>
        <v>145</v>
      </c>
      <c r="P3297">
        <f t="shared" si="205"/>
        <v>50</v>
      </c>
      <c r="Q3297" s="11" t="s">
        <v>8323</v>
      </c>
      <c r="R3297" t="s">
        <v>8335</v>
      </c>
      <c r="S3297" s="16">
        <f t="shared" si="206"/>
        <v>42132.58048611111</v>
      </c>
      <c r="T3297">
        <f t="shared" si="207"/>
        <v>2015</v>
      </c>
    </row>
    <row r="3298" spans="1:20" ht="58" x14ac:dyDescent="0.35">
      <c r="A3298">
        <v>4099</v>
      </c>
      <c r="B3298" s="3" t="s">
        <v>4095</v>
      </c>
      <c r="C3298" s="3" t="s">
        <v>8202</v>
      </c>
      <c r="D3298" s="22">
        <v>4500</v>
      </c>
      <c r="E3298" s="22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8"/>
        <v>111</v>
      </c>
      <c r="P3298">
        <f t="shared" si="205"/>
        <v>50</v>
      </c>
      <c r="Q3298" s="11" t="s">
        <v>8323</v>
      </c>
      <c r="R3298" t="s">
        <v>8326</v>
      </c>
      <c r="S3298" s="16">
        <f t="shared" si="206"/>
        <v>42570.850381944445</v>
      </c>
      <c r="T3298">
        <f t="shared" si="207"/>
        <v>2016</v>
      </c>
    </row>
    <row r="3299" spans="1:20" ht="43.5" x14ac:dyDescent="0.35">
      <c r="A3299">
        <v>935</v>
      </c>
      <c r="B3299" s="3" t="s">
        <v>936</v>
      </c>
      <c r="C3299" s="3" t="s">
        <v>5045</v>
      </c>
      <c r="D3299" s="22">
        <v>3500</v>
      </c>
      <c r="E3299" s="22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8"/>
        <v>144</v>
      </c>
      <c r="P3299">
        <f t="shared" si="205"/>
        <v>25</v>
      </c>
      <c r="Q3299" s="11" t="s">
        <v>8327</v>
      </c>
      <c r="R3299" t="s">
        <v>8350</v>
      </c>
      <c r="S3299" s="16">
        <f t="shared" si="206"/>
        <v>42368.333668981482</v>
      </c>
      <c r="T3299">
        <f t="shared" si="207"/>
        <v>2015</v>
      </c>
    </row>
    <row r="3300" spans="1:20" ht="58" x14ac:dyDescent="0.35">
      <c r="A3300">
        <v>1713</v>
      </c>
      <c r="B3300" s="3" t="s">
        <v>1714</v>
      </c>
      <c r="C3300" s="3" t="s">
        <v>5823</v>
      </c>
      <c r="D3300" s="22">
        <v>3000</v>
      </c>
      <c r="E3300" s="22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8"/>
        <v>11</v>
      </c>
      <c r="P3300">
        <f t="shared" si="205"/>
        <v>50</v>
      </c>
      <c r="Q3300" s="11" t="s">
        <v>8327</v>
      </c>
      <c r="R3300" t="s">
        <v>8330</v>
      </c>
      <c r="S3300" s="16">
        <f t="shared" si="206"/>
        <v>41887.801064814819</v>
      </c>
      <c r="T3300">
        <f t="shared" si="207"/>
        <v>2014</v>
      </c>
    </row>
    <row r="3301" spans="1:20" ht="43.5" x14ac:dyDescent="0.35">
      <c r="A3301">
        <v>514</v>
      </c>
      <c r="B3301" s="3" t="s">
        <v>515</v>
      </c>
      <c r="C3301" s="3" t="s">
        <v>4624</v>
      </c>
      <c r="D3301" s="22">
        <v>1500</v>
      </c>
      <c r="E3301" s="22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8"/>
        <v>28</v>
      </c>
      <c r="P3301">
        <f t="shared" si="205"/>
        <v>16.670000000000002</v>
      </c>
      <c r="Q3301" s="11" t="s">
        <v>8321</v>
      </c>
      <c r="R3301" t="s">
        <v>8339</v>
      </c>
      <c r="S3301" s="16">
        <f t="shared" si="206"/>
        <v>41830.613969907405</v>
      </c>
      <c r="T3301">
        <f t="shared" si="207"/>
        <v>2014</v>
      </c>
    </row>
    <row r="3302" spans="1:20" ht="58" x14ac:dyDescent="0.35">
      <c r="A3302">
        <v>772</v>
      </c>
      <c r="B3302" s="3" t="s">
        <v>773</v>
      </c>
      <c r="C3302" s="3" t="s">
        <v>4882</v>
      </c>
      <c r="D3302" s="22">
        <v>1500</v>
      </c>
      <c r="E3302" s="22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8"/>
        <v>118</v>
      </c>
      <c r="P3302">
        <f t="shared" si="205"/>
        <v>50</v>
      </c>
      <c r="Q3302" s="11" t="s">
        <v>8311</v>
      </c>
      <c r="R3302" t="s">
        <v>8352</v>
      </c>
      <c r="S3302" s="16">
        <f t="shared" si="206"/>
        <v>40068.056932870371</v>
      </c>
      <c r="T3302">
        <f t="shared" si="207"/>
        <v>2009</v>
      </c>
    </row>
    <row r="3303" spans="1:20" ht="29" x14ac:dyDescent="0.35">
      <c r="A3303">
        <v>3137</v>
      </c>
      <c r="B3303" s="3" t="s">
        <v>3137</v>
      </c>
      <c r="C3303" s="3" t="s">
        <v>7247</v>
      </c>
      <c r="D3303" s="22">
        <v>1500</v>
      </c>
      <c r="E3303" s="22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283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>
        <f t="shared" si="207"/>
        <v>2017</v>
      </c>
    </row>
    <row r="3304" spans="1:20" ht="43.5" x14ac:dyDescent="0.35">
      <c r="A3304">
        <v>444</v>
      </c>
      <c r="B3304" s="3" t="s">
        <v>445</v>
      </c>
      <c r="C3304" s="3" t="s">
        <v>4554</v>
      </c>
      <c r="D3304" s="22">
        <v>1000</v>
      </c>
      <c r="E3304" s="22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8"/>
        <v>128</v>
      </c>
      <c r="P3304">
        <f t="shared" si="205"/>
        <v>50</v>
      </c>
      <c r="Q3304" s="11" t="s">
        <v>8321</v>
      </c>
      <c r="R3304" t="s">
        <v>8339</v>
      </c>
      <c r="S3304" s="16">
        <f t="shared" si="206"/>
        <v>40894.906956018516</v>
      </c>
      <c r="T3304">
        <f t="shared" si="207"/>
        <v>2011</v>
      </c>
    </row>
    <row r="3305" spans="1:20" ht="58" x14ac:dyDescent="0.35">
      <c r="A3305">
        <v>1135</v>
      </c>
      <c r="B3305" s="3" t="s">
        <v>1136</v>
      </c>
      <c r="C3305" s="3" t="s">
        <v>5245</v>
      </c>
      <c r="D3305" s="22">
        <v>1000</v>
      </c>
      <c r="E3305" s="22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8"/>
        <v>281</v>
      </c>
      <c r="P3305">
        <f t="shared" si="205"/>
        <v>50</v>
      </c>
      <c r="Q3305" s="11" t="s">
        <v>8316</v>
      </c>
      <c r="R3305" t="s">
        <v>8344</v>
      </c>
      <c r="S3305" s="16">
        <f t="shared" si="206"/>
        <v>42558.989513888882</v>
      </c>
      <c r="T3305">
        <f t="shared" si="207"/>
        <v>2016</v>
      </c>
    </row>
    <row r="3306" spans="1:20" ht="58" x14ac:dyDescent="0.35">
      <c r="A3306">
        <v>3895</v>
      </c>
      <c r="B3306" s="3" t="s">
        <v>3892</v>
      </c>
      <c r="C3306" s="3" t="s">
        <v>8003</v>
      </c>
      <c r="D3306" s="22">
        <v>1000</v>
      </c>
      <c r="E3306" s="22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8"/>
        <v>47</v>
      </c>
      <c r="P3306">
        <f t="shared" si="205"/>
        <v>50</v>
      </c>
      <c r="Q3306" s="11" t="s">
        <v>8323</v>
      </c>
      <c r="R3306" t="s">
        <v>8326</v>
      </c>
      <c r="S3306" s="16">
        <f t="shared" si="206"/>
        <v>42032.250208333338</v>
      </c>
      <c r="T3306">
        <f t="shared" si="207"/>
        <v>2015</v>
      </c>
    </row>
    <row r="3307" spans="1:20" ht="58" x14ac:dyDescent="0.35">
      <c r="A3307">
        <v>2123</v>
      </c>
      <c r="B3307" s="3" t="s">
        <v>2124</v>
      </c>
      <c r="C3307" s="3" t="s">
        <v>6233</v>
      </c>
      <c r="D3307" s="22">
        <v>500</v>
      </c>
      <c r="E3307" s="22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8"/>
        <v>117</v>
      </c>
      <c r="P3307">
        <f t="shared" si="205"/>
        <v>10</v>
      </c>
      <c r="Q3307" s="11" t="s">
        <v>8316</v>
      </c>
      <c r="R3307" t="s">
        <v>8334</v>
      </c>
      <c r="S3307" s="16">
        <f t="shared" si="206"/>
        <v>40198.424849537041</v>
      </c>
      <c r="T3307">
        <f t="shared" si="207"/>
        <v>2010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 s="22">
        <v>20000</v>
      </c>
      <c r="E3308" s="22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111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>
        <f t="shared" si="207"/>
        <v>2015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 s="22">
        <v>80000</v>
      </c>
      <c r="E3309" s="22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347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>
        <f t="shared" si="207"/>
        <v>2013</v>
      </c>
    </row>
    <row r="3310" spans="1:20" ht="43.5" x14ac:dyDescent="0.35">
      <c r="A3310">
        <v>1097</v>
      </c>
      <c r="B3310" s="3" t="s">
        <v>1098</v>
      </c>
      <c r="C3310" s="3" t="s">
        <v>5207</v>
      </c>
      <c r="D3310" s="22">
        <v>100000</v>
      </c>
      <c r="E3310" s="22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57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>
        <f t="shared" si="207"/>
        <v>2014</v>
      </c>
    </row>
    <row r="3311" spans="1:20" ht="43.5" x14ac:dyDescent="0.35">
      <c r="A3311">
        <v>4086</v>
      </c>
      <c r="B3311" s="3" t="s">
        <v>4082</v>
      </c>
      <c r="C3311" s="3" t="s">
        <v>8189</v>
      </c>
      <c r="D3311" s="22">
        <v>1000</v>
      </c>
      <c r="E3311" s="22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114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>
        <f t="shared" si="207"/>
        <v>2015</v>
      </c>
    </row>
    <row r="3312" spans="1:20" ht="58" x14ac:dyDescent="0.35">
      <c r="A3312">
        <v>2436</v>
      </c>
      <c r="B3312" s="3" t="s">
        <v>2437</v>
      </c>
      <c r="C3312" s="3" t="s">
        <v>6546</v>
      </c>
      <c r="D3312" s="22">
        <v>117000</v>
      </c>
      <c r="E3312" s="22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8"/>
        <v>171</v>
      </c>
      <c r="P3312">
        <f t="shared" si="205"/>
        <v>22.5</v>
      </c>
      <c r="Q3312" s="11" t="s">
        <v>8319</v>
      </c>
      <c r="R3312" t="s">
        <v>8345</v>
      </c>
      <c r="S3312" s="16">
        <f t="shared" si="206"/>
        <v>42338.615393518514</v>
      </c>
      <c r="T3312">
        <f t="shared" si="207"/>
        <v>2015</v>
      </c>
    </row>
    <row r="3313" spans="1:20" ht="43.5" x14ac:dyDescent="0.35">
      <c r="A3313">
        <v>455</v>
      </c>
      <c r="B3313" s="3" t="s">
        <v>456</v>
      </c>
      <c r="C3313" s="3" t="s">
        <v>4565</v>
      </c>
      <c r="D3313" s="22">
        <v>65000</v>
      </c>
      <c r="E3313" s="22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27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>
        <f t="shared" si="207"/>
        <v>2012</v>
      </c>
    </row>
    <row r="3314" spans="1:20" ht="58" x14ac:dyDescent="0.35">
      <c r="A3314">
        <v>1068</v>
      </c>
      <c r="B3314" s="3" t="s">
        <v>1069</v>
      </c>
      <c r="C3314" s="3" t="s">
        <v>5178</v>
      </c>
      <c r="D3314" s="22">
        <v>30000</v>
      </c>
      <c r="E3314" s="22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8"/>
        <v>109</v>
      </c>
      <c r="P3314">
        <f t="shared" si="205"/>
        <v>11.25</v>
      </c>
      <c r="Q3314" s="11" t="s">
        <v>8316</v>
      </c>
      <c r="R3314" t="s">
        <v>8334</v>
      </c>
      <c r="S3314" s="16">
        <f t="shared" si="206"/>
        <v>42440.371111111104</v>
      </c>
      <c r="T3314">
        <f t="shared" si="207"/>
        <v>2016</v>
      </c>
    </row>
    <row r="3315" spans="1:20" ht="43.5" x14ac:dyDescent="0.35">
      <c r="A3315">
        <v>1109</v>
      </c>
      <c r="B3315" s="3" t="s">
        <v>1110</v>
      </c>
      <c r="C3315" s="3" t="s">
        <v>5219</v>
      </c>
      <c r="D3315" s="22">
        <v>10000</v>
      </c>
      <c r="E3315" s="22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8"/>
        <v>136</v>
      </c>
      <c r="P3315">
        <f t="shared" si="205"/>
        <v>15</v>
      </c>
      <c r="Q3315" s="11" t="s">
        <v>8316</v>
      </c>
      <c r="R3315" t="s">
        <v>8334</v>
      </c>
      <c r="S3315" s="16">
        <f t="shared" si="206"/>
        <v>42662.752199074079</v>
      </c>
      <c r="T3315">
        <f t="shared" si="207"/>
        <v>2016</v>
      </c>
    </row>
    <row r="3316" spans="1:20" ht="58" x14ac:dyDescent="0.35">
      <c r="A3316">
        <v>3966</v>
      </c>
      <c r="B3316" s="3" t="s">
        <v>3963</v>
      </c>
      <c r="C3316" s="3" t="s">
        <v>8073</v>
      </c>
      <c r="D3316" s="22">
        <v>7500</v>
      </c>
      <c r="E3316" s="22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8"/>
        <v>1357</v>
      </c>
      <c r="P3316">
        <f t="shared" si="205"/>
        <v>22.5</v>
      </c>
      <c r="Q3316" s="11" t="s">
        <v>8323</v>
      </c>
      <c r="R3316" t="s">
        <v>8326</v>
      </c>
      <c r="S3316" s="16">
        <f t="shared" si="206"/>
        <v>41801.711550925924</v>
      </c>
      <c r="T3316">
        <f t="shared" si="207"/>
        <v>2014</v>
      </c>
    </row>
    <row r="3317" spans="1:20" ht="43.5" x14ac:dyDescent="0.35">
      <c r="A3317">
        <v>2866</v>
      </c>
      <c r="B3317" s="3" t="s">
        <v>2866</v>
      </c>
      <c r="C3317" s="3" t="s">
        <v>6976</v>
      </c>
      <c r="D3317" s="22">
        <v>5000</v>
      </c>
      <c r="E3317" s="22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8"/>
        <v>271</v>
      </c>
      <c r="P3317">
        <f t="shared" si="205"/>
        <v>22.5</v>
      </c>
      <c r="Q3317" s="11" t="s">
        <v>8323</v>
      </c>
      <c r="R3317" t="s">
        <v>8326</v>
      </c>
      <c r="S3317" s="16">
        <f t="shared" si="206"/>
        <v>42627.955104166671</v>
      </c>
      <c r="T3317">
        <f t="shared" si="207"/>
        <v>2016</v>
      </c>
    </row>
    <row r="3318" spans="1:20" ht="43.5" x14ac:dyDescent="0.35">
      <c r="A3318">
        <v>2764</v>
      </c>
      <c r="B3318" s="3" t="s">
        <v>2764</v>
      </c>
      <c r="C3318" s="3" t="s">
        <v>6874</v>
      </c>
      <c r="D3318" s="22">
        <v>4000</v>
      </c>
      <c r="E3318" s="22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8"/>
        <v>135</v>
      </c>
      <c r="P3318">
        <f t="shared" si="205"/>
        <v>11.25</v>
      </c>
      <c r="Q3318" s="11" t="s">
        <v>8311</v>
      </c>
      <c r="R3318" t="s">
        <v>8356</v>
      </c>
      <c r="S3318" s="16">
        <f t="shared" si="206"/>
        <v>41030.292025462964</v>
      </c>
      <c r="T3318">
        <f t="shared" si="207"/>
        <v>2012</v>
      </c>
    </row>
    <row r="3319" spans="1:20" ht="29" x14ac:dyDescent="0.35">
      <c r="A3319">
        <v>873</v>
      </c>
      <c r="B3319" s="3" t="s">
        <v>874</v>
      </c>
      <c r="C3319" s="3" t="s">
        <v>4983</v>
      </c>
      <c r="D3319" s="22">
        <v>3500</v>
      </c>
      <c r="E3319" s="22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8"/>
        <v>154</v>
      </c>
      <c r="P3319">
        <f t="shared" si="205"/>
        <v>9</v>
      </c>
      <c r="Q3319" s="11" t="s">
        <v>8327</v>
      </c>
      <c r="R3319" t="s">
        <v>8350</v>
      </c>
      <c r="S3319" s="16">
        <f t="shared" si="206"/>
        <v>41184.167129629634</v>
      </c>
      <c r="T3319">
        <f t="shared" si="207"/>
        <v>2012</v>
      </c>
    </row>
    <row r="3320" spans="1:20" ht="43.5" x14ac:dyDescent="0.35">
      <c r="A3320">
        <v>3960</v>
      </c>
      <c r="B3320" s="3" t="s">
        <v>3957</v>
      </c>
      <c r="C3320" s="3" t="s">
        <v>8067</v>
      </c>
      <c r="D3320" s="22">
        <v>3000</v>
      </c>
      <c r="E3320" s="22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8"/>
        <v>105</v>
      </c>
      <c r="P3320">
        <f t="shared" si="205"/>
        <v>11.25</v>
      </c>
      <c r="Q3320" s="11" t="s">
        <v>8323</v>
      </c>
      <c r="R3320" t="s">
        <v>8326</v>
      </c>
      <c r="S3320" s="16">
        <f t="shared" si="206"/>
        <v>42342.845555555556</v>
      </c>
      <c r="T3320">
        <f t="shared" si="207"/>
        <v>2015</v>
      </c>
    </row>
    <row r="3321" spans="1:20" ht="43.5" x14ac:dyDescent="0.35">
      <c r="A3321">
        <v>3142</v>
      </c>
      <c r="B3321" s="3" t="s">
        <v>3142</v>
      </c>
      <c r="C3321" s="3" t="s">
        <v>7252</v>
      </c>
      <c r="D3321" s="22">
        <v>2750</v>
      </c>
      <c r="E3321" s="22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8"/>
        <v>103</v>
      </c>
      <c r="P3321">
        <f t="shared" si="205"/>
        <v>15</v>
      </c>
      <c r="Q3321" s="11" t="s">
        <v>8323</v>
      </c>
      <c r="R3321" t="s">
        <v>8326</v>
      </c>
      <c r="S3321" s="16">
        <f t="shared" si="206"/>
        <v>42783.513182870374</v>
      </c>
      <c r="T3321">
        <f t="shared" si="207"/>
        <v>2017</v>
      </c>
    </row>
    <row r="3322" spans="1:20" ht="43.5" x14ac:dyDescent="0.35">
      <c r="A3322">
        <v>865</v>
      </c>
      <c r="B3322" s="3" t="s">
        <v>866</v>
      </c>
      <c r="C3322" s="3" t="s">
        <v>4975</v>
      </c>
      <c r="D3322" s="22">
        <v>2200</v>
      </c>
      <c r="E3322" s="22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8"/>
        <v>199</v>
      </c>
      <c r="P3322">
        <f t="shared" si="205"/>
        <v>22.5</v>
      </c>
      <c r="Q3322" s="11" t="s">
        <v>8327</v>
      </c>
      <c r="R3322" t="s">
        <v>8350</v>
      </c>
      <c r="S3322" s="16">
        <f t="shared" si="206"/>
        <v>41230.77311342593</v>
      </c>
      <c r="T3322">
        <f t="shared" si="207"/>
        <v>2012</v>
      </c>
    </row>
    <row r="3323" spans="1:20" ht="43.5" x14ac:dyDescent="0.35">
      <c r="A3323">
        <v>449</v>
      </c>
      <c r="B3323" s="3" t="s">
        <v>450</v>
      </c>
      <c r="C3323" s="3" t="s">
        <v>4559</v>
      </c>
      <c r="D3323" s="22">
        <v>2000</v>
      </c>
      <c r="E3323" s="22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8"/>
        <v>44</v>
      </c>
      <c r="P3323">
        <f t="shared" si="205"/>
        <v>9</v>
      </c>
      <c r="Q3323" s="11" t="s">
        <v>8321</v>
      </c>
      <c r="R3323" t="s">
        <v>8339</v>
      </c>
      <c r="S3323" s="16">
        <f t="shared" si="206"/>
        <v>41534.568113425928</v>
      </c>
      <c r="T3323">
        <f t="shared" si="207"/>
        <v>2013</v>
      </c>
    </row>
    <row r="3324" spans="1:20" ht="58" x14ac:dyDescent="0.35">
      <c r="A3324">
        <v>3962</v>
      </c>
      <c r="B3324" s="3" t="s">
        <v>3959</v>
      </c>
      <c r="C3324" s="3" t="s">
        <v>8069</v>
      </c>
      <c r="D3324" s="22">
        <v>1400</v>
      </c>
      <c r="E3324" s="22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102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42311.621458333335</v>
      </c>
      <c r="T3324">
        <f t="shared" si="207"/>
        <v>2015</v>
      </c>
    </row>
    <row r="3325" spans="1:20" ht="29" x14ac:dyDescent="0.35">
      <c r="A3325">
        <v>1075</v>
      </c>
      <c r="B3325" s="3" t="s">
        <v>1076</v>
      </c>
      <c r="C3325" s="3" t="s">
        <v>5185</v>
      </c>
      <c r="D3325" s="22">
        <v>1000</v>
      </c>
      <c r="E3325" s="22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8"/>
        <v>111</v>
      </c>
      <c r="P3325">
        <f t="shared" si="205"/>
        <v>15</v>
      </c>
      <c r="Q3325" s="11" t="s">
        <v>8316</v>
      </c>
      <c r="R3325" t="s">
        <v>8334</v>
      </c>
      <c r="S3325" s="16">
        <f t="shared" si="206"/>
        <v>41005.904120370367</v>
      </c>
      <c r="T3325">
        <f t="shared" si="207"/>
        <v>2012</v>
      </c>
    </row>
    <row r="3326" spans="1:20" ht="43.5" x14ac:dyDescent="0.35">
      <c r="A3326">
        <v>1428</v>
      </c>
      <c r="B3326" s="3" t="s">
        <v>1429</v>
      </c>
      <c r="C3326" s="3" t="s">
        <v>5538</v>
      </c>
      <c r="D3326" s="22">
        <v>1000</v>
      </c>
      <c r="E3326" s="22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8"/>
        <v>147</v>
      </c>
      <c r="P3326">
        <f t="shared" si="205"/>
        <v>15</v>
      </c>
      <c r="Q3326" s="11" t="s">
        <v>8311</v>
      </c>
      <c r="R3326" t="s">
        <v>8348</v>
      </c>
      <c r="S3326" s="16">
        <f t="shared" si="206"/>
        <v>42432.379826388889</v>
      </c>
      <c r="T3326">
        <f t="shared" si="207"/>
        <v>2016</v>
      </c>
    </row>
    <row r="3327" spans="1:20" ht="58" x14ac:dyDescent="0.35">
      <c r="A3327">
        <v>1078</v>
      </c>
      <c r="B3327" s="3" t="s">
        <v>1079</v>
      </c>
      <c r="C3327" s="3" t="s">
        <v>5188</v>
      </c>
      <c r="D3327" s="22">
        <v>600</v>
      </c>
      <c r="E3327" s="22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8"/>
        <v>105</v>
      </c>
      <c r="P3327">
        <f t="shared" si="205"/>
        <v>9</v>
      </c>
      <c r="Q3327" s="11" t="s">
        <v>8316</v>
      </c>
      <c r="R3327" t="s">
        <v>8334</v>
      </c>
      <c r="S3327" s="16">
        <f t="shared" si="206"/>
        <v>40701.195844907408</v>
      </c>
      <c r="T3327">
        <f t="shared" si="207"/>
        <v>2011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 s="22">
        <v>300</v>
      </c>
      <c r="E3328" s="22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101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>
        <f t="shared" si="207"/>
        <v>2016</v>
      </c>
    </row>
    <row r="3329" spans="1:20" ht="58" x14ac:dyDescent="0.35">
      <c r="A3329">
        <v>1905</v>
      </c>
      <c r="B3329" s="3" t="s">
        <v>1906</v>
      </c>
      <c r="C3329" s="3" t="s">
        <v>6015</v>
      </c>
      <c r="D3329" s="22">
        <v>25000</v>
      </c>
      <c r="E3329" s="22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8"/>
        <v>109</v>
      </c>
      <c r="P3329">
        <f t="shared" si="205"/>
        <v>10.5</v>
      </c>
      <c r="Q3329" s="11" t="s">
        <v>8308</v>
      </c>
      <c r="R3329" t="s">
        <v>8318</v>
      </c>
      <c r="S3329" s="16">
        <f t="shared" si="206"/>
        <v>41859.925856481481</v>
      </c>
      <c r="T3329">
        <f t="shared" si="207"/>
        <v>2014</v>
      </c>
    </row>
    <row r="3330" spans="1:20" ht="58" x14ac:dyDescent="0.35">
      <c r="A3330">
        <v>1182</v>
      </c>
      <c r="B3330" s="3" t="s">
        <v>1183</v>
      </c>
      <c r="C3330" s="3" t="s">
        <v>5292</v>
      </c>
      <c r="D3330" s="22">
        <v>1000</v>
      </c>
      <c r="E3330" s="22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8"/>
        <v>262</v>
      </c>
      <c r="P3330">
        <f t="shared" si="205"/>
        <v>10.5</v>
      </c>
      <c r="Q3330" s="11" t="s">
        <v>8319</v>
      </c>
      <c r="R3330" t="s">
        <v>8345</v>
      </c>
      <c r="S3330" s="16">
        <f t="shared" si="206"/>
        <v>42728.827407407407</v>
      </c>
      <c r="T3330">
        <f t="shared" si="207"/>
        <v>2016</v>
      </c>
    </row>
    <row r="3331" spans="1:20" ht="29" x14ac:dyDescent="0.35">
      <c r="A3331">
        <v>1101</v>
      </c>
      <c r="B3331" s="3" t="s">
        <v>1102</v>
      </c>
      <c r="C3331" s="3" t="s">
        <v>5211</v>
      </c>
      <c r="D3331" s="22">
        <v>100000</v>
      </c>
      <c r="E3331" s="22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101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43.5" x14ac:dyDescent="0.35">
      <c r="A3332">
        <v>4107</v>
      </c>
      <c r="B3332" s="3" t="s">
        <v>4103</v>
      </c>
      <c r="C3332" s="3" t="s">
        <v>8210</v>
      </c>
      <c r="D3332" s="22">
        <v>2000</v>
      </c>
      <c r="E3332" s="22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104</v>
      </c>
      <c r="P3332">
        <f t="shared" si="209"/>
        <v>10.25</v>
      </c>
      <c r="Q3332" s="11" t="s">
        <v>8323</v>
      </c>
      <c r="R3332" t="s">
        <v>8326</v>
      </c>
      <c r="S3332" s="16">
        <f t="shared" si="210"/>
        <v>41883.916678240741</v>
      </c>
      <c r="T3332">
        <f t="shared" si="211"/>
        <v>2014</v>
      </c>
    </row>
    <row r="3333" spans="1:20" ht="58" x14ac:dyDescent="0.35">
      <c r="A3333">
        <v>3106</v>
      </c>
      <c r="B3333" s="3" t="s">
        <v>3106</v>
      </c>
      <c r="C3333" s="3" t="s">
        <v>7216</v>
      </c>
      <c r="D3333" s="22">
        <v>1000</v>
      </c>
      <c r="E3333" s="22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132</v>
      </c>
      <c r="P3333">
        <f t="shared" si="209"/>
        <v>10.25</v>
      </c>
      <c r="Q3333" s="11" t="s">
        <v>8323</v>
      </c>
      <c r="R3333" t="s">
        <v>8324</v>
      </c>
      <c r="S3333" s="16">
        <f t="shared" si="210"/>
        <v>42241.429120370376</v>
      </c>
      <c r="T3333">
        <f t="shared" si="211"/>
        <v>2015</v>
      </c>
    </row>
    <row r="3334" spans="1:20" ht="43.5" x14ac:dyDescent="0.35">
      <c r="A3334">
        <v>1811</v>
      </c>
      <c r="B3334" s="3" t="s">
        <v>1812</v>
      </c>
      <c r="C3334" s="3" t="s">
        <v>5921</v>
      </c>
      <c r="D3334" s="22">
        <v>54000</v>
      </c>
      <c r="E3334" s="22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104</v>
      </c>
      <c r="P3334">
        <f t="shared" si="209"/>
        <v>1.54</v>
      </c>
      <c r="Q3334" s="11" t="s">
        <v>8313</v>
      </c>
      <c r="R3334" t="s">
        <v>8314</v>
      </c>
      <c r="S3334" s="16">
        <f t="shared" si="210"/>
        <v>41876.433680555558</v>
      </c>
      <c r="T3334">
        <f t="shared" si="211"/>
        <v>2014</v>
      </c>
    </row>
    <row r="3335" spans="1:20" ht="43.5" x14ac:dyDescent="0.35">
      <c r="A3335">
        <v>148</v>
      </c>
      <c r="B3335" s="3" t="s">
        <v>150</v>
      </c>
      <c r="C3335" s="3" t="s">
        <v>4258</v>
      </c>
      <c r="D3335" s="22">
        <v>50000</v>
      </c>
      <c r="E3335" s="22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112</v>
      </c>
      <c r="P3335">
        <f t="shared" si="209"/>
        <v>20</v>
      </c>
      <c r="Q3335" s="11" t="s">
        <v>8321</v>
      </c>
      <c r="R3335" t="s">
        <v>8337</v>
      </c>
      <c r="S3335" s="16">
        <f t="shared" si="210"/>
        <v>42397.281666666662</v>
      </c>
      <c r="T3335">
        <f t="shared" si="211"/>
        <v>2016</v>
      </c>
    </row>
    <row r="3336" spans="1:20" ht="58" x14ac:dyDescent="0.35">
      <c r="A3336">
        <v>3053</v>
      </c>
      <c r="B3336" s="3" t="s">
        <v>3053</v>
      </c>
      <c r="C3336" s="3" t="s">
        <v>7163</v>
      </c>
      <c r="D3336" s="22">
        <v>10000</v>
      </c>
      <c r="E3336" s="22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107</v>
      </c>
      <c r="P3336">
        <f t="shared" si="209"/>
        <v>13.33</v>
      </c>
      <c r="Q3336" s="11" t="s">
        <v>8323</v>
      </c>
      <c r="R3336" t="s">
        <v>8324</v>
      </c>
      <c r="S3336" s="16">
        <f t="shared" si="210"/>
        <v>41862.761724537035</v>
      </c>
      <c r="T3336">
        <f t="shared" si="211"/>
        <v>2014</v>
      </c>
    </row>
    <row r="3337" spans="1:20" ht="43.5" x14ac:dyDescent="0.35">
      <c r="A3337">
        <v>1789</v>
      </c>
      <c r="B3337" s="3" t="s">
        <v>1790</v>
      </c>
      <c r="C3337" s="3" t="s">
        <v>5899</v>
      </c>
      <c r="D3337" s="22">
        <v>8000</v>
      </c>
      <c r="E3337" s="22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21</v>
      </c>
      <c r="P3337">
        <f t="shared" si="209"/>
        <v>10</v>
      </c>
      <c r="Q3337" s="11" t="s">
        <v>8313</v>
      </c>
      <c r="R3337" t="s">
        <v>8314</v>
      </c>
      <c r="S3337" s="16">
        <f t="shared" si="210"/>
        <v>41956.250034722223</v>
      </c>
      <c r="T3337">
        <f t="shared" si="211"/>
        <v>2014</v>
      </c>
    </row>
    <row r="3338" spans="1:20" ht="43.5" x14ac:dyDescent="0.35">
      <c r="A3338">
        <v>1232</v>
      </c>
      <c r="B3338" s="3" t="s">
        <v>1233</v>
      </c>
      <c r="C3338" s="3" t="s">
        <v>5342</v>
      </c>
      <c r="D3338" s="22">
        <v>5000</v>
      </c>
      <c r="E3338" s="22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128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>
        <f t="shared" si="211"/>
        <v>2013</v>
      </c>
    </row>
    <row r="3339" spans="1:20" ht="43.5" x14ac:dyDescent="0.35">
      <c r="A3339">
        <v>2693</v>
      </c>
      <c r="B3339" s="3" t="s">
        <v>2693</v>
      </c>
      <c r="C3339" s="3" t="s">
        <v>6803</v>
      </c>
      <c r="D3339" s="22">
        <v>5000</v>
      </c>
      <c r="E3339" s="22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128</v>
      </c>
      <c r="P3339">
        <f t="shared" si="209"/>
        <v>13.33</v>
      </c>
      <c r="Q3339" s="11" t="s">
        <v>8319</v>
      </c>
      <c r="R3339" t="s">
        <v>8345</v>
      </c>
      <c r="S3339" s="16">
        <f t="shared" si="210"/>
        <v>41834.138495370367</v>
      </c>
      <c r="T3339">
        <f t="shared" si="211"/>
        <v>2014</v>
      </c>
    </row>
    <row r="3340" spans="1:20" ht="43.5" x14ac:dyDescent="0.35">
      <c r="A3340">
        <v>937</v>
      </c>
      <c r="B3340" s="3" t="s">
        <v>938</v>
      </c>
      <c r="C3340" s="3" t="s">
        <v>5047</v>
      </c>
      <c r="D3340" s="22">
        <v>3500</v>
      </c>
      <c r="E3340" s="22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128</v>
      </c>
      <c r="P3340">
        <f t="shared" si="209"/>
        <v>20</v>
      </c>
      <c r="Q3340" s="11" t="s">
        <v>8327</v>
      </c>
      <c r="R3340" t="s">
        <v>8350</v>
      </c>
      <c r="S3340" s="16">
        <f t="shared" si="210"/>
        <v>41551.798113425924</v>
      </c>
      <c r="T3340">
        <f t="shared" si="211"/>
        <v>2013</v>
      </c>
    </row>
    <row r="3341" spans="1:20" ht="43.5" x14ac:dyDescent="0.35">
      <c r="A3341">
        <v>1793</v>
      </c>
      <c r="B3341" s="3" t="s">
        <v>1794</v>
      </c>
      <c r="C3341" s="3" t="s">
        <v>5903</v>
      </c>
      <c r="D3341" s="22">
        <v>3000</v>
      </c>
      <c r="E3341" s="22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26</v>
      </c>
      <c r="P3341">
        <f t="shared" si="209"/>
        <v>20</v>
      </c>
      <c r="Q3341" s="11" t="s">
        <v>8313</v>
      </c>
      <c r="R3341" t="s">
        <v>8314</v>
      </c>
      <c r="S3341" s="16">
        <f t="shared" si="210"/>
        <v>41940.89166666667</v>
      </c>
      <c r="T3341">
        <f t="shared" si="211"/>
        <v>2014</v>
      </c>
    </row>
    <row r="3342" spans="1:20" ht="43.5" x14ac:dyDescent="0.35">
      <c r="A3342">
        <v>4005</v>
      </c>
      <c r="B3342" s="3" t="s">
        <v>4001</v>
      </c>
      <c r="C3342" s="3" t="s">
        <v>8110</v>
      </c>
      <c r="D3342" s="22">
        <v>3000</v>
      </c>
      <c r="E3342" s="22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120</v>
      </c>
      <c r="P3342">
        <f t="shared" si="209"/>
        <v>20</v>
      </c>
      <c r="Q3342" s="11" t="s">
        <v>8323</v>
      </c>
      <c r="R3342" t="s">
        <v>8326</v>
      </c>
      <c r="S3342" s="16">
        <f t="shared" si="210"/>
        <v>41872.807696759257</v>
      </c>
      <c r="T3342">
        <f t="shared" si="211"/>
        <v>2014</v>
      </c>
    </row>
    <row r="3343" spans="1:20" ht="43.5" x14ac:dyDescent="0.35">
      <c r="A3343">
        <v>939</v>
      </c>
      <c r="B3343" s="3" t="s">
        <v>940</v>
      </c>
      <c r="C3343" s="3" t="s">
        <v>5049</v>
      </c>
      <c r="D3343" s="22">
        <v>2750</v>
      </c>
      <c r="E3343" s="22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ref="O3343:O3406" si="212">ROUND(E579/D579*100,0)</f>
        <v>127</v>
      </c>
      <c r="P3343">
        <f t="shared" si="209"/>
        <v>20</v>
      </c>
      <c r="Q3343" s="11" t="s">
        <v>8327</v>
      </c>
      <c r="R3343" t="s">
        <v>8350</v>
      </c>
      <c r="S3343" s="16">
        <f t="shared" si="210"/>
        <v>41416.763171296298</v>
      </c>
      <c r="T3343">
        <f t="shared" si="211"/>
        <v>2013</v>
      </c>
    </row>
    <row r="3344" spans="1:20" x14ac:dyDescent="0.35">
      <c r="A3344">
        <v>2864</v>
      </c>
      <c r="B3344" s="3" t="s">
        <v>2864</v>
      </c>
      <c r="C3344" s="3" t="s">
        <v>6974</v>
      </c>
      <c r="D3344" s="22">
        <v>2500</v>
      </c>
      <c r="E3344" s="22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12"/>
        <v>106</v>
      </c>
      <c r="P3344">
        <f t="shared" si="209"/>
        <v>13.33</v>
      </c>
      <c r="Q3344" s="11" t="s">
        <v>8323</v>
      </c>
      <c r="R3344" t="s">
        <v>8326</v>
      </c>
      <c r="S3344" s="16">
        <f t="shared" si="210"/>
        <v>42172.613506944443</v>
      </c>
      <c r="T3344">
        <f t="shared" si="211"/>
        <v>2015</v>
      </c>
    </row>
    <row r="3345" spans="1:20" ht="43.5" x14ac:dyDescent="0.35">
      <c r="A3345">
        <v>154</v>
      </c>
      <c r="B3345" s="3" t="s">
        <v>156</v>
      </c>
      <c r="C3345" s="3" t="s">
        <v>4264</v>
      </c>
      <c r="D3345" s="22">
        <v>1500</v>
      </c>
      <c r="E3345" s="22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12"/>
        <v>253</v>
      </c>
      <c r="P3345">
        <f t="shared" si="209"/>
        <v>13.33</v>
      </c>
      <c r="Q3345" s="11" t="s">
        <v>8321</v>
      </c>
      <c r="R3345" t="s">
        <v>8337</v>
      </c>
      <c r="S3345" s="16">
        <f t="shared" si="210"/>
        <v>42115.547395833331</v>
      </c>
      <c r="T3345">
        <f t="shared" si="211"/>
        <v>2015</v>
      </c>
    </row>
    <row r="3346" spans="1:20" ht="29" x14ac:dyDescent="0.35">
      <c r="A3346">
        <v>3871</v>
      </c>
      <c r="B3346" s="3" t="s">
        <v>3868</v>
      </c>
      <c r="C3346" s="3" t="s">
        <v>7980</v>
      </c>
      <c r="D3346" s="22">
        <v>1500</v>
      </c>
      <c r="E3346" s="22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12"/>
        <v>103</v>
      </c>
      <c r="P3346">
        <f t="shared" si="209"/>
        <v>13.33</v>
      </c>
      <c r="Q3346" s="11" t="s">
        <v>8323</v>
      </c>
      <c r="R3346" t="s">
        <v>8335</v>
      </c>
      <c r="S3346" s="16">
        <f t="shared" si="210"/>
        <v>42763.780671296292</v>
      </c>
      <c r="T3346">
        <f t="shared" si="211"/>
        <v>2017</v>
      </c>
    </row>
    <row r="3347" spans="1:20" ht="43.5" x14ac:dyDescent="0.35">
      <c r="A3347">
        <v>2346</v>
      </c>
      <c r="B3347" s="3" t="s">
        <v>2347</v>
      </c>
      <c r="C3347" s="3" t="s">
        <v>6456</v>
      </c>
      <c r="D3347" s="22">
        <v>60000</v>
      </c>
      <c r="E3347" s="22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2"/>
        <v>100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>
        <f t="shared" si="211"/>
        <v>2016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 s="22">
        <v>5000</v>
      </c>
      <c r="E3348" s="22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70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>
        <f t="shared" si="211"/>
        <v>2015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 s="22">
        <v>1000</v>
      </c>
      <c r="E3349" s="22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31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>
        <f t="shared" si="211"/>
        <v>2014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 s="22">
        <v>3500</v>
      </c>
      <c r="E3350" s="22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497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>
        <f t="shared" si="211"/>
        <v>2015</v>
      </c>
    </row>
    <row r="3351" spans="1:20" ht="43.5" x14ac:dyDescent="0.35">
      <c r="A3351">
        <v>2683</v>
      </c>
      <c r="B3351" s="3" t="s">
        <v>2683</v>
      </c>
      <c r="C3351" s="3" t="s">
        <v>6793</v>
      </c>
      <c r="D3351" s="22">
        <v>15000</v>
      </c>
      <c r="E3351" s="22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12"/>
        <v>123</v>
      </c>
      <c r="P3351">
        <f t="shared" si="209"/>
        <v>12</v>
      </c>
      <c r="Q3351" s="11" t="s">
        <v>8319</v>
      </c>
      <c r="R3351" t="s">
        <v>8345</v>
      </c>
      <c r="S3351" s="16">
        <f t="shared" si="210"/>
        <v>42034.75509259259</v>
      </c>
      <c r="T3351">
        <f t="shared" si="211"/>
        <v>2015</v>
      </c>
    </row>
    <row r="3352" spans="1:20" ht="43.5" x14ac:dyDescent="0.35">
      <c r="A3352">
        <v>1873</v>
      </c>
      <c r="B3352" s="3" t="s">
        <v>1874</v>
      </c>
      <c r="C3352" s="3" t="s">
        <v>5983</v>
      </c>
      <c r="D3352" s="22">
        <v>8000</v>
      </c>
      <c r="E3352" s="22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12"/>
        <v>124</v>
      </c>
      <c r="P3352">
        <f t="shared" si="209"/>
        <v>18</v>
      </c>
      <c r="Q3352" s="11" t="s">
        <v>8316</v>
      </c>
      <c r="R3352" t="s">
        <v>8344</v>
      </c>
      <c r="S3352" s="16">
        <f t="shared" si="210"/>
        <v>42164.615856481483</v>
      </c>
      <c r="T3352">
        <f t="shared" si="211"/>
        <v>2015</v>
      </c>
    </row>
    <row r="3353" spans="1:20" ht="29" x14ac:dyDescent="0.35">
      <c r="A3353">
        <v>2761</v>
      </c>
      <c r="B3353" s="3" t="s">
        <v>2761</v>
      </c>
      <c r="C3353" s="3" t="s">
        <v>6871</v>
      </c>
      <c r="D3353" s="22">
        <v>5000</v>
      </c>
      <c r="E3353" s="22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12"/>
        <v>124</v>
      </c>
      <c r="P3353">
        <f t="shared" si="209"/>
        <v>9</v>
      </c>
      <c r="Q3353" s="11" t="s">
        <v>8311</v>
      </c>
      <c r="R3353" t="s">
        <v>8356</v>
      </c>
      <c r="S3353" s="16">
        <f t="shared" si="210"/>
        <v>41247.063576388886</v>
      </c>
      <c r="T3353">
        <f t="shared" si="211"/>
        <v>2012</v>
      </c>
    </row>
    <row r="3354" spans="1:20" ht="43.5" x14ac:dyDescent="0.35">
      <c r="A3354">
        <v>2647</v>
      </c>
      <c r="B3354" s="3" t="s">
        <v>2647</v>
      </c>
      <c r="C3354" s="3" t="s">
        <v>6757</v>
      </c>
      <c r="D3354" s="22">
        <v>2500</v>
      </c>
      <c r="E3354" s="22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12"/>
        <v>103</v>
      </c>
      <c r="P3354">
        <f t="shared" si="209"/>
        <v>12</v>
      </c>
      <c r="Q3354" s="11" t="s">
        <v>8308</v>
      </c>
      <c r="R3354" t="s">
        <v>8315</v>
      </c>
      <c r="S3354" s="16">
        <f t="shared" si="210"/>
        <v>42200.261793981481</v>
      </c>
      <c r="T3354">
        <f t="shared" si="211"/>
        <v>2015</v>
      </c>
    </row>
    <row r="3355" spans="1:20" ht="29" x14ac:dyDescent="0.35">
      <c r="A3355">
        <v>2691</v>
      </c>
      <c r="B3355" s="3" t="s">
        <v>2691</v>
      </c>
      <c r="C3355" s="3" t="s">
        <v>6801</v>
      </c>
      <c r="D3355" s="22">
        <v>65000</v>
      </c>
      <c r="E3355" s="22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12"/>
        <v>123</v>
      </c>
      <c r="P3355">
        <f t="shared" si="209"/>
        <v>17.5</v>
      </c>
      <c r="Q3355" s="11" t="s">
        <v>8319</v>
      </c>
      <c r="R3355" t="s">
        <v>8345</v>
      </c>
      <c r="S3355" s="16">
        <f t="shared" si="210"/>
        <v>42089.724039351851</v>
      </c>
      <c r="T3355">
        <f t="shared" si="211"/>
        <v>2015</v>
      </c>
    </row>
    <row r="3356" spans="1:20" ht="58" x14ac:dyDescent="0.35">
      <c r="A3356">
        <v>1162</v>
      </c>
      <c r="B3356" s="3" t="s">
        <v>1163</v>
      </c>
      <c r="C3356" s="3" t="s">
        <v>5272</v>
      </c>
      <c r="D3356" s="22">
        <v>60000</v>
      </c>
      <c r="E3356" s="22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12"/>
        <v>246</v>
      </c>
      <c r="P3356">
        <f t="shared" si="209"/>
        <v>17.5</v>
      </c>
      <c r="Q3356" s="11" t="s">
        <v>8319</v>
      </c>
      <c r="R3356" t="s">
        <v>8345</v>
      </c>
      <c r="S3356" s="16">
        <f t="shared" si="210"/>
        <v>41876.683611111112</v>
      </c>
      <c r="T3356">
        <f t="shared" si="211"/>
        <v>2014</v>
      </c>
    </row>
    <row r="3357" spans="1:20" ht="29" x14ac:dyDescent="0.35">
      <c r="A3357">
        <v>3792</v>
      </c>
      <c r="B3357" s="3" t="s">
        <v>3789</v>
      </c>
      <c r="C3357" s="3" t="s">
        <v>7902</v>
      </c>
      <c r="D3357" s="22">
        <v>12500</v>
      </c>
      <c r="E3357" s="22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12"/>
        <v>102</v>
      </c>
      <c r="P3357">
        <f t="shared" si="209"/>
        <v>17.5</v>
      </c>
      <c r="Q3357" s="11" t="s">
        <v>8323</v>
      </c>
      <c r="R3357" t="s">
        <v>8335</v>
      </c>
      <c r="S3357" s="16">
        <f t="shared" si="210"/>
        <v>42170.447013888886</v>
      </c>
      <c r="T3357">
        <f t="shared" si="211"/>
        <v>2015</v>
      </c>
    </row>
    <row r="3358" spans="1:20" ht="29" x14ac:dyDescent="0.35">
      <c r="A3358">
        <v>2741</v>
      </c>
      <c r="B3358" s="3" t="s">
        <v>2741</v>
      </c>
      <c r="C3358" s="3" t="s">
        <v>6851</v>
      </c>
      <c r="D3358" s="22">
        <v>8000</v>
      </c>
      <c r="E3358" s="22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12"/>
        <v>102</v>
      </c>
      <c r="P3358">
        <f t="shared" si="209"/>
        <v>8.75</v>
      </c>
      <c r="Q3358" s="11" t="s">
        <v>8311</v>
      </c>
      <c r="R3358" t="s">
        <v>8356</v>
      </c>
      <c r="S3358" s="16">
        <f t="shared" si="210"/>
        <v>41911.657430555555</v>
      </c>
      <c r="T3358">
        <f t="shared" si="211"/>
        <v>2014</v>
      </c>
    </row>
    <row r="3359" spans="1:20" ht="43.5" x14ac:dyDescent="0.35">
      <c r="A3359">
        <v>1158</v>
      </c>
      <c r="B3359" s="3" t="s">
        <v>1159</v>
      </c>
      <c r="C3359" s="3" t="s">
        <v>5268</v>
      </c>
      <c r="D3359" s="22">
        <v>7500</v>
      </c>
      <c r="E3359" s="22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12"/>
        <v>102</v>
      </c>
      <c r="P3359">
        <f t="shared" si="209"/>
        <v>11.67</v>
      </c>
      <c r="Q3359" s="11" t="s">
        <v>8319</v>
      </c>
      <c r="R3359" t="s">
        <v>8345</v>
      </c>
      <c r="S3359" s="16">
        <f t="shared" si="210"/>
        <v>41952.09175925926</v>
      </c>
      <c r="T3359">
        <f t="shared" si="211"/>
        <v>2014</v>
      </c>
    </row>
    <row r="3360" spans="1:20" ht="43.5" x14ac:dyDescent="0.35">
      <c r="A3360">
        <v>1724</v>
      </c>
      <c r="B3360" s="3" t="s">
        <v>1725</v>
      </c>
      <c r="C3360" s="3" t="s">
        <v>5834</v>
      </c>
      <c r="D3360" s="22">
        <v>6000</v>
      </c>
      <c r="E3360" s="22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122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>
        <f t="shared" si="211"/>
        <v>2014</v>
      </c>
    </row>
    <row r="3361" spans="1:20" ht="43.5" x14ac:dyDescent="0.35">
      <c r="A3361">
        <v>550</v>
      </c>
      <c r="B3361" s="3" t="s">
        <v>551</v>
      </c>
      <c r="C3361" s="3" t="s">
        <v>4660</v>
      </c>
      <c r="D3361" s="22">
        <v>5000</v>
      </c>
      <c r="E3361" s="22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12"/>
        <v>101</v>
      </c>
      <c r="P3361">
        <f t="shared" si="209"/>
        <v>8.75</v>
      </c>
      <c r="Q3361" s="11" t="s">
        <v>8308</v>
      </c>
      <c r="R3361" t="s">
        <v>8342</v>
      </c>
      <c r="S3361" s="16">
        <f t="shared" si="210"/>
        <v>42753.678761574076</v>
      </c>
      <c r="T3361">
        <f t="shared" si="211"/>
        <v>2017</v>
      </c>
    </row>
    <row r="3362" spans="1:20" ht="43.5" x14ac:dyDescent="0.35">
      <c r="A3362">
        <v>1719</v>
      </c>
      <c r="B3362" s="3" t="s">
        <v>1720</v>
      </c>
      <c r="C3362" s="3" t="s">
        <v>5829</v>
      </c>
      <c r="D3362" s="22">
        <v>4000</v>
      </c>
      <c r="E3362" s="22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12"/>
        <v>122</v>
      </c>
      <c r="P3362">
        <f t="shared" si="209"/>
        <v>11.67</v>
      </c>
      <c r="Q3362" s="11" t="s">
        <v>8327</v>
      </c>
      <c r="R3362" t="s">
        <v>8330</v>
      </c>
      <c r="S3362" s="16">
        <f t="shared" si="210"/>
        <v>41869.534618055557</v>
      </c>
      <c r="T3362">
        <f t="shared" si="211"/>
        <v>2014</v>
      </c>
    </row>
    <row r="3363" spans="1:20" ht="43.5" x14ac:dyDescent="0.35">
      <c r="A3363">
        <v>2859</v>
      </c>
      <c r="B3363" s="3" t="s">
        <v>2859</v>
      </c>
      <c r="C3363" s="3" t="s">
        <v>6969</v>
      </c>
      <c r="D3363" s="22">
        <v>2000</v>
      </c>
      <c r="E3363" s="22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121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>
        <f t="shared" si="211"/>
        <v>2015</v>
      </c>
    </row>
    <row r="3364" spans="1:20" ht="43.5" x14ac:dyDescent="0.35">
      <c r="A3364">
        <v>3887</v>
      </c>
      <c r="B3364" s="3" t="s">
        <v>3884</v>
      </c>
      <c r="C3364" s="3" t="s">
        <v>7995</v>
      </c>
      <c r="D3364" s="22">
        <v>2000</v>
      </c>
      <c r="E3364" s="22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110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42079.857974537037</v>
      </c>
      <c r="T3364">
        <f t="shared" si="211"/>
        <v>2015</v>
      </c>
    </row>
    <row r="3365" spans="1:20" ht="43.5" x14ac:dyDescent="0.35">
      <c r="A3365">
        <v>1558</v>
      </c>
      <c r="B3365" s="3" t="s">
        <v>1559</v>
      </c>
      <c r="C3365" s="3" t="s">
        <v>5668</v>
      </c>
      <c r="D3365" s="22">
        <v>750</v>
      </c>
      <c r="E3365" s="22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12"/>
        <v>101</v>
      </c>
      <c r="P3365">
        <f t="shared" si="209"/>
        <v>11.67</v>
      </c>
      <c r="Q3365" s="11" t="s">
        <v>8313</v>
      </c>
      <c r="R3365" t="s">
        <v>8355</v>
      </c>
      <c r="S3365" s="16">
        <f t="shared" si="210"/>
        <v>42185.397673611107</v>
      </c>
      <c r="T3365">
        <f t="shared" si="211"/>
        <v>2015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 s="22">
        <v>3495</v>
      </c>
      <c r="E3366" s="22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100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>
        <f t="shared" si="211"/>
        <v>2016</v>
      </c>
    </row>
    <row r="3367" spans="1:20" ht="43.5" x14ac:dyDescent="0.35">
      <c r="A3367">
        <v>2153</v>
      </c>
      <c r="B3367" s="3" t="s">
        <v>2154</v>
      </c>
      <c r="C3367" s="3" t="s">
        <v>6263</v>
      </c>
      <c r="D3367" s="22">
        <v>372625</v>
      </c>
      <c r="E3367" s="22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12"/>
        <v>120</v>
      </c>
      <c r="P3367">
        <f t="shared" si="209"/>
        <v>8.5</v>
      </c>
      <c r="Q3367" s="11" t="s">
        <v>8316</v>
      </c>
      <c r="R3367" t="s">
        <v>8334</v>
      </c>
      <c r="S3367" s="16">
        <f t="shared" si="210"/>
        <v>41974.911087962959</v>
      </c>
      <c r="T3367">
        <f t="shared" si="211"/>
        <v>2014</v>
      </c>
    </row>
    <row r="3368" spans="1:20" ht="29" x14ac:dyDescent="0.35">
      <c r="A3368">
        <v>1710</v>
      </c>
      <c r="B3368" s="3" t="s">
        <v>1711</v>
      </c>
      <c r="C3368" s="3" t="s">
        <v>5820</v>
      </c>
      <c r="D3368" s="22">
        <v>5000</v>
      </c>
      <c r="E3368" s="22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12"/>
        <v>100</v>
      </c>
      <c r="P3368">
        <f t="shared" si="209"/>
        <v>34</v>
      </c>
      <c r="Q3368" s="11" t="s">
        <v>8327</v>
      </c>
      <c r="R3368" t="s">
        <v>8330</v>
      </c>
      <c r="S3368" s="16">
        <f t="shared" si="210"/>
        <v>42341.59129629629</v>
      </c>
      <c r="T3368">
        <f t="shared" si="211"/>
        <v>2015</v>
      </c>
    </row>
    <row r="3369" spans="1:20" ht="43.5" x14ac:dyDescent="0.35">
      <c r="A3369">
        <v>2767</v>
      </c>
      <c r="B3369" s="3" t="s">
        <v>2767</v>
      </c>
      <c r="C3369" s="3" t="s">
        <v>6877</v>
      </c>
      <c r="D3369" s="22">
        <v>4000</v>
      </c>
      <c r="E3369" s="22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107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>
        <f t="shared" si="211"/>
        <v>2015</v>
      </c>
    </row>
    <row r="3370" spans="1:20" ht="43.5" x14ac:dyDescent="0.35">
      <c r="A3370">
        <v>773</v>
      </c>
      <c r="B3370" s="3" t="s">
        <v>774</v>
      </c>
      <c r="C3370" s="3" t="s">
        <v>4883</v>
      </c>
      <c r="D3370" s="22">
        <v>3759</v>
      </c>
      <c r="E3370" s="22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150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>
        <f t="shared" si="211"/>
        <v>2015</v>
      </c>
    </row>
    <row r="3371" spans="1:20" ht="29" x14ac:dyDescent="0.35">
      <c r="A3371">
        <v>3988</v>
      </c>
      <c r="B3371" s="3" t="s">
        <v>3984</v>
      </c>
      <c r="C3371" s="3" t="s">
        <v>8094</v>
      </c>
      <c r="D3371" s="22">
        <v>1500</v>
      </c>
      <c r="E3371" s="22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100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>
        <f t="shared" si="211"/>
        <v>2015</v>
      </c>
    </row>
    <row r="3372" spans="1:20" ht="43.5" x14ac:dyDescent="0.35">
      <c r="A3372">
        <v>4090</v>
      </c>
      <c r="B3372" s="3" t="s">
        <v>4086</v>
      </c>
      <c r="C3372" s="3" t="s">
        <v>8193</v>
      </c>
      <c r="D3372" s="22">
        <v>1000</v>
      </c>
      <c r="E3372" s="22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100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>
        <f t="shared" si="211"/>
        <v>2015</v>
      </c>
    </row>
    <row r="3373" spans="1:20" ht="58" x14ac:dyDescent="0.35">
      <c r="A3373">
        <v>599</v>
      </c>
      <c r="B3373" s="3" t="s">
        <v>600</v>
      </c>
      <c r="C3373" s="3" t="s">
        <v>4709</v>
      </c>
      <c r="D3373" s="22">
        <v>50000</v>
      </c>
      <c r="E3373" s="22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12"/>
        <v>124</v>
      </c>
      <c r="P3373">
        <f t="shared" si="209"/>
        <v>15.5</v>
      </c>
      <c r="Q3373" s="11" t="s">
        <v>8308</v>
      </c>
      <c r="R3373" t="s">
        <v>8342</v>
      </c>
      <c r="S3373" s="16">
        <f t="shared" si="210"/>
        <v>42047.812523148154</v>
      </c>
      <c r="T3373">
        <f t="shared" si="211"/>
        <v>2015</v>
      </c>
    </row>
    <row r="3374" spans="1:20" ht="58" x14ac:dyDescent="0.35">
      <c r="A3374">
        <v>494</v>
      </c>
      <c r="B3374" s="3" t="s">
        <v>495</v>
      </c>
      <c r="C3374" s="3" t="s">
        <v>4604</v>
      </c>
      <c r="D3374" s="22">
        <v>20000</v>
      </c>
      <c r="E3374" s="22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12"/>
        <v>120</v>
      </c>
      <c r="P3374">
        <f t="shared" si="209"/>
        <v>10.33</v>
      </c>
      <c r="Q3374" s="11" t="s">
        <v>8321</v>
      </c>
      <c r="R3374" t="s">
        <v>8339</v>
      </c>
      <c r="S3374" s="16">
        <f t="shared" si="210"/>
        <v>41799.830613425926</v>
      </c>
      <c r="T3374">
        <f t="shared" si="211"/>
        <v>2014</v>
      </c>
    </row>
    <row r="3375" spans="1:20" ht="29" x14ac:dyDescent="0.35">
      <c r="A3375">
        <v>152</v>
      </c>
      <c r="B3375" s="3" t="s">
        <v>154</v>
      </c>
      <c r="C3375" s="3" t="s">
        <v>4262</v>
      </c>
      <c r="D3375" s="22">
        <v>380000</v>
      </c>
      <c r="E3375" s="22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141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>
        <f t="shared" si="211"/>
        <v>2014</v>
      </c>
    </row>
    <row r="3376" spans="1:20" ht="43.5" x14ac:dyDescent="0.35">
      <c r="A3376">
        <v>1173</v>
      </c>
      <c r="B3376" s="3" t="s">
        <v>1174</v>
      </c>
      <c r="C3376" s="3" t="s">
        <v>5283</v>
      </c>
      <c r="D3376" s="22">
        <v>125000</v>
      </c>
      <c r="E3376" s="22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12"/>
        <v>12</v>
      </c>
      <c r="P3376">
        <f t="shared" si="209"/>
        <v>30</v>
      </c>
      <c r="Q3376" s="11" t="s">
        <v>8319</v>
      </c>
      <c r="R3376" t="s">
        <v>8345</v>
      </c>
      <c r="S3376" s="16">
        <f t="shared" si="210"/>
        <v>42184.185844907406</v>
      </c>
      <c r="T3376">
        <f t="shared" si="211"/>
        <v>2015</v>
      </c>
    </row>
    <row r="3377" spans="1:20" ht="58" x14ac:dyDescent="0.35">
      <c r="A3377">
        <v>2389</v>
      </c>
      <c r="B3377" s="3" t="s">
        <v>2390</v>
      </c>
      <c r="C3377" s="3" t="s">
        <v>6499</v>
      </c>
      <c r="D3377" s="22">
        <v>16000</v>
      </c>
      <c r="E3377" s="22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12"/>
        <v>40</v>
      </c>
      <c r="P3377">
        <f t="shared" si="209"/>
        <v>30</v>
      </c>
      <c r="Q3377" s="11" t="s">
        <v>8308</v>
      </c>
      <c r="R3377" t="s">
        <v>8342</v>
      </c>
      <c r="S3377" s="16">
        <f t="shared" si="210"/>
        <v>42179.653379629628</v>
      </c>
      <c r="T3377">
        <f t="shared" si="211"/>
        <v>2015</v>
      </c>
    </row>
    <row r="3378" spans="1:20" ht="43.5" x14ac:dyDescent="0.35">
      <c r="A3378">
        <v>2408</v>
      </c>
      <c r="B3378" s="3" t="s">
        <v>2409</v>
      </c>
      <c r="C3378" s="3" t="s">
        <v>6518</v>
      </c>
      <c r="D3378" s="22">
        <v>15000</v>
      </c>
      <c r="E3378" s="22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12"/>
        <v>119</v>
      </c>
      <c r="P3378">
        <f t="shared" si="209"/>
        <v>15</v>
      </c>
      <c r="Q3378" s="11" t="s">
        <v>8319</v>
      </c>
      <c r="R3378" t="s">
        <v>8345</v>
      </c>
      <c r="S3378" s="16">
        <f t="shared" si="210"/>
        <v>41919.140706018516</v>
      </c>
      <c r="T3378">
        <f t="shared" si="211"/>
        <v>2014</v>
      </c>
    </row>
    <row r="3379" spans="1:20" ht="58" x14ac:dyDescent="0.35">
      <c r="A3379">
        <v>917</v>
      </c>
      <c r="B3379" s="3" t="s">
        <v>918</v>
      </c>
      <c r="C3379" s="3" t="s">
        <v>5027</v>
      </c>
      <c r="D3379" s="22">
        <v>5000</v>
      </c>
      <c r="E3379" s="22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39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>
        <f t="shared" si="211"/>
        <v>2014</v>
      </c>
    </row>
    <row r="3380" spans="1:20" ht="43.5" x14ac:dyDescent="0.35">
      <c r="A3380">
        <v>2506</v>
      </c>
      <c r="B3380" s="3" t="s">
        <v>2506</v>
      </c>
      <c r="C3380" s="3" t="s">
        <v>6616</v>
      </c>
      <c r="D3380" s="22">
        <v>5000</v>
      </c>
      <c r="E3380" s="22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12"/>
        <v>118</v>
      </c>
      <c r="P3380">
        <f t="shared" si="209"/>
        <v>15</v>
      </c>
      <c r="Q3380" s="11" t="s">
        <v>8319</v>
      </c>
      <c r="R3380" t="s">
        <v>8357</v>
      </c>
      <c r="S3380" s="16">
        <f t="shared" si="210"/>
        <v>42258.297094907408</v>
      </c>
      <c r="T3380">
        <f t="shared" si="211"/>
        <v>2015</v>
      </c>
    </row>
    <row r="3381" spans="1:20" x14ac:dyDescent="0.35">
      <c r="A3381">
        <v>497</v>
      </c>
      <c r="B3381" s="3" t="s">
        <v>498</v>
      </c>
      <c r="C3381" s="3" t="s">
        <v>4607</v>
      </c>
      <c r="D3381" s="22">
        <v>4480</v>
      </c>
      <c r="E3381" s="22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12"/>
        <v>147</v>
      </c>
      <c r="P3381">
        <f t="shared" si="209"/>
        <v>10</v>
      </c>
      <c r="Q3381" s="11" t="s">
        <v>8321</v>
      </c>
      <c r="R3381" t="s">
        <v>8339</v>
      </c>
      <c r="S3381" s="16">
        <f t="shared" si="210"/>
        <v>41945.037789351853</v>
      </c>
      <c r="T3381">
        <f t="shared" si="211"/>
        <v>2014</v>
      </c>
    </row>
    <row r="3382" spans="1:20" ht="58" x14ac:dyDescent="0.35">
      <c r="A3382">
        <v>1492</v>
      </c>
      <c r="B3382" s="3" t="s">
        <v>1493</v>
      </c>
      <c r="C3382" s="3" t="s">
        <v>5602</v>
      </c>
      <c r="D3382" s="22">
        <v>4000</v>
      </c>
      <c r="E3382" s="22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12"/>
        <v>100</v>
      </c>
      <c r="P3382">
        <f t="shared" si="209"/>
        <v>15</v>
      </c>
      <c r="Q3382" s="11" t="s">
        <v>8311</v>
      </c>
      <c r="R3382" t="s">
        <v>8352</v>
      </c>
      <c r="S3382" s="16">
        <f t="shared" si="210"/>
        <v>40682.884791666671</v>
      </c>
      <c r="T3382">
        <f t="shared" si="211"/>
        <v>2011</v>
      </c>
    </row>
    <row r="3383" spans="1:20" ht="43.5" x14ac:dyDescent="0.35">
      <c r="A3383">
        <v>881</v>
      </c>
      <c r="B3383" s="3" t="s">
        <v>882</v>
      </c>
      <c r="C3383" s="3" t="s">
        <v>4991</v>
      </c>
      <c r="D3383" s="22">
        <v>3750</v>
      </c>
      <c r="E3383" s="22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12"/>
        <v>235</v>
      </c>
      <c r="P3383">
        <f t="shared" si="209"/>
        <v>30</v>
      </c>
      <c r="Q3383" s="11" t="s">
        <v>8327</v>
      </c>
      <c r="R3383" t="s">
        <v>8328</v>
      </c>
      <c r="S3383" s="16">
        <f t="shared" si="210"/>
        <v>40877.25099537037</v>
      </c>
      <c r="T3383">
        <f t="shared" si="211"/>
        <v>2011</v>
      </c>
    </row>
    <row r="3384" spans="1:20" ht="43.5" x14ac:dyDescent="0.35">
      <c r="A3384">
        <v>912</v>
      </c>
      <c r="B3384" s="3" t="s">
        <v>913</v>
      </c>
      <c r="C3384" s="3" t="s">
        <v>5022</v>
      </c>
      <c r="D3384" s="22">
        <v>3500</v>
      </c>
      <c r="E3384" s="22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12"/>
        <v>1174</v>
      </c>
      <c r="P3384">
        <f t="shared" si="209"/>
        <v>15</v>
      </c>
      <c r="Q3384" s="11" t="s">
        <v>8327</v>
      </c>
      <c r="R3384" t="s">
        <v>8350</v>
      </c>
      <c r="S3384" s="16">
        <f t="shared" si="210"/>
        <v>41194.109340277777</v>
      </c>
      <c r="T3384">
        <f t="shared" si="211"/>
        <v>2012</v>
      </c>
    </row>
    <row r="3385" spans="1:20" ht="43.5" x14ac:dyDescent="0.35">
      <c r="A3385">
        <v>2844</v>
      </c>
      <c r="B3385" s="3" t="s">
        <v>2844</v>
      </c>
      <c r="C3385" s="3" t="s">
        <v>6954</v>
      </c>
      <c r="D3385" s="22">
        <v>550</v>
      </c>
      <c r="E3385" s="22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12"/>
        <v>117</v>
      </c>
      <c r="P3385">
        <f t="shared" si="209"/>
        <v>30</v>
      </c>
      <c r="Q3385" s="11" t="s">
        <v>8323</v>
      </c>
      <c r="R3385" t="s">
        <v>8326</v>
      </c>
      <c r="S3385" s="16">
        <f t="shared" si="210"/>
        <v>42709.546064814815</v>
      </c>
      <c r="T3385">
        <f t="shared" si="211"/>
        <v>2016</v>
      </c>
    </row>
    <row r="3386" spans="1:20" ht="43.5" x14ac:dyDescent="0.35">
      <c r="A3386">
        <v>3647</v>
      </c>
      <c r="B3386" s="3" t="s">
        <v>3645</v>
      </c>
      <c r="C3386" s="3" t="s">
        <v>7757</v>
      </c>
      <c r="D3386" s="22">
        <v>500</v>
      </c>
      <c r="E3386" s="22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12"/>
        <v>8</v>
      </c>
      <c r="P3386">
        <f t="shared" si="209"/>
        <v>15</v>
      </c>
      <c r="Q3386" s="11" t="s">
        <v>8323</v>
      </c>
      <c r="R3386" t="s">
        <v>8335</v>
      </c>
      <c r="S3386" s="16">
        <f t="shared" si="210"/>
        <v>42598.749155092592</v>
      </c>
      <c r="T3386">
        <f t="shared" si="211"/>
        <v>2016</v>
      </c>
    </row>
    <row r="3387" spans="1:20" ht="43.5" x14ac:dyDescent="0.35">
      <c r="A3387">
        <v>1755</v>
      </c>
      <c r="B3387" s="3" t="s">
        <v>1756</v>
      </c>
      <c r="C3387" s="3" t="s">
        <v>5865</v>
      </c>
      <c r="D3387" s="22">
        <v>25</v>
      </c>
      <c r="E3387" s="22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12"/>
        <v>117</v>
      </c>
      <c r="P3387">
        <f t="shared" si="209"/>
        <v>7.5</v>
      </c>
      <c r="Q3387" s="11" t="s">
        <v>8313</v>
      </c>
      <c r="R3387" t="s">
        <v>8314</v>
      </c>
      <c r="S3387" s="16">
        <f t="shared" si="210"/>
        <v>42252.788900462961</v>
      </c>
      <c r="T3387">
        <f t="shared" si="211"/>
        <v>2015</v>
      </c>
    </row>
    <row r="3388" spans="1:20" ht="43.5" x14ac:dyDescent="0.35">
      <c r="A3388">
        <v>1121</v>
      </c>
      <c r="B3388" s="3" t="s">
        <v>1122</v>
      </c>
      <c r="C3388" s="3" t="s">
        <v>5231</v>
      </c>
      <c r="D3388" s="22">
        <v>250000</v>
      </c>
      <c r="E3388" s="22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155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>
        <f t="shared" si="211"/>
        <v>2016</v>
      </c>
    </row>
    <row r="3389" spans="1:20" ht="43.5" x14ac:dyDescent="0.35">
      <c r="A3389">
        <v>2879</v>
      </c>
      <c r="B3389" s="3" t="s">
        <v>2879</v>
      </c>
      <c r="C3389" s="3" t="s">
        <v>6989</v>
      </c>
      <c r="D3389" s="22">
        <v>11200</v>
      </c>
      <c r="E3389" s="22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12"/>
        <v>137</v>
      </c>
      <c r="P3389">
        <f t="shared" si="209"/>
        <v>29</v>
      </c>
      <c r="Q3389" s="11" t="s">
        <v>8323</v>
      </c>
      <c r="R3389" t="s">
        <v>8326</v>
      </c>
      <c r="S3389" s="16">
        <f t="shared" si="210"/>
        <v>42359.725243055553</v>
      </c>
      <c r="T3389">
        <f t="shared" si="211"/>
        <v>2015</v>
      </c>
    </row>
    <row r="3390" spans="1:20" ht="43.5" x14ac:dyDescent="0.35">
      <c r="A3390">
        <v>4019</v>
      </c>
      <c r="B3390" s="3" t="s">
        <v>4015</v>
      </c>
      <c r="C3390" s="3" t="s">
        <v>8124</v>
      </c>
      <c r="D3390" s="22">
        <v>3500</v>
      </c>
      <c r="E3390" s="22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12"/>
        <v>116</v>
      </c>
      <c r="P3390">
        <f t="shared" si="209"/>
        <v>7.25</v>
      </c>
      <c r="Q3390" s="11" t="s">
        <v>8323</v>
      </c>
      <c r="R3390" t="s">
        <v>8326</v>
      </c>
      <c r="S3390" s="16">
        <f t="shared" si="210"/>
        <v>42417.675879629634</v>
      </c>
      <c r="T3390">
        <f t="shared" si="211"/>
        <v>2016</v>
      </c>
    </row>
    <row r="3391" spans="1:20" ht="43.5" x14ac:dyDescent="0.35">
      <c r="A3391">
        <v>2536</v>
      </c>
      <c r="B3391" s="3" t="s">
        <v>2536</v>
      </c>
      <c r="C3391" s="3" t="s">
        <v>6646</v>
      </c>
      <c r="D3391" s="22">
        <v>25</v>
      </c>
      <c r="E3391" s="22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12"/>
        <v>41</v>
      </c>
      <c r="P3391">
        <f t="shared" si="209"/>
        <v>7.25</v>
      </c>
      <c r="Q3391" s="11" t="s">
        <v>8327</v>
      </c>
      <c r="R3391" t="s">
        <v>8341</v>
      </c>
      <c r="S3391" s="16">
        <f t="shared" si="210"/>
        <v>41464.106087962966</v>
      </c>
      <c r="T3391">
        <f t="shared" si="211"/>
        <v>2013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22">
        <v>4600</v>
      </c>
      <c r="E3392" s="22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116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>
        <f t="shared" si="211"/>
        <v>2015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22">
        <v>3333</v>
      </c>
      <c r="E3393" s="22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144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>
        <f t="shared" si="211"/>
        <v>2013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 s="22">
        <v>4000</v>
      </c>
      <c r="E3394" s="22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2"/>
        <v>115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>
        <f t="shared" si="211"/>
        <v>2014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 s="22">
        <v>8000</v>
      </c>
      <c r="E3395" s="22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154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5" x14ac:dyDescent="0.35">
      <c r="A3396">
        <v>3124</v>
      </c>
      <c r="B3396" s="3" t="s">
        <v>3124</v>
      </c>
      <c r="C3396" s="3" t="s">
        <v>7234</v>
      </c>
      <c r="D3396" s="22">
        <v>800000</v>
      </c>
      <c r="E3396" s="22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100</v>
      </c>
      <c r="P3396">
        <f t="shared" si="213"/>
        <v>6.5</v>
      </c>
      <c r="Q3396" s="11" t="s">
        <v>8323</v>
      </c>
      <c r="R3396" t="s">
        <v>8324</v>
      </c>
      <c r="S3396" s="16">
        <f t="shared" si="214"/>
        <v>41977.780104166668</v>
      </c>
      <c r="T3396">
        <f t="shared" si="215"/>
        <v>2014</v>
      </c>
    </row>
    <row r="3397" spans="1:20" ht="58" x14ac:dyDescent="0.35">
      <c r="A3397">
        <v>1874</v>
      </c>
      <c r="B3397" s="3" t="s">
        <v>1875</v>
      </c>
      <c r="C3397" s="3" t="s">
        <v>5984</v>
      </c>
      <c r="D3397" s="22">
        <v>160000</v>
      </c>
      <c r="E3397" s="22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115</v>
      </c>
      <c r="P3397">
        <f t="shared" si="213"/>
        <v>13</v>
      </c>
      <c r="Q3397" s="11" t="s">
        <v>8316</v>
      </c>
      <c r="R3397" t="s">
        <v>8344</v>
      </c>
      <c r="S3397" s="16">
        <f t="shared" si="214"/>
        <v>42529.969131944439</v>
      </c>
      <c r="T3397">
        <f t="shared" si="215"/>
        <v>2016</v>
      </c>
    </row>
    <row r="3398" spans="1:20" ht="43.5" x14ac:dyDescent="0.35">
      <c r="A3398">
        <v>3853</v>
      </c>
      <c r="B3398" s="3" t="s">
        <v>3850</v>
      </c>
      <c r="C3398" s="3" t="s">
        <v>7962</v>
      </c>
      <c r="D3398" s="22">
        <v>100000</v>
      </c>
      <c r="E3398" s="22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6</v>
      </c>
      <c r="P3398">
        <f t="shared" si="213"/>
        <v>13</v>
      </c>
      <c r="Q3398" s="11" t="s">
        <v>8323</v>
      </c>
      <c r="R3398" t="s">
        <v>8326</v>
      </c>
      <c r="S3398" s="16">
        <f t="shared" si="214"/>
        <v>41848.84002314815</v>
      </c>
      <c r="T3398">
        <f t="shared" si="215"/>
        <v>2014</v>
      </c>
    </row>
    <row r="3399" spans="1:20" ht="43.5" x14ac:dyDescent="0.35">
      <c r="A3399">
        <v>453</v>
      </c>
      <c r="B3399" s="3" t="s">
        <v>454</v>
      </c>
      <c r="C3399" s="3" t="s">
        <v>4563</v>
      </c>
      <c r="D3399" s="22">
        <v>94875</v>
      </c>
      <c r="E3399" s="22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115</v>
      </c>
      <c r="P3399">
        <f t="shared" si="213"/>
        <v>13</v>
      </c>
      <c r="Q3399" s="11" t="s">
        <v>8321</v>
      </c>
      <c r="R3399" t="s">
        <v>8339</v>
      </c>
      <c r="S3399" s="16">
        <f t="shared" si="214"/>
        <v>42038.824988425928</v>
      </c>
      <c r="T3399">
        <f t="shared" si="215"/>
        <v>2015</v>
      </c>
    </row>
    <row r="3400" spans="1:20" x14ac:dyDescent="0.35">
      <c r="A3400">
        <v>3108</v>
      </c>
      <c r="B3400" s="3" t="s">
        <v>3108</v>
      </c>
      <c r="C3400" s="3" t="s">
        <v>7218</v>
      </c>
      <c r="D3400" s="22">
        <v>50000</v>
      </c>
      <c r="E3400" s="22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5</v>
      </c>
      <c r="P3400">
        <f t="shared" si="213"/>
        <v>13</v>
      </c>
      <c r="Q3400" s="11" t="s">
        <v>8323</v>
      </c>
      <c r="R3400" t="s">
        <v>8324</v>
      </c>
      <c r="S3400" s="16">
        <f t="shared" si="214"/>
        <v>42062.680486111116</v>
      </c>
      <c r="T3400">
        <f t="shared" si="215"/>
        <v>2015</v>
      </c>
    </row>
    <row r="3401" spans="1:20" ht="29" x14ac:dyDescent="0.35">
      <c r="A3401">
        <v>594</v>
      </c>
      <c r="B3401" s="3" t="s">
        <v>595</v>
      </c>
      <c r="C3401" s="3" t="s">
        <v>4704</v>
      </c>
      <c r="D3401" s="22">
        <v>25000</v>
      </c>
      <c r="E3401" s="22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134</v>
      </c>
      <c r="P3401">
        <f t="shared" si="213"/>
        <v>13</v>
      </c>
      <c r="Q3401" s="11" t="s">
        <v>8308</v>
      </c>
      <c r="R3401" t="s">
        <v>8342</v>
      </c>
      <c r="S3401" s="16">
        <f t="shared" si="214"/>
        <v>42446.780162037037</v>
      </c>
      <c r="T3401">
        <f t="shared" si="215"/>
        <v>2016</v>
      </c>
    </row>
    <row r="3402" spans="1:20" ht="43.5" x14ac:dyDescent="0.35">
      <c r="A3402">
        <v>990</v>
      </c>
      <c r="B3402" s="3" t="s">
        <v>991</v>
      </c>
      <c r="C3402" s="3" t="s">
        <v>5100</v>
      </c>
      <c r="D3402" s="22">
        <v>25000</v>
      </c>
      <c r="E3402" s="22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114</v>
      </c>
      <c r="P3402">
        <f t="shared" si="213"/>
        <v>13</v>
      </c>
      <c r="Q3402" s="11" t="s">
        <v>8308</v>
      </c>
      <c r="R3402" t="s">
        <v>8310</v>
      </c>
      <c r="S3402" s="16">
        <f t="shared" si="214"/>
        <v>41855.784305555557</v>
      </c>
      <c r="T3402">
        <f t="shared" si="215"/>
        <v>2014</v>
      </c>
    </row>
    <row r="3403" spans="1:20" ht="43.5" x14ac:dyDescent="0.35">
      <c r="A3403">
        <v>1422</v>
      </c>
      <c r="B3403" s="3" t="s">
        <v>1423</v>
      </c>
      <c r="C3403" s="3" t="s">
        <v>5532</v>
      </c>
      <c r="D3403" s="22">
        <v>25000</v>
      </c>
      <c r="E3403" s="22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146</v>
      </c>
      <c r="P3403">
        <f t="shared" si="213"/>
        <v>13</v>
      </c>
      <c r="Q3403" s="11" t="s">
        <v>8311</v>
      </c>
      <c r="R3403" t="s">
        <v>8348</v>
      </c>
      <c r="S3403" s="16">
        <f t="shared" si="214"/>
        <v>42604.239629629628</v>
      </c>
      <c r="T3403">
        <f t="shared" si="215"/>
        <v>2016</v>
      </c>
    </row>
    <row r="3404" spans="1:20" ht="43.5" x14ac:dyDescent="0.35">
      <c r="A3404">
        <v>2434</v>
      </c>
      <c r="B3404" s="3" t="s">
        <v>2435</v>
      </c>
      <c r="C3404" s="3" t="s">
        <v>6544</v>
      </c>
      <c r="D3404" s="22">
        <v>20000</v>
      </c>
      <c r="E3404" s="22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114</v>
      </c>
      <c r="P3404">
        <f t="shared" si="213"/>
        <v>13</v>
      </c>
      <c r="Q3404" s="11" t="s">
        <v>8319</v>
      </c>
      <c r="R3404" t="s">
        <v>8345</v>
      </c>
      <c r="S3404" s="16">
        <f t="shared" si="214"/>
        <v>42180.18604166666</v>
      </c>
      <c r="T3404">
        <f t="shared" si="215"/>
        <v>2015</v>
      </c>
    </row>
    <row r="3405" spans="1:20" ht="58" x14ac:dyDescent="0.35">
      <c r="A3405">
        <v>2159</v>
      </c>
      <c r="B3405" s="3" t="s">
        <v>2160</v>
      </c>
      <c r="C3405" s="3" t="s">
        <v>6269</v>
      </c>
      <c r="D3405" s="22">
        <v>3600</v>
      </c>
      <c r="E3405" s="22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126</v>
      </c>
      <c r="P3405">
        <f t="shared" si="213"/>
        <v>13</v>
      </c>
      <c r="Q3405" s="11" t="s">
        <v>8316</v>
      </c>
      <c r="R3405" t="s">
        <v>8334</v>
      </c>
      <c r="S3405" s="16">
        <f t="shared" si="214"/>
        <v>40710.731180555551</v>
      </c>
      <c r="T3405">
        <f t="shared" si="215"/>
        <v>2011</v>
      </c>
    </row>
    <row r="3406" spans="1:20" ht="58" x14ac:dyDescent="0.35">
      <c r="A3406">
        <v>4013</v>
      </c>
      <c r="B3406" s="3" t="s">
        <v>4009</v>
      </c>
      <c r="C3406" s="3" t="s">
        <v>8118</v>
      </c>
      <c r="D3406" s="22">
        <v>2000</v>
      </c>
      <c r="E3406" s="22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315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42021.301192129627</v>
      </c>
      <c r="T3406">
        <f t="shared" si="215"/>
        <v>2015</v>
      </c>
    </row>
    <row r="3407" spans="1:20" ht="43.5" x14ac:dyDescent="0.35">
      <c r="A3407">
        <v>2591</v>
      </c>
      <c r="B3407" s="3" t="s">
        <v>2591</v>
      </c>
      <c r="C3407" s="3" t="s">
        <v>6701</v>
      </c>
      <c r="D3407" s="22">
        <v>1500</v>
      </c>
      <c r="E3407" s="22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ref="O3407:O3470" si="216">ROUND(E643/D643*100,0)</f>
        <v>119</v>
      </c>
      <c r="P3407">
        <f t="shared" si="213"/>
        <v>13</v>
      </c>
      <c r="Q3407" s="11" t="s">
        <v>8319</v>
      </c>
      <c r="R3407" t="s">
        <v>8345</v>
      </c>
      <c r="S3407" s="16">
        <f t="shared" si="214"/>
        <v>42382.906527777777</v>
      </c>
      <c r="T3407">
        <f t="shared" si="215"/>
        <v>2016</v>
      </c>
    </row>
    <row r="3408" spans="1:20" ht="43.5" x14ac:dyDescent="0.35">
      <c r="A3408">
        <v>2902</v>
      </c>
      <c r="B3408" s="3" t="s">
        <v>2902</v>
      </c>
      <c r="C3408" s="3" t="s">
        <v>7012</v>
      </c>
      <c r="D3408" s="22">
        <v>150000</v>
      </c>
      <c r="E3408" s="22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6"/>
        <v>287</v>
      </c>
      <c r="P3408">
        <f t="shared" si="213"/>
        <v>25</v>
      </c>
      <c r="Q3408" s="11" t="s">
        <v>8323</v>
      </c>
      <c r="R3408" t="s">
        <v>8326</v>
      </c>
      <c r="S3408" s="16">
        <f t="shared" si="214"/>
        <v>42210.439768518518</v>
      </c>
      <c r="T3408">
        <f t="shared" si="215"/>
        <v>2015</v>
      </c>
    </row>
    <row r="3409" spans="1:20" ht="43.5" x14ac:dyDescent="0.35">
      <c r="A3409">
        <v>3094</v>
      </c>
      <c r="B3409" s="3" t="s">
        <v>3094</v>
      </c>
      <c r="C3409" s="3" t="s">
        <v>7204</v>
      </c>
      <c r="D3409" s="22">
        <v>100000</v>
      </c>
      <c r="E3409" s="22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6"/>
        <v>113</v>
      </c>
      <c r="P3409">
        <f t="shared" si="213"/>
        <v>25</v>
      </c>
      <c r="Q3409" s="11" t="s">
        <v>8323</v>
      </c>
      <c r="R3409" t="s">
        <v>8324</v>
      </c>
      <c r="S3409" s="16">
        <f t="shared" si="214"/>
        <v>42207.795787037037</v>
      </c>
      <c r="T3409">
        <f t="shared" si="215"/>
        <v>2015</v>
      </c>
    </row>
    <row r="3410" spans="1:20" ht="43.5" x14ac:dyDescent="0.35">
      <c r="A3410">
        <v>459</v>
      </c>
      <c r="B3410" s="3" t="s">
        <v>460</v>
      </c>
      <c r="C3410" s="3" t="s">
        <v>4569</v>
      </c>
      <c r="D3410" s="22">
        <v>39000</v>
      </c>
      <c r="E3410" s="22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6"/>
        <v>150</v>
      </c>
      <c r="P3410">
        <f t="shared" si="213"/>
        <v>25</v>
      </c>
      <c r="Q3410" s="11" t="s">
        <v>8321</v>
      </c>
      <c r="R3410" t="s">
        <v>8339</v>
      </c>
      <c r="S3410" s="16">
        <f t="shared" si="214"/>
        <v>40800.6403587963</v>
      </c>
      <c r="T3410">
        <f t="shared" si="215"/>
        <v>2011</v>
      </c>
    </row>
    <row r="3411" spans="1:20" ht="43.5" x14ac:dyDescent="0.35">
      <c r="A3411">
        <v>2354</v>
      </c>
      <c r="B3411" s="3" t="s">
        <v>2355</v>
      </c>
      <c r="C3411" s="3" t="s">
        <v>6464</v>
      </c>
      <c r="D3411" s="22">
        <v>35000</v>
      </c>
      <c r="E3411" s="22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6"/>
        <v>112</v>
      </c>
      <c r="P3411">
        <f t="shared" si="213"/>
        <v>25</v>
      </c>
      <c r="Q3411" s="11" t="s">
        <v>8308</v>
      </c>
      <c r="R3411" t="s">
        <v>8342</v>
      </c>
      <c r="S3411" s="16">
        <f t="shared" si="214"/>
        <v>41954.722916666666</v>
      </c>
      <c r="T3411">
        <f t="shared" si="215"/>
        <v>2014</v>
      </c>
    </row>
    <row r="3412" spans="1:20" ht="43.5" x14ac:dyDescent="0.35">
      <c r="A3412">
        <v>3952</v>
      </c>
      <c r="B3412" s="3" t="s">
        <v>3949</v>
      </c>
      <c r="C3412" s="3" t="s">
        <v>8059</v>
      </c>
      <c r="D3412" s="22">
        <v>26000</v>
      </c>
      <c r="E3412" s="22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6"/>
        <v>1</v>
      </c>
      <c r="P3412">
        <f t="shared" si="213"/>
        <v>25</v>
      </c>
      <c r="Q3412" s="11" t="s">
        <v>8323</v>
      </c>
      <c r="R3412" t="s">
        <v>8326</v>
      </c>
      <c r="S3412" s="16">
        <f t="shared" si="214"/>
        <v>42243.790393518517</v>
      </c>
      <c r="T3412">
        <f t="shared" si="215"/>
        <v>2015</v>
      </c>
    </row>
    <row r="3413" spans="1:20" ht="43.5" x14ac:dyDescent="0.35">
      <c r="A3413">
        <v>1171</v>
      </c>
      <c r="B3413" s="3" t="s">
        <v>1172</v>
      </c>
      <c r="C3413" s="3" t="s">
        <v>5281</v>
      </c>
      <c r="D3413" s="22">
        <v>25000</v>
      </c>
      <c r="E3413" s="22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6"/>
        <v>280</v>
      </c>
      <c r="P3413">
        <f t="shared" si="213"/>
        <v>25</v>
      </c>
      <c r="Q3413" s="11" t="s">
        <v>8319</v>
      </c>
      <c r="R3413" t="s">
        <v>8345</v>
      </c>
      <c r="S3413" s="16">
        <f t="shared" si="214"/>
        <v>41938.804710648146</v>
      </c>
      <c r="T3413">
        <f t="shared" si="215"/>
        <v>2014</v>
      </c>
    </row>
    <row r="3414" spans="1:20" ht="29" x14ac:dyDescent="0.35">
      <c r="A3414">
        <v>2391</v>
      </c>
      <c r="B3414" s="3" t="s">
        <v>2392</v>
      </c>
      <c r="C3414" s="3" t="s">
        <v>6501</v>
      </c>
      <c r="D3414" s="22">
        <v>20000</v>
      </c>
      <c r="E3414" s="22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6"/>
        <v>112</v>
      </c>
      <c r="P3414">
        <f t="shared" si="213"/>
        <v>25</v>
      </c>
      <c r="Q3414" s="11" t="s">
        <v>8308</v>
      </c>
      <c r="R3414" t="s">
        <v>8342</v>
      </c>
      <c r="S3414" s="16">
        <f t="shared" si="214"/>
        <v>42064.794490740736</v>
      </c>
      <c r="T3414">
        <f t="shared" si="215"/>
        <v>2015</v>
      </c>
    </row>
    <row r="3415" spans="1:20" ht="43.5" x14ac:dyDescent="0.35">
      <c r="A3415">
        <v>2128</v>
      </c>
      <c r="B3415" s="3" t="s">
        <v>2129</v>
      </c>
      <c r="C3415" s="3" t="s">
        <v>6238</v>
      </c>
      <c r="D3415" s="22">
        <v>15000</v>
      </c>
      <c r="E3415" s="22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6"/>
        <v>112</v>
      </c>
      <c r="P3415">
        <f t="shared" si="213"/>
        <v>25</v>
      </c>
      <c r="Q3415" s="11" t="s">
        <v>8316</v>
      </c>
      <c r="R3415" t="s">
        <v>8334</v>
      </c>
      <c r="S3415" s="16">
        <f t="shared" si="214"/>
        <v>41843.772789351853</v>
      </c>
      <c r="T3415">
        <f t="shared" si="215"/>
        <v>2014</v>
      </c>
    </row>
    <row r="3416" spans="1:20" ht="58" x14ac:dyDescent="0.35">
      <c r="A3416">
        <v>4066</v>
      </c>
      <c r="B3416" s="3" t="s">
        <v>4062</v>
      </c>
      <c r="C3416" s="3" t="s">
        <v>8170</v>
      </c>
      <c r="D3416" s="22">
        <v>15000</v>
      </c>
      <c r="E3416" s="22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6"/>
        <v>111</v>
      </c>
      <c r="P3416">
        <f t="shared" si="213"/>
        <v>25</v>
      </c>
      <c r="Q3416" s="11" t="s">
        <v>8323</v>
      </c>
      <c r="R3416" t="s">
        <v>8326</v>
      </c>
      <c r="S3416" s="16">
        <f t="shared" si="214"/>
        <v>42479.039212962962</v>
      </c>
      <c r="T3416">
        <f t="shared" si="215"/>
        <v>2016</v>
      </c>
    </row>
    <row r="3417" spans="1:20" ht="29" x14ac:dyDescent="0.35">
      <c r="A3417">
        <v>460</v>
      </c>
      <c r="B3417" s="3" t="s">
        <v>461</v>
      </c>
      <c r="C3417" s="3" t="s">
        <v>4570</v>
      </c>
      <c r="D3417" s="22">
        <v>8500</v>
      </c>
      <c r="E3417" s="22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6"/>
        <v>111</v>
      </c>
      <c r="P3417">
        <f t="shared" si="213"/>
        <v>12.5</v>
      </c>
      <c r="Q3417" s="11" t="s">
        <v>8321</v>
      </c>
      <c r="R3417" t="s">
        <v>8339</v>
      </c>
      <c r="S3417" s="16">
        <f t="shared" si="214"/>
        <v>41759.542534722219</v>
      </c>
      <c r="T3417">
        <f t="shared" si="215"/>
        <v>2014</v>
      </c>
    </row>
    <row r="3418" spans="1:20" ht="43.5" x14ac:dyDescent="0.35">
      <c r="A3418">
        <v>938</v>
      </c>
      <c r="B3418" s="3" t="s">
        <v>939</v>
      </c>
      <c r="C3418" s="3" t="s">
        <v>5048</v>
      </c>
      <c r="D3418" s="22">
        <v>7000</v>
      </c>
      <c r="E3418" s="22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6"/>
        <v>129</v>
      </c>
      <c r="P3418">
        <f t="shared" si="213"/>
        <v>25</v>
      </c>
      <c r="Q3418" s="11" t="s">
        <v>8327</v>
      </c>
      <c r="R3418" t="s">
        <v>8350</v>
      </c>
      <c r="S3418" s="16">
        <f t="shared" si="214"/>
        <v>41124.479722222226</v>
      </c>
      <c r="T3418">
        <f t="shared" si="215"/>
        <v>2012</v>
      </c>
    </row>
    <row r="3419" spans="1:20" x14ac:dyDescent="0.35">
      <c r="A3419">
        <v>1988</v>
      </c>
      <c r="B3419" s="3" t="s">
        <v>1989</v>
      </c>
      <c r="C3419" s="3" t="s">
        <v>6098</v>
      </c>
      <c r="D3419" s="22">
        <v>6000</v>
      </c>
      <c r="E3419" s="22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6"/>
        <v>111</v>
      </c>
      <c r="P3419">
        <f t="shared" si="213"/>
        <v>25</v>
      </c>
      <c r="Q3419" s="11" t="s">
        <v>8313</v>
      </c>
      <c r="R3419" t="s">
        <v>8353</v>
      </c>
      <c r="S3419" s="16">
        <f t="shared" si="214"/>
        <v>42206.763217592597</v>
      </c>
      <c r="T3419">
        <f t="shared" si="215"/>
        <v>2015</v>
      </c>
    </row>
    <row r="3420" spans="1:20" ht="58" x14ac:dyDescent="0.35">
      <c r="A3420">
        <v>1099</v>
      </c>
      <c r="B3420" s="3" t="s">
        <v>1100</v>
      </c>
      <c r="C3420" s="3" t="s">
        <v>5209</v>
      </c>
      <c r="D3420" s="22">
        <v>5000</v>
      </c>
      <c r="E3420" s="22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6"/>
        <v>111</v>
      </c>
      <c r="P3420">
        <f t="shared" si="213"/>
        <v>25</v>
      </c>
      <c r="Q3420" s="11" t="s">
        <v>8316</v>
      </c>
      <c r="R3420" t="s">
        <v>8334</v>
      </c>
      <c r="S3420" s="16">
        <f t="shared" si="214"/>
        <v>42107.836435185185</v>
      </c>
      <c r="T3420">
        <f t="shared" si="215"/>
        <v>2015</v>
      </c>
    </row>
    <row r="3421" spans="1:20" x14ac:dyDescent="0.35">
      <c r="A3421">
        <v>2893</v>
      </c>
      <c r="B3421" s="3" t="s">
        <v>2893</v>
      </c>
      <c r="C3421" s="3" t="s">
        <v>7003</v>
      </c>
      <c r="D3421" s="22">
        <v>5000</v>
      </c>
      <c r="E3421" s="22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6"/>
        <v>105</v>
      </c>
      <c r="P3421">
        <f t="shared" si="213"/>
        <v>12.5</v>
      </c>
      <c r="Q3421" s="11" t="s">
        <v>8323</v>
      </c>
      <c r="R3421" t="s">
        <v>8326</v>
      </c>
      <c r="S3421" s="16">
        <f t="shared" si="214"/>
        <v>41953.773090277777</v>
      </c>
      <c r="T3421">
        <f t="shared" si="215"/>
        <v>2014</v>
      </c>
    </row>
    <row r="3422" spans="1:20" ht="43.5" x14ac:dyDescent="0.35">
      <c r="A3422">
        <v>541</v>
      </c>
      <c r="B3422" s="3" t="s">
        <v>542</v>
      </c>
      <c r="C3422" s="3" t="s">
        <v>4651</v>
      </c>
      <c r="D3422" s="22">
        <v>4500</v>
      </c>
      <c r="E3422" s="22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6"/>
        <v>28</v>
      </c>
      <c r="P3422">
        <f t="shared" si="213"/>
        <v>25</v>
      </c>
      <c r="Q3422" s="11" t="s">
        <v>8308</v>
      </c>
      <c r="R3422" t="s">
        <v>8342</v>
      </c>
      <c r="S3422" s="16">
        <f t="shared" si="214"/>
        <v>42276.046689814815</v>
      </c>
      <c r="T3422">
        <f t="shared" si="215"/>
        <v>2015</v>
      </c>
    </row>
    <row r="3423" spans="1:20" ht="58" x14ac:dyDescent="0.35">
      <c r="A3423">
        <v>3950</v>
      </c>
      <c r="B3423" s="3" t="s">
        <v>3947</v>
      </c>
      <c r="C3423" s="3" t="s">
        <v>8058</v>
      </c>
      <c r="D3423" s="22">
        <v>4000</v>
      </c>
      <c r="E3423" s="22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6"/>
        <v>1462</v>
      </c>
      <c r="P3423">
        <f t="shared" si="213"/>
        <v>25</v>
      </c>
      <c r="Q3423" s="11" t="s">
        <v>8323</v>
      </c>
      <c r="R3423" t="s">
        <v>8326</v>
      </c>
      <c r="S3423" s="16">
        <f t="shared" si="214"/>
        <v>42439.702314814815</v>
      </c>
      <c r="T3423">
        <f t="shared" si="215"/>
        <v>2016</v>
      </c>
    </row>
    <row r="3424" spans="1:20" ht="43.5" x14ac:dyDescent="0.35">
      <c r="A3424">
        <v>2692</v>
      </c>
      <c r="B3424" s="3" t="s">
        <v>2692</v>
      </c>
      <c r="C3424" s="3" t="s">
        <v>6802</v>
      </c>
      <c r="D3424" s="22">
        <v>3500</v>
      </c>
      <c r="E3424" s="22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6"/>
        <v>110</v>
      </c>
      <c r="P3424">
        <f t="shared" si="213"/>
        <v>25</v>
      </c>
      <c r="Q3424" s="11" t="s">
        <v>8319</v>
      </c>
      <c r="R3424" t="s">
        <v>8345</v>
      </c>
      <c r="S3424" s="16">
        <f t="shared" si="214"/>
        <v>42058.334027777775</v>
      </c>
      <c r="T3424">
        <f t="shared" si="215"/>
        <v>2015</v>
      </c>
    </row>
    <row r="3425" spans="1:20" ht="43.5" x14ac:dyDescent="0.35">
      <c r="A3425">
        <v>2762</v>
      </c>
      <c r="B3425" s="3" t="s">
        <v>2762</v>
      </c>
      <c r="C3425" s="3" t="s">
        <v>6872</v>
      </c>
      <c r="D3425" s="22">
        <v>3250</v>
      </c>
      <c r="E3425" s="22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6"/>
        <v>39</v>
      </c>
      <c r="P3425">
        <f t="shared" si="213"/>
        <v>25</v>
      </c>
      <c r="Q3425" s="11" t="s">
        <v>8311</v>
      </c>
      <c r="R3425" t="s">
        <v>8356</v>
      </c>
      <c r="S3425" s="16">
        <f t="shared" si="214"/>
        <v>40927.036979166667</v>
      </c>
      <c r="T3425">
        <f t="shared" si="215"/>
        <v>2012</v>
      </c>
    </row>
    <row r="3426" spans="1:20" ht="43.5" x14ac:dyDescent="0.35">
      <c r="A3426">
        <v>2413</v>
      </c>
      <c r="B3426" s="3" t="s">
        <v>2414</v>
      </c>
      <c r="C3426" s="3" t="s">
        <v>6523</v>
      </c>
      <c r="D3426" s="22">
        <v>3000</v>
      </c>
      <c r="E3426" s="22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6"/>
        <v>542</v>
      </c>
      <c r="P3426">
        <f t="shared" si="213"/>
        <v>8.33</v>
      </c>
      <c r="Q3426" s="11" t="s">
        <v>8319</v>
      </c>
      <c r="R3426" t="s">
        <v>8345</v>
      </c>
      <c r="S3426" s="16">
        <f t="shared" si="214"/>
        <v>41760.10974537037</v>
      </c>
      <c r="T3426">
        <f t="shared" si="215"/>
        <v>2014</v>
      </c>
    </row>
    <row r="3427" spans="1:20" ht="43.5" x14ac:dyDescent="0.35">
      <c r="A3427">
        <v>3901</v>
      </c>
      <c r="B3427" s="3" t="s">
        <v>3898</v>
      </c>
      <c r="C3427" s="3" t="s">
        <v>8009</v>
      </c>
      <c r="D3427" s="22">
        <v>3000</v>
      </c>
      <c r="E3427" s="22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6"/>
        <v>22</v>
      </c>
      <c r="P3427">
        <f t="shared" si="213"/>
        <v>25</v>
      </c>
      <c r="Q3427" s="11" t="s">
        <v>8323</v>
      </c>
      <c r="R3427" t="s">
        <v>8326</v>
      </c>
      <c r="S3427" s="16">
        <f t="shared" si="214"/>
        <v>42317.826377314821</v>
      </c>
      <c r="T3427">
        <f t="shared" si="215"/>
        <v>2015</v>
      </c>
    </row>
    <row r="3428" spans="1:20" ht="58" x14ac:dyDescent="0.35">
      <c r="A3428">
        <v>1229</v>
      </c>
      <c r="B3428" s="3" t="s">
        <v>1230</v>
      </c>
      <c r="C3428" s="3" t="s">
        <v>5339</v>
      </c>
      <c r="D3428" s="22">
        <v>2750</v>
      </c>
      <c r="E3428" s="22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6"/>
        <v>108</v>
      </c>
      <c r="P3428">
        <f t="shared" si="213"/>
        <v>25</v>
      </c>
      <c r="Q3428" s="11" t="s">
        <v>8327</v>
      </c>
      <c r="R3428" t="s">
        <v>8354</v>
      </c>
      <c r="S3428" s="16">
        <f t="shared" si="214"/>
        <v>40985.459803240738</v>
      </c>
      <c r="T3428">
        <f t="shared" si="215"/>
        <v>2012</v>
      </c>
    </row>
    <row r="3429" spans="1:20" ht="29" x14ac:dyDescent="0.35">
      <c r="A3429">
        <v>3747</v>
      </c>
      <c r="B3429" s="3" t="s">
        <v>3744</v>
      </c>
      <c r="C3429" s="3" t="s">
        <v>7857</v>
      </c>
      <c r="D3429" s="22">
        <v>2500</v>
      </c>
      <c r="E3429" s="22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6"/>
        <v>180</v>
      </c>
      <c r="P3429">
        <f t="shared" si="213"/>
        <v>25</v>
      </c>
      <c r="Q3429" s="11" t="s">
        <v>8323</v>
      </c>
      <c r="R3429" t="s">
        <v>8326</v>
      </c>
      <c r="S3429" s="16">
        <f t="shared" si="214"/>
        <v>42164.299722222218</v>
      </c>
      <c r="T3429">
        <f t="shared" si="215"/>
        <v>2015</v>
      </c>
    </row>
    <row r="3430" spans="1:20" ht="43.5" x14ac:dyDescent="0.35">
      <c r="A3430">
        <v>3927</v>
      </c>
      <c r="B3430" s="3" t="s">
        <v>3924</v>
      </c>
      <c r="C3430" s="3" t="s">
        <v>8035</v>
      </c>
      <c r="D3430" s="22">
        <v>2500</v>
      </c>
      <c r="E3430" s="22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6"/>
        <v>108</v>
      </c>
      <c r="P3430">
        <f t="shared" si="213"/>
        <v>12.5</v>
      </c>
      <c r="Q3430" s="11" t="s">
        <v>8323</v>
      </c>
      <c r="R3430" t="s">
        <v>8326</v>
      </c>
      <c r="S3430" s="16">
        <f t="shared" si="214"/>
        <v>41830.267407407409</v>
      </c>
      <c r="T3430">
        <f t="shared" si="215"/>
        <v>2014</v>
      </c>
    </row>
    <row r="3431" spans="1:20" ht="43.5" x14ac:dyDescent="0.35">
      <c r="A3431">
        <v>3201</v>
      </c>
      <c r="B3431" s="3" t="s">
        <v>3201</v>
      </c>
      <c r="C3431" s="3" t="s">
        <v>7311</v>
      </c>
      <c r="D3431" s="22">
        <v>2000</v>
      </c>
      <c r="E3431" s="22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6"/>
        <v>22</v>
      </c>
      <c r="P3431">
        <f t="shared" si="213"/>
        <v>12.5</v>
      </c>
      <c r="Q3431" s="11" t="s">
        <v>8323</v>
      </c>
      <c r="R3431" t="s">
        <v>8335</v>
      </c>
      <c r="S3431" s="16">
        <f t="shared" si="214"/>
        <v>41861.767094907409</v>
      </c>
      <c r="T3431">
        <f t="shared" si="215"/>
        <v>2014</v>
      </c>
    </row>
    <row r="3432" spans="1:20" ht="43.5" x14ac:dyDescent="0.35">
      <c r="A3432">
        <v>1819</v>
      </c>
      <c r="B3432" s="3" t="s">
        <v>1820</v>
      </c>
      <c r="C3432" s="3" t="s">
        <v>5929</v>
      </c>
      <c r="D3432" s="22">
        <v>1200</v>
      </c>
      <c r="E3432" s="22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6"/>
        <v>107</v>
      </c>
      <c r="P3432">
        <f t="shared" si="213"/>
        <v>6.25</v>
      </c>
      <c r="Q3432" s="11" t="s">
        <v>8313</v>
      </c>
      <c r="R3432" t="s">
        <v>8314</v>
      </c>
      <c r="S3432" s="16">
        <f t="shared" si="214"/>
        <v>41820.752268518518</v>
      </c>
      <c r="T3432">
        <f t="shared" si="215"/>
        <v>2014</v>
      </c>
    </row>
    <row r="3433" spans="1:20" ht="43.5" x14ac:dyDescent="0.35">
      <c r="A3433">
        <v>2949</v>
      </c>
      <c r="B3433" s="3" t="s">
        <v>2949</v>
      </c>
      <c r="C3433" s="3" t="s">
        <v>7059</v>
      </c>
      <c r="D3433" s="22">
        <v>1000</v>
      </c>
      <c r="E3433" s="22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6"/>
        <v>102</v>
      </c>
      <c r="P3433">
        <f t="shared" si="213"/>
        <v>12.5</v>
      </c>
      <c r="Q3433" s="11" t="s">
        <v>8323</v>
      </c>
      <c r="R3433" t="s">
        <v>8324</v>
      </c>
      <c r="S3433" s="16">
        <f t="shared" si="214"/>
        <v>42297.823113425926</v>
      </c>
      <c r="T3433">
        <f t="shared" si="215"/>
        <v>2015</v>
      </c>
    </row>
    <row r="3434" spans="1:20" ht="58" x14ac:dyDescent="0.35">
      <c r="A3434">
        <v>3855</v>
      </c>
      <c r="B3434" s="3" t="s">
        <v>3852</v>
      </c>
      <c r="C3434" s="3" t="s">
        <v>7964</v>
      </c>
      <c r="D3434" s="22">
        <v>1000</v>
      </c>
      <c r="E3434" s="22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6"/>
        <v>126</v>
      </c>
      <c r="P3434">
        <f t="shared" si="213"/>
        <v>25</v>
      </c>
      <c r="Q3434" s="11" t="s">
        <v>8323</v>
      </c>
      <c r="R3434" t="s">
        <v>8326</v>
      </c>
      <c r="S3434" s="16">
        <f t="shared" si="214"/>
        <v>42059.970729166671</v>
      </c>
      <c r="T3434">
        <f t="shared" si="215"/>
        <v>2015</v>
      </c>
    </row>
    <row r="3435" spans="1:20" ht="43.5" x14ac:dyDescent="0.35">
      <c r="A3435">
        <v>2131</v>
      </c>
      <c r="B3435" s="3" t="s">
        <v>2132</v>
      </c>
      <c r="C3435" s="3" t="s">
        <v>6241</v>
      </c>
      <c r="D3435" s="22">
        <v>500</v>
      </c>
      <c r="E3435" s="22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6"/>
        <v>107</v>
      </c>
      <c r="P3435">
        <f t="shared" si="213"/>
        <v>8.33</v>
      </c>
      <c r="Q3435" s="11" t="s">
        <v>8316</v>
      </c>
      <c r="R3435" t="s">
        <v>8334</v>
      </c>
      <c r="S3435" s="16">
        <f t="shared" si="214"/>
        <v>42167.207071759258</v>
      </c>
      <c r="T3435">
        <f t="shared" si="215"/>
        <v>2015</v>
      </c>
    </row>
    <row r="3436" spans="1:20" ht="29" x14ac:dyDescent="0.35">
      <c r="A3436">
        <v>3881</v>
      </c>
      <c r="B3436" s="3" t="s">
        <v>3878</v>
      </c>
      <c r="C3436" s="3" t="s">
        <v>7990</v>
      </c>
      <c r="D3436" s="22">
        <v>500</v>
      </c>
      <c r="E3436" s="22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6"/>
        <v>427</v>
      </c>
      <c r="P3436">
        <f t="shared" si="213"/>
        <v>25</v>
      </c>
      <c r="Q3436" s="11" t="s">
        <v>8323</v>
      </c>
      <c r="R3436" t="s">
        <v>8335</v>
      </c>
      <c r="S3436" s="16">
        <f t="shared" si="214"/>
        <v>42756.018506944441</v>
      </c>
      <c r="T3436">
        <f t="shared" si="215"/>
        <v>2017</v>
      </c>
    </row>
    <row r="3437" spans="1:20" ht="43.5" x14ac:dyDescent="0.35">
      <c r="A3437">
        <v>1091</v>
      </c>
      <c r="B3437" s="3" t="s">
        <v>1092</v>
      </c>
      <c r="C3437" s="3" t="s">
        <v>5201</v>
      </c>
      <c r="D3437" s="22">
        <v>200</v>
      </c>
      <c r="E3437" s="22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6"/>
        <v>214</v>
      </c>
      <c r="P3437">
        <f t="shared" si="213"/>
        <v>12.5</v>
      </c>
      <c r="Q3437" s="11" t="s">
        <v>8316</v>
      </c>
      <c r="R3437" t="s">
        <v>8334</v>
      </c>
      <c r="S3437" s="16">
        <f t="shared" si="214"/>
        <v>42440.820277777777</v>
      </c>
      <c r="T3437">
        <f t="shared" si="215"/>
        <v>2016</v>
      </c>
    </row>
    <row r="3438" spans="1:20" ht="58" x14ac:dyDescent="0.35">
      <c r="A3438">
        <v>2948</v>
      </c>
      <c r="B3438" s="3" t="s">
        <v>2948</v>
      </c>
      <c r="C3438" s="3" t="s">
        <v>7058</v>
      </c>
      <c r="D3438" s="22">
        <v>500000</v>
      </c>
      <c r="E3438" s="22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6"/>
        <v>126</v>
      </c>
      <c r="P3438">
        <f t="shared" si="213"/>
        <v>2.67</v>
      </c>
      <c r="Q3438" s="11" t="s">
        <v>8323</v>
      </c>
      <c r="R3438" t="s">
        <v>8324</v>
      </c>
      <c r="S3438" s="16">
        <f t="shared" si="214"/>
        <v>42097.649224537032</v>
      </c>
      <c r="T3438">
        <f t="shared" si="215"/>
        <v>2015</v>
      </c>
    </row>
    <row r="3439" spans="1:20" ht="43.5" x14ac:dyDescent="0.35">
      <c r="A3439">
        <v>430</v>
      </c>
      <c r="B3439" s="3" t="s">
        <v>431</v>
      </c>
      <c r="C3439" s="3" t="s">
        <v>4540</v>
      </c>
      <c r="D3439" s="22">
        <v>1000</v>
      </c>
      <c r="E3439" s="22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6"/>
        <v>106</v>
      </c>
      <c r="P3439">
        <f t="shared" si="213"/>
        <v>4.8</v>
      </c>
      <c r="Q3439" s="11" t="s">
        <v>8321</v>
      </c>
      <c r="R3439" t="s">
        <v>8339</v>
      </c>
      <c r="S3439" s="16">
        <f t="shared" si="214"/>
        <v>41513.107256944444</v>
      </c>
      <c r="T3439">
        <f t="shared" si="215"/>
        <v>2013</v>
      </c>
    </row>
    <row r="3440" spans="1:20" ht="58" x14ac:dyDescent="0.35">
      <c r="A3440">
        <v>4002</v>
      </c>
      <c r="B3440" s="3" t="s">
        <v>3998</v>
      </c>
      <c r="C3440" s="3" t="s">
        <v>8108</v>
      </c>
      <c r="D3440" s="22">
        <v>1250</v>
      </c>
      <c r="E3440" s="22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6"/>
        <v>265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41879.043530092589</v>
      </c>
      <c r="T3440">
        <f t="shared" si="215"/>
        <v>2014</v>
      </c>
    </row>
    <row r="3441" spans="1:20" ht="43.5" x14ac:dyDescent="0.35">
      <c r="A3441">
        <v>2895</v>
      </c>
      <c r="B3441" s="3" t="s">
        <v>2895</v>
      </c>
      <c r="C3441" s="3" t="s">
        <v>7005</v>
      </c>
      <c r="D3441" s="22">
        <v>500</v>
      </c>
      <c r="E3441" s="22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6"/>
        <v>106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41811.555462962962</v>
      </c>
      <c r="T3441">
        <f t="shared" si="215"/>
        <v>2014</v>
      </c>
    </row>
    <row r="3442" spans="1:20" ht="58" x14ac:dyDescent="0.35">
      <c r="A3442">
        <v>3074</v>
      </c>
      <c r="B3442" s="3" t="s">
        <v>3074</v>
      </c>
      <c r="C3442" s="3" t="s">
        <v>7184</v>
      </c>
      <c r="D3442" s="22">
        <v>25000</v>
      </c>
      <c r="E3442" s="22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6"/>
        <v>106</v>
      </c>
      <c r="P3442">
        <f t="shared" si="213"/>
        <v>7.33</v>
      </c>
      <c r="Q3442" s="11" t="s">
        <v>8323</v>
      </c>
      <c r="R3442" t="s">
        <v>8324</v>
      </c>
      <c r="S3442" s="16">
        <f t="shared" si="214"/>
        <v>42409.571284722217</v>
      </c>
      <c r="T3442">
        <f t="shared" si="215"/>
        <v>2016</v>
      </c>
    </row>
    <row r="3443" spans="1:20" ht="29" x14ac:dyDescent="0.35">
      <c r="A3443">
        <v>1736</v>
      </c>
      <c r="B3443" s="3" t="s">
        <v>1737</v>
      </c>
      <c r="C3443" s="3" t="s">
        <v>5846</v>
      </c>
      <c r="D3443" s="22">
        <v>3000</v>
      </c>
      <c r="E3443" s="22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6"/>
        <v>106</v>
      </c>
      <c r="P3443">
        <f t="shared" si="213"/>
        <v>22</v>
      </c>
      <c r="Q3443" s="11" t="s">
        <v>8327</v>
      </c>
      <c r="R3443" t="s">
        <v>8330</v>
      </c>
      <c r="S3443" s="16">
        <f t="shared" si="214"/>
        <v>42286.861493055556</v>
      </c>
      <c r="T3443">
        <f t="shared" si="215"/>
        <v>2015</v>
      </c>
    </row>
    <row r="3444" spans="1:20" ht="43.5" x14ac:dyDescent="0.35">
      <c r="A3444">
        <v>1129</v>
      </c>
      <c r="B3444" s="3" t="s">
        <v>1130</v>
      </c>
      <c r="C3444" s="3" t="s">
        <v>5239</v>
      </c>
      <c r="D3444" s="22">
        <v>20000</v>
      </c>
      <c r="E3444" s="22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6"/>
        <v>106</v>
      </c>
      <c r="P3444">
        <f t="shared" si="213"/>
        <v>10.5</v>
      </c>
      <c r="Q3444" s="11" t="s">
        <v>8316</v>
      </c>
      <c r="R3444" t="s">
        <v>8344</v>
      </c>
      <c r="S3444" s="16">
        <f t="shared" si="214"/>
        <v>42496.264965277776</v>
      </c>
      <c r="T3444">
        <f t="shared" si="215"/>
        <v>2016</v>
      </c>
    </row>
    <row r="3445" spans="1:20" ht="43.5" x14ac:dyDescent="0.35">
      <c r="A3445">
        <v>4042</v>
      </c>
      <c r="B3445" s="3" t="s">
        <v>4038</v>
      </c>
      <c r="C3445" s="3" t="s">
        <v>8146</v>
      </c>
      <c r="D3445" s="22">
        <v>10000</v>
      </c>
      <c r="E3445" s="22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6"/>
        <v>352</v>
      </c>
      <c r="P3445">
        <f t="shared" si="213"/>
        <v>7</v>
      </c>
      <c r="Q3445" s="11" t="s">
        <v>8323</v>
      </c>
      <c r="R3445" t="s">
        <v>8326</v>
      </c>
      <c r="S3445" s="16">
        <f t="shared" si="214"/>
        <v>41995.084074074075</v>
      </c>
      <c r="T3445">
        <f t="shared" si="215"/>
        <v>2014</v>
      </c>
    </row>
    <row r="3446" spans="1:20" ht="29" x14ac:dyDescent="0.35">
      <c r="A3446">
        <v>900</v>
      </c>
      <c r="B3446" s="3" t="s">
        <v>901</v>
      </c>
      <c r="C3446" s="3" t="s">
        <v>5010</v>
      </c>
      <c r="D3446" s="22">
        <v>5000</v>
      </c>
      <c r="E3446" s="22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6"/>
        <v>106</v>
      </c>
      <c r="P3446">
        <f t="shared" si="213"/>
        <v>10.5</v>
      </c>
      <c r="Q3446" s="11" t="s">
        <v>8327</v>
      </c>
      <c r="R3446" t="s">
        <v>8350</v>
      </c>
      <c r="S3446" s="16">
        <f t="shared" si="214"/>
        <v>42429.84956018519</v>
      </c>
      <c r="T3446">
        <f t="shared" si="215"/>
        <v>2016</v>
      </c>
    </row>
    <row r="3447" spans="1:20" ht="58" x14ac:dyDescent="0.35">
      <c r="A3447">
        <v>3961</v>
      </c>
      <c r="B3447" s="3" t="s">
        <v>3958</v>
      </c>
      <c r="C3447" s="3" t="s">
        <v>8068</v>
      </c>
      <c r="D3447" s="22">
        <v>5000</v>
      </c>
      <c r="E3447" s="22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6"/>
        <v>100</v>
      </c>
      <c r="P3447">
        <f t="shared" si="213"/>
        <v>10.5</v>
      </c>
      <c r="Q3447" s="11" t="s">
        <v>8323</v>
      </c>
      <c r="R3447" t="s">
        <v>8326</v>
      </c>
      <c r="S3447" s="16">
        <f t="shared" si="214"/>
        <v>41745.891319444447</v>
      </c>
      <c r="T3447">
        <f t="shared" si="215"/>
        <v>2014</v>
      </c>
    </row>
    <row r="3448" spans="1:20" ht="29" x14ac:dyDescent="0.35">
      <c r="A3448">
        <v>4041</v>
      </c>
      <c r="B3448" s="3" t="s">
        <v>4037</v>
      </c>
      <c r="C3448" s="3" t="s">
        <v>8145</v>
      </c>
      <c r="D3448" s="22">
        <v>5000</v>
      </c>
      <c r="E3448" s="22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6"/>
        <v>105</v>
      </c>
      <c r="P3448">
        <f t="shared" si="213"/>
        <v>10.5</v>
      </c>
      <c r="Q3448" s="11" t="s">
        <v>8323</v>
      </c>
      <c r="R3448" t="s">
        <v>8326</v>
      </c>
      <c r="S3448" s="16">
        <f t="shared" si="214"/>
        <v>42559.474004629628</v>
      </c>
      <c r="T3448">
        <f t="shared" si="215"/>
        <v>2016</v>
      </c>
    </row>
    <row r="3449" spans="1:20" ht="58" x14ac:dyDescent="0.35">
      <c r="A3449">
        <v>777</v>
      </c>
      <c r="B3449" s="3" t="s">
        <v>778</v>
      </c>
      <c r="C3449" s="3" t="s">
        <v>4887</v>
      </c>
      <c r="D3449" s="22">
        <v>3000</v>
      </c>
      <c r="E3449" s="22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6"/>
        <v>104</v>
      </c>
      <c r="P3449">
        <f t="shared" si="213"/>
        <v>7</v>
      </c>
      <c r="Q3449" s="11" t="s">
        <v>8311</v>
      </c>
      <c r="R3449" t="s">
        <v>8352</v>
      </c>
      <c r="S3449" s="16">
        <f t="shared" si="214"/>
        <v>41456.981215277774</v>
      </c>
      <c r="T3449">
        <f t="shared" si="215"/>
        <v>2013</v>
      </c>
    </row>
    <row r="3450" spans="1:20" ht="58" x14ac:dyDescent="0.35">
      <c r="A3450">
        <v>2430</v>
      </c>
      <c r="B3450" s="3" t="s">
        <v>2431</v>
      </c>
      <c r="C3450" s="3" t="s">
        <v>6540</v>
      </c>
      <c r="D3450" s="22">
        <v>3000</v>
      </c>
      <c r="E3450" s="22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6"/>
        <v>149</v>
      </c>
      <c r="P3450">
        <f t="shared" si="213"/>
        <v>10.5</v>
      </c>
      <c r="Q3450" s="11" t="s">
        <v>8319</v>
      </c>
      <c r="R3450" t="s">
        <v>8345</v>
      </c>
      <c r="S3450" s="16">
        <f t="shared" si="214"/>
        <v>42382.130833333329</v>
      </c>
      <c r="T3450">
        <f t="shared" si="215"/>
        <v>2016</v>
      </c>
    </row>
    <row r="3451" spans="1:20" ht="58" x14ac:dyDescent="0.35">
      <c r="A3451">
        <v>1092</v>
      </c>
      <c r="B3451" s="3" t="s">
        <v>1093</v>
      </c>
      <c r="C3451" s="3" t="s">
        <v>5202</v>
      </c>
      <c r="D3451" s="22">
        <v>2000</v>
      </c>
      <c r="E3451" s="22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6"/>
        <v>130</v>
      </c>
      <c r="P3451">
        <f t="shared" si="213"/>
        <v>3</v>
      </c>
      <c r="Q3451" s="11" t="s">
        <v>8316</v>
      </c>
      <c r="R3451" t="s">
        <v>8334</v>
      </c>
      <c r="S3451" s="16">
        <f t="shared" si="214"/>
        <v>41250.025902777779</v>
      </c>
      <c r="T3451">
        <f t="shared" si="215"/>
        <v>2012</v>
      </c>
    </row>
    <row r="3452" spans="1:20" ht="43.5" x14ac:dyDescent="0.35">
      <c r="A3452">
        <v>2890</v>
      </c>
      <c r="B3452" s="3" t="s">
        <v>2890</v>
      </c>
      <c r="C3452" s="3" t="s">
        <v>7000</v>
      </c>
      <c r="D3452" s="22">
        <v>2000</v>
      </c>
      <c r="E3452" s="22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6"/>
        <v>104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41831.742962962962</v>
      </c>
      <c r="T3452">
        <f t="shared" si="215"/>
        <v>2014</v>
      </c>
    </row>
    <row r="3453" spans="1:20" ht="58" x14ac:dyDescent="0.35">
      <c r="A3453">
        <v>2909</v>
      </c>
      <c r="B3453" s="3" t="s">
        <v>2909</v>
      </c>
      <c r="C3453" s="3" t="s">
        <v>7019</v>
      </c>
      <c r="D3453" s="22">
        <v>180000</v>
      </c>
      <c r="E3453" s="22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6"/>
        <v>104</v>
      </c>
      <c r="P3453">
        <f t="shared" si="213"/>
        <v>20</v>
      </c>
      <c r="Q3453" s="11" t="s">
        <v>8323</v>
      </c>
      <c r="R3453" t="s">
        <v>8326</v>
      </c>
      <c r="S3453" s="16">
        <f t="shared" si="214"/>
        <v>41929.266215277778</v>
      </c>
      <c r="T3453">
        <f t="shared" si="215"/>
        <v>2014</v>
      </c>
    </row>
    <row r="3454" spans="1:20" ht="43.5" x14ac:dyDescent="0.35">
      <c r="A3454">
        <v>4092</v>
      </c>
      <c r="B3454" s="3" t="s">
        <v>4088</v>
      </c>
      <c r="C3454" s="3" t="s">
        <v>8195</v>
      </c>
      <c r="D3454" s="22">
        <v>110000</v>
      </c>
      <c r="E3454" s="22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6"/>
        <v>104</v>
      </c>
      <c r="P3454">
        <f t="shared" si="213"/>
        <v>20</v>
      </c>
      <c r="Q3454" s="11" t="s">
        <v>8323</v>
      </c>
      <c r="R3454" t="s">
        <v>8326</v>
      </c>
      <c r="S3454" s="16">
        <f t="shared" si="214"/>
        <v>42039.194988425923</v>
      </c>
      <c r="T3454">
        <f t="shared" si="215"/>
        <v>2015</v>
      </c>
    </row>
    <row r="3455" spans="1:20" ht="43.5" x14ac:dyDescent="0.35">
      <c r="A3455">
        <v>213</v>
      </c>
      <c r="B3455" s="3" t="s">
        <v>215</v>
      </c>
      <c r="C3455" s="3" t="s">
        <v>4323</v>
      </c>
      <c r="D3455" s="22">
        <v>50000</v>
      </c>
      <c r="E3455" s="22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6"/>
        <v>172</v>
      </c>
      <c r="P3455">
        <f t="shared" si="213"/>
        <v>20</v>
      </c>
      <c r="Q3455" s="11" t="s">
        <v>8321</v>
      </c>
      <c r="R3455" t="s">
        <v>8325</v>
      </c>
      <c r="S3455" s="16">
        <f t="shared" si="214"/>
        <v>42202.594293981485</v>
      </c>
      <c r="T3455">
        <f t="shared" si="215"/>
        <v>2015</v>
      </c>
    </row>
    <row r="3456" spans="1:20" ht="43.5" x14ac:dyDescent="0.35">
      <c r="A3456">
        <v>2863</v>
      </c>
      <c r="B3456" s="3" t="s">
        <v>2863</v>
      </c>
      <c r="C3456" s="3" t="s">
        <v>6973</v>
      </c>
      <c r="D3456" s="22">
        <v>50000</v>
      </c>
      <c r="E3456" s="22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6"/>
        <v>103</v>
      </c>
      <c r="P3456">
        <f t="shared" si="213"/>
        <v>20</v>
      </c>
      <c r="Q3456" s="11" t="s">
        <v>8323</v>
      </c>
      <c r="R3456" t="s">
        <v>8326</v>
      </c>
      <c r="S3456" s="16">
        <f t="shared" si="214"/>
        <v>41831.675034722226</v>
      </c>
      <c r="T3456">
        <f t="shared" si="215"/>
        <v>2014</v>
      </c>
    </row>
    <row r="3457" spans="1:20" ht="43.5" x14ac:dyDescent="0.35">
      <c r="A3457">
        <v>3852</v>
      </c>
      <c r="B3457" s="3" t="s">
        <v>3849</v>
      </c>
      <c r="C3457" s="3" t="s">
        <v>7961</v>
      </c>
      <c r="D3457" s="22">
        <v>10000</v>
      </c>
      <c r="E3457" s="22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6"/>
        <v>103</v>
      </c>
      <c r="P3457">
        <f t="shared" si="213"/>
        <v>10</v>
      </c>
      <c r="Q3457" s="11" t="s">
        <v>8323</v>
      </c>
      <c r="R3457" t="s">
        <v>8326</v>
      </c>
      <c r="S3457" s="16">
        <f t="shared" si="214"/>
        <v>42065.190694444449</v>
      </c>
      <c r="T3457">
        <f t="shared" si="215"/>
        <v>2015</v>
      </c>
    </row>
    <row r="3458" spans="1:20" ht="43.5" x14ac:dyDescent="0.35">
      <c r="A3458">
        <v>597</v>
      </c>
      <c r="B3458" s="3" t="s">
        <v>598</v>
      </c>
      <c r="C3458" s="3" t="s">
        <v>4707</v>
      </c>
      <c r="D3458" s="22">
        <v>7500</v>
      </c>
      <c r="E3458" s="22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6"/>
        <v>103</v>
      </c>
      <c r="P3458">
        <f t="shared" si="213"/>
        <v>10</v>
      </c>
      <c r="Q3458" s="11" t="s">
        <v>8308</v>
      </c>
      <c r="R3458" t="s">
        <v>8342</v>
      </c>
      <c r="S3458" s="16">
        <f t="shared" si="214"/>
        <v>42545.705266203702</v>
      </c>
      <c r="T3458">
        <f t="shared" si="215"/>
        <v>2016</v>
      </c>
    </row>
    <row r="3459" spans="1:20" ht="29" x14ac:dyDescent="0.35">
      <c r="A3459">
        <v>1738</v>
      </c>
      <c r="B3459" s="3" t="s">
        <v>1739</v>
      </c>
      <c r="C3459" s="3" t="s">
        <v>5848</v>
      </c>
      <c r="D3459" s="22">
        <v>5000</v>
      </c>
      <c r="E3459" s="22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103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5" x14ac:dyDescent="0.35">
      <c r="A3460">
        <v>1133</v>
      </c>
      <c r="B3460" s="3" t="s">
        <v>1134</v>
      </c>
      <c r="C3460" s="3" t="s">
        <v>5243</v>
      </c>
      <c r="D3460" s="22">
        <v>3000</v>
      </c>
      <c r="E3460" s="22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103</v>
      </c>
      <c r="P3460">
        <f t="shared" si="217"/>
        <v>20</v>
      </c>
      <c r="Q3460" s="11" t="s">
        <v>8316</v>
      </c>
      <c r="R3460" t="s">
        <v>8344</v>
      </c>
      <c r="S3460" s="16">
        <f t="shared" si="218"/>
        <v>41821.407187500001</v>
      </c>
      <c r="T3460">
        <f t="shared" si="219"/>
        <v>2014</v>
      </c>
    </row>
    <row r="3461" spans="1:20" ht="43.5" x14ac:dyDescent="0.35">
      <c r="A3461">
        <v>569</v>
      </c>
      <c r="B3461" s="3" t="s">
        <v>570</v>
      </c>
      <c r="C3461" s="3" t="s">
        <v>4679</v>
      </c>
      <c r="D3461" s="22">
        <v>2500</v>
      </c>
      <c r="E3461" s="22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103</v>
      </c>
      <c r="P3461">
        <f t="shared" si="217"/>
        <v>20</v>
      </c>
      <c r="Q3461" s="11" t="s">
        <v>8308</v>
      </c>
      <c r="R3461" t="s">
        <v>8342</v>
      </c>
      <c r="S3461" s="16">
        <f t="shared" si="218"/>
        <v>42340.847361111111</v>
      </c>
      <c r="T3461">
        <f t="shared" si="219"/>
        <v>2015</v>
      </c>
    </row>
    <row r="3462" spans="1:20" ht="43.5" x14ac:dyDescent="0.35">
      <c r="A3462">
        <v>884</v>
      </c>
      <c r="B3462" s="3" t="s">
        <v>885</v>
      </c>
      <c r="C3462" s="3" t="s">
        <v>4994</v>
      </c>
      <c r="D3462" s="22">
        <v>2000</v>
      </c>
      <c r="E3462" s="22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103</v>
      </c>
      <c r="P3462">
        <f t="shared" si="217"/>
        <v>10</v>
      </c>
      <c r="Q3462" s="11" t="s">
        <v>8327</v>
      </c>
      <c r="R3462" t="s">
        <v>8328</v>
      </c>
      <c r="S3462" s="16">
        <f t="shared" si="218"/>
        <v>40981.802615740737</v>
      </c>
      <c r="T3462">
        <f t="shared" si="219"/>
        <v>2012</v>
      </c>
    </row>
    <row r="3463" spans="1:20" ht="58" x14ac:dyDescent="0.35">
      <c r="A3463">
        <v>1542</v>
      </c>
      <c r="B3463" s="3" t="s">
        <v>1543</v>
      </c>
      <c r="C3463" s="3" t="s">
        <v>5652</v>
      </c>
      <c r="D3463" s="22">
        <v>500</v>
      </c>
      <c r="E3463" s="22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103</v>
      </c>
      <c r="P3463">
        <f t="shared" si="217"/>
        <v>20</v>
      </c>
      <c r="Q3463" s="11" t="s">
        <v>8313</v>
      </c>
      <c r="R3463" t="s">
        <v>8355</v>
      </c>
      <c r="S3463" s="16">
        <f t="shared" si="218"/>
        <v>42170.996527777781</v>
      </c>
      <c r="T3463">
        <f t="shared" si="219"/>
        <v>2015</v>
      </c>
    </row>
    <row r="3464" spans="1:20" ht="29" x14ac:dyDescent="0.35">
      <c r="A3464">
        <v>3735</v>
      </c>
      <c r="B3464" s="3" t="s">
        <v>3732</v>
      </c>
      <c r="C3464" s="3" t="s">
        <v>7845</v>
      </c>
      <c r="D3464" s="22">
        <v>150</v>
      </c>
      <c r="E3464" s="22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102</v>
      </c>
      <c r="P3464">
        <f t="shared" si="217"/>
        <v>10</v>
      </c>
      <c r="Q3464" s="11" t="s">
        <v>8323</v>
      </c>
      <c r="R3464" t="s">
        <v>8326</v>
      </c>
      <c r="S3464" s="16">
        <f t="shared" si="218"/>
        <v>42122.693159722221</v>
      </c>
      <c r="T3464">
        <f t="shared" si="219"/>
        <v>2015</v>
      </c>
    </row>
    <row r="3465" spans="1:20" ht="58" x14ac:dyDescent="0.35">
      <c r="A3465">
        <v>2660</v>
      </c>
      <c r="B3465" s="3" t="s">
        <v>2660</v>
      </c>
      <c r="C3465" s="3" t="s">
        <v>6770</v>
      </c>
      <c r="D3465" s="22">
        <v>20000</v>
      </c>
      <c r="E3465" s="22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102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>
        <f t="shared" si="219"/>
        <v>2015</v>
      </c>
    </row>
    <row r="3466" spans="1:20" ht="43.5" x14ac:dyDescent="0.35">
      <c r="A3466">
        <v>4011</v>
      </c>
      <c r="B3466" s="3" t="s">
        <v>4007</v>
      </c>
      <c r="C3466" s="3" t="s">
        <v>8116</v>
      </c>
      <c r="D3466" s="22">
        <v>250</v>
      </c>
      <c r="E3466" s="22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146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>
        <f t="shared" si="219"/>
        <v>2014</v>
      </c>
    </row>
    <row r="3467" spans="1:20" x14ac:dyDescent="0.35">
      <c r="A3467">
        <v>638</v>
      </c>
      <c r="B3467" s="3" t="s">
        <v>639</v>
      </c>
      <c r="C3467" s="3" t="s">
        <v>4748</v>
      </c>
      <c r="D3467" s="22">
        <v>200000</v>
      </c>
      <c r="E3467" s="22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204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>
        <f t="shared" si="219"/>
        <v>2017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22">
        <v>5000</v>
      </c>
      <c r="E3468" s="22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128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>
        <f t="shared" si="219"/>
        <v>2017</v>
      </c>
    </row>
    <row r="3469" spans="1:20" ht="58" x14ac:dyDescent="0.35">
      <c r="A3469">
        <v>192</v>
      </c>
      <c r="B3469" s="3" t="s">
        <v>194</v>
      </c>
      <c r="C3469" s="3" t="s">
        <v>4302</v>
      </c>
      <c r="D3469" s="22">
        <v>1000000</v>
      </c>
      <c r="E3469" s="22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136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>
        <f t="shared" si="219"/>
        <v>2014</v>
      </c>
    </row>
    <row r="3470" spans="1:20" ht="43.5" x14ac:dyDescent="0.35">
      <c r="A3470">
        <v>1169</v>
      </c>
      <c r="B3470" s="3" t="s">
        <v>1170</v>
      </c>
      <c r="C3470" s="3" t="s">
        <v>5279</v>
      </c>
      <c r="D3470" s="22">
        <v>10000</v>
      </c>
      <c r="E3470" s="22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102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>
        <f t="shared" si="219"/>
        <v>2015</v>
      </c>
    </row>
    <row r="3471" spans="1:20" ht="43.5" x14ac:dyDescent="0.35">
      <c r="A3471">
        <v>4049</v>
      </c>
      <c r="B3471" s="3" t="s">
        <v>4045</v>
      </c>
      <c r="C3471" s="3" t="s">
        <v>8153</v>
      </c>
      <c r="D3471" s="22">
        <v>20000</v>
      </c>
      <c r="E3471" s="22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ref="O3471:O3534" si="220">ROUND(E707/D707*100,0)</f>
        <v>102</v>
      </c>
      <c r="P3471">
        <f t="shared" si="217"/>
        <v>16</v>
      </c>
      <c r="Q3471" s="11" t="s">
        <v>8323</v>
      </c>
      <c r="R3471" t="s">
        <v>8326</v>
      </c>
      <c r="S3471" s="16">
        <f t="shared" si="218"/>
        <v>42169.958506944444</v>
      </c>
      <c r="T3471">
        <f t="shared" si="219"/>
        <v>2015</v>
      </c>
    </row>
    <row r="3472" spans="1:20" ht="58" x14ac:dyDescent="0.35">
      <c r="A3472">
        <v>2133</v>
      </c>
      <c r="B3472" s="3" t="s">
        <v>2134</v>
      </c>
      <c r="C3472" s="3" t="s">
        <v>6243</v>
      </c>
      <c r="D3472" s="22">
        <v>1000</v>
      </c>
      <c r="E3472" s="22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0"/>
        <v>101</v>
      </c>
      <c r="P3472">
        <f t="shared" si="217"/>
        <v>5.33</v>
      </c>
      <c r="Q3472" s="11" t="s">
        <v>8316</v>
      </c>
      <c r="R3472" t="s">
        <v>8334</v>
      </c>
      <c r="S3472" s="16">
        <f t="shared" si="218"/>
        <v>40619.097210648149</v>
      </c>
      <c r="T3472">
        <f t="shared" si="219"/>
        <v>2011</v>
      </c>
    </row>
    <row r="3473" spans="1:20" ht="29" x14ac:dyDescent="0.35">
      <c r="A3473">
        <v>674</v>
      </c>
      <c r="B3473" s="3" t="s">
        <v>675</v>
      </c>
      <c r="C3473" s="3" t="s">
        <v>4784</v>
      </c>
      <c r="D3473" s="22">
        <v>50000</v>
      </c>
      <c r="E3473" s="22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0"/>
        <v>101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>
        <f t="shared" si="219"/>
        <v>2014</v>
      </c>
    </row>
    <row r="3474" spans="1:20" ht="58" x14ac:dyDescent="0.35">
      <c r="A3474">
        <v>1583</v>
      </c>
      <c r="B3474" s="3" t="s">
        <v>1584</v>
      </c>
      <c r="C3474" s="3" t="s">
        <v>5693</v>
      </c>
      <c r="D3474" s="22">
        <v>20000</v>
      </c>
      <c r="E3474" s="22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0"/>
        <v>101</v>
      </c>
      <c r="P3474">
        <f t="shared" si="217"/>
        <v>15</v>
      </c>
      <c r="Q3474" s="11" t="s">
        <v>8313</v>
      </c>
      <c r="R3474" t="s">
        <v>8351</v>
      </c>
      <c r="S3474" s="16">
        <f t="shared" si="218"/>
        <v>41877.904988425929</v>
      </c>
      <c r="T3474">
        <f t="shared" si="219"/>
        <v>2014</v>
      </c>
    </row>
    <row r="3475" spans="1:20" x14ac:dyDescent="0.35">
      <c r="A3475">
        <v>1086</v>
      </c>
      <c r="B3475" s="3" t="s">
        <v>1087</v>
      </c>
      <c r="C3475" s="3" t="s">
        <v>5196</v>
      </c>
      <c r="D3475" s="22">
        <v>18000</v>
      </c>
      <c r="E3475" s="22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0"/>
        <v>101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>
        <f t="shared" si="219"/>
        <v>2014</v>
      </c>
    </row>
    <row r="3476" spans="1:20" ht="43.5" x14ac:dyDescent="0.35">
      <c r="A3476">
        <v>1435</v>
      </c>
      <c r="B3476" s="3" t="s">
        <v>1436</v>
      </c>
      <c r="C3476" s="3" t="s">
        <v>5545</v>
      </c>
      <c r="D3476" s="22">
        <v>15000</v>
      </c>
      <c r="E3476" s="22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0"/>
        <v>101</v>
      </c>
      <c r="P3476">
        <f t="shared" si="217"/>
        <v>7.5</v>
      </c>
      <c r="Q3476" s="11" t="s">
        <v>8311</v>
      </c>
      <c r="R3476" t="s">
        <v>8348</v>
      </c>
      <c r="S3476" s="16">
        <f t="shared" si="218"/>
        <v>42258.780324074076</v>
      </c>
      <c r="T3476">
        <f t="shared" si="219"/>
        <v>2015</v>
      </c>
    </row>
    <row r="3477" spans="1:20" x14ac:dyDescent="0.35">
      <c r="A3477">
        <v>1406</v>
      </c>
      <c r="B3477" s="3" t="s">
        <v>1407</v>
      </c>
      <c r="C3477" s="3" t="s">
        <v>5516</v>
      </c>
      <c r="D3477" s="22">
        <v>12000</v>
      </c>
      <c r="E3477" s="22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0"/>
        <v>101</v>
      </c>
      <c r="P3477">
        <f t="shared" si="217"/>
        <v>5</v>
      </c>
      <c r="Q3477" s="11" t="s">
        <v>8311</v>
      </c>
      <c r="R3477" t="s">
        <v>8348</v>
      </c>
      <c r="S3477" s="16">
        <f t="shared" si="218"/>
        <v>42297.432951388888</v>
      </c>
      <c r="T3477">
        <f t="shared" si="219"/>
        <v>2015</v>
      </c>
    </row>
    <row r="3478" spans="1:20" ht="29" x14ac:dyDescent="0.35">
      <c r="A3478">
        <v>3926</v>
      </c>
      <c r="B3478" s="3" t="s">
        <v>3923</v>
      </c>
      <c r="C3478" s="3" t="s">
        <v>8034</v>
      </c>
      <c r="D3478" s="22">
        <v>5000</v>
      </c>
      <c r="E3478" s="22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0"/>
        <v>101</v>
      </c>
      <c r="P3478">
        <f t="shared" si="217"/>
        <v>15</v>
      </c>
      <c r="Q3478" s="11" t="s">
        <v>8323</v>
      </c>
      <c r="R3478" t="s">
        <v>8326</v>
      </c>
      <c r="S3478" s="16">
        <f t="shared" si="218"/>
        <v>41970.085046296299</v>
      </c>
      <c r="T3478">
        <f t="shared" si="219"/>
        <v>2014</v>
      </c>
    </row>
    <row r="3479" spans="1:20" ht="43.5" x14ac:dyDescent="0.35">
      <c r="A3479">
        <v>1407</v>
      </c>
      <c r="B3479" s="3" t="s">
        <v>1408</v>
      </c>
      <c r="C3479" s="3" t="s">
        <v>5517</v>
      </c>
      <c r="D3479" s="22">
        <v>3000</v>
      </c>
      <c r="E3479" s="22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0"/>
        <v>101</v>
      </c>
      <c r="P3479">
        <f t="shared" si="217"/>
        <v>7.5</v>
      </c>
      <c r="Q3479" s="11" t="s">
        <v>8311</v>
      </c>
      <c r="R3479" t="s">
        <v>8348</v>
      </c>
      <c r="S3479" s="16">
        <f t="shared" si="218"/>
        <v>41838.536782407406</v>
      </c>
      <c r="T3479">
        <f t="shared" si="219"/>
        <v>2014</v>
      </c>
    </row>
    <row r="3480" spans="1:20" ht="43.5" x14ac:dyDescent="0.35">
      <c r="A3480">
        <v>1454</v>
      </c>
      <c r="B3480" s="3" t="s">
        <v>1455</v>
      </c>
      <c r="C3480" s="3" t="s">
        <v>5564</v>
      </c>
      <c r="D3480" s="22">
        <v>1750</v>
      </c>
      <c r="E3480" s="22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0"/>
        <v>202</v>
      </c>
      <c r="P3480">
        <f t="shared" si="217"/>
        <v>15</v>
      </c>
      <c r="Q3480" s="11" t="s">
        <v>8311</v>
      </c>
      <c r="R3480" t="s">
        <v>8348</v>
      </c>
      <c r="S3480" s="16">
        <f t="shared" si="218"/>
        <v>42463.866666666669</v>
      </c>
      <c r="T3480">
        <f t="shared" si="219"/>
        <v>2016</v>
      </c>
    </row>
    <row r="3481" spans="1:20" ht="43.5" x14ac:dyDescent="0.35">
      <c r="A3481">
        <v>1053</v>
      </c>
      <c r="B3481" s="3" t="s">
        <v>1054</v>
      </c>
      <c r="C3481" s="3" t="s">
        <v>5163</v>
      </c>
      <c r="D3481" s="22">
        <v>1500</v>
      </c>
      <c r="E3481" s="22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0"/>
        <v>202</v>
      </c>
      <c r="P3481">
        <f t="shared" si="217"/>
        <v>15</v>
      </c>
      <c r="Q3481" s="11" t="s">
        <v>8346</v>
      </c>
      <c r="R3481" t="s">
        <v>8347</v>
      </c>
      <c r="S3481" s="16">
        <f t="shared" si="218"/>
        <v>42775.172824074078</v>
      </c>
      <c r="T3481">
        <f t="shared" si="219"/>
        <v>2017</v>
      </c>
    </row>
    <row r="3482" spans="1:20" ht="29" x14ac:dyDescent="0.35">
      <c r="A3482">
        <v>2641</v>
      </c>
      <c r="B3482" s="3" t="s">
        <v>2641</v>
      </c>
      <c r="C3482" s="3" t="s">
        <v>6751</v>
      </c>
      <c r="D3482" s="22">
        <v>1500</v>
      </c>
      <c r="E3482" s="22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0"/>
        <v>155</v>
      </c>
      <c r="P3482">
        <f t="shared" si="217"/>
        <v>15</v>
      </c>
      <c r="Q3482" s="11" t="s">
        <v>8308</v>
      </c>
      <c r="R3482" t="s">
        <v>8315</v>
      </c>
      <c r="S3482" s="16">
        <f t="shared" si="218"/>
        <v>41880.827118055553</v>
      </c>
      <c r="T3482">
        <f t="shared" si="219"/>
        <v>2014</v>
      </c>
    </row>
    <row r="3483" spans="1:20" ht="43.5" x14ac:dyDescent="0.35">
      <c r="A3483">
        <v>2347</v>
      </c>
      <c r="B3483" s="3" t="s">
        <v>2348</v>
      </c>
      <c r="C3483" s="3" t="s">
        <v>6457</v>
      </c>
      <c r="D3483" s="22">
        <v>1000</v>
      </c>
      <c r="E3483" s="22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0"/>
        <v>336</v>
      </c>
      <c r="P3483">
        <f t="shared" si="217"/>
        <v>15</v>
      </c>
      <c r="Q3483" s="11" t="s">
        <v>8308</v>
      </c>
      <c r="R3483" t="s">
        <v>8342</v>
      </c>
      <c r="S3483" s="16">
        <f t="shared" si="218"/>
        <v>42577.607361111113</v>
      </c>
      <c r="T3483">
        <f t="shared" si="219"/>
        <v>2016</v>
      </c>
    </row>
    <row r="3484" spans="1:20" ht="58" x14ac:dyDescent="0.35">
      <c r="A3484">
        <v>3642</v>
      </c>
      <c r="B3484" s="3" t="s">
        <v>3640</v>
      </c>
      <c r="C3484" s="3" t="s">
        <v>7752</v>
      </c>
      <c r="D3484" s="22">
        <v>700</v>
      </c>
      <c r="E3484" s="22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0"/>
        <v>101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>
        <f t="shared" si="219"/>
        <v>2015</v>
      </c>
    </row>
    <row r="3485" spans="1:20" ht="43.5" x14ac:dyDescent="0.35">
      <c r="A3485">
        <v>1810</v>
      </c>
      <c r="B3485" s="3" t="s">
        <v>1811</v>
      </c>
      <c r="C3485" s="3" t="s">
        <v>5920</v>
      </c>
      <c r="D3485" s="22">
        <v>450</v>
      </c>
      <c r="E3485" s="22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0"/>
        <v>100</v>
      </c>
      <c r="P3485">
        <f t="shared" si="217"/>
        <v>7.5</v>
      </c>
      <c r="Q3485" s="11" t="s">
        <v>8313</v>
      </c>
      <c r="R3485" t="s">
        <v>8314</v>
      </c>
      <c r="S3485" s="16">
        <f t="shared" si="218"/>
        <v>41860.91002314815</v>
      </c>
      <c r="T3485">
        <f t="shared" si="219"/>
        <v>2014</v>
      </c>
    </row>
    <row r="3486" spans="1:20" ht="43.5" x14ac:dyDescent="0.35">
      <c r="A3486">
        <v>3925</v>
      </c>
      <c r="B3486" s="3" t="s">
        <v>3922</v>
      </c>
      <c r="C3486" s="3" t="s">
        <v>8033</v>
      </c>
      <c r="D3486" s="22">
        <v>150</v>
      </c>
      <c r="E3486" s="22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0"/>
        <v>167</v>
      </c>
      <c r="P3486">
        <f t="shared" si="217"/>
        <v>5</v>
      </c>
      <c r="Q3486" s="11" t="s">
        <v>8323</v>
      </c>
      <c r="R3486" t="s">
        <v>8326</v>
      </c>
      <c r="S3486" s="16">
        <f t="shared" si="218"/>
        <v>41820.870821759258</v>
      </c>
      <c r="T3486">
        <f t="shared" si="219"/>
        <v>2014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 s="22">
        <v>3300</v>
      </c>
      <c r="E3487" s="22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0"/>
        <v>33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>
        <f t="shared" si="219"/>
        <v>2014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 s="22">
        <v>125000</v>
      </c>
      <c r="E3488" s="22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0"/>
        <v>100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>
        <f t="shared" si="219"/>
        <v>2015</v>
      </c>
    </row>
    <row r="3489" spans="1:20" ht="43.5" x14ac:dyDescent="0.35">
      <c r="A3489">
        <v>31</v>
      </c>
      <c r="B3489" s="3" t="s">
        <v>33</v>
      </c>
      <c r="C3489" s="3" t="s">
        <v>4142</v>
      </c>
      <c r="D3489" s="22">
        <v>13</v>
      </c>
      <c r="E3489" s="22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0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>
        <f t="shared" si="219"/>
        <v>2016</v>
      </c>
    </row>
    <row r="3490" spans="1:20" ht="29" x14ac:dyDescent="0.35">
      <c r="A3490">
        <v>3600</v>
      </c>
      <c r="B3490" s="3" t="s">
        <v>3599</v>
      </c>
      <c r="C3490" s="3" t="s">
        <v>7710</v>
      </c>
      <c r="D3490" s="22">
        <v>10</v>
      </c>
      <c r="E3490" s="22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0"/>
        <v>100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>
        <f t="shared" si="219"/>
        <v>2016</v>
      </c>
    </row>
    <row r="3491" spans="1:20" ht="43.5" x14ac:dyDescent="0.35">
      <c r="A3491">
        <v>560</v>
      </c>
      <c r="B3491" s="3" t="s">
        <v>561</v>
      </c>
      <c r="C3491" s="3" t="s">
        <v>4670</v>
      </c>
      <c r="D3491" s="22">
        <v>100000</v>
      </c>
      <c r="E3491" s="22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0"/>
        <v>100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>
        <f t="shared" si="219"/>
        <v>2014</v>
      </c>
    </row>
    <row r="3492" spans="1:20" ht="43.5" x14ac:dyDescent="0.35">
      <c r="A3492">
        <v>1081</v>
      </c>
      <c r="B3492" s="3" t="s">
        <v>1082</v>
      </c>
      <c r="C3492" s="3" t="s">
        <v>5191</v>
      </c>
      <c r="D3492" s="22">
        <v>68000</v>
      </c>
      <c r="E3492" s="22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0"/>
        <v>100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>
        <f t="shared" si="219"/>
        <v>2014</v>
      </c>
    </row>
    <row r="3493" spans="1:20" ht="43.5" x14ac:dyDescent="0.35">
      <c r="A3493">
        <v>1902</v>
      </c>
      <c r="B3493" s="3" t="s">
        <v>1903</v>
      </c>
      <c r="C3493" s="3" t="s">
        <v>6012</v>
      </c>
      <c r="D3493" s="22">
        <v>1000</v>
      </c>
      <c r="E3493" s="22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0"/>
        <v>200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>
        <f t="shared" si="219"/>
        <v>2015</v>
      </c>
    </row>
    <row r="3494" spans="1:20" ht="43.5" x14ac:dyDescent="0.35">
      <c r="A3494">
        <v>167</v>
      </c>
      <c r="B3494" s="3" t="s">
        <v>169</v>
      </c>
      <c r="C3494" s="3" t="s">
        <v>4277</v>
      </c>
      <c r="D3494" s="22">
        <v>110000</v>
      </c>
      <c r="E3494" s="22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0"/>
        <v>122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>
        <f t="shared" si="219"/>
        <v>2015</v>
      </c>
    </row>
    <row r="3495" spans="1:20" ht="58" x14ac:dyDescent="0.35">
      <c r="A3495">
        <v>981</v>
      </c>
      <c r="B3495" s="3" t="s">
        <v>982</v>
      </c>
      <c r="C3495" s="3" t="s">
        <v>5091</v>
      </c>
      <c r="D3495" s="22">
        <v>88888</v>
      </c>
      <c r="E3495" s="22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0"/>
        <v>100</v>
      </c>
      <c r="P3495">
        <f t="shared" si="217"/>
        <v>2.75</v>
      </c>
      <c r="Q3495" s="11" t="s">
        <v>8308</v>
      </c>
      <c r="R3495" t="s">
        <v>8310</v>
      </c>
      <c r="S3495" s="16">
        <f t="shared" si="218"/>
        <v>41830.947013888886</v>
      </c>
      <c r="T3495">
        <f t="shared" si="219"/>
        <v>2014</v>
      </c>
    </row>
    <row r="3496" spans="1:20" ht="58" x14ac:dyDescent="0.35">
      <c r="A3496">
        <v>3970</v>
      </c>
      <c r="B3496" s="3" t="s">
        <v>3967</v>
      </c>
      <c r="C3496" s="3" t="s">
        <v>8077</v>
      </c>
      <c r="D3496" s="22">
        <v>15000</v>
      </c>
      <c r="E3496" s="22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0"/>
        <v>100</v>
      </c>
      <c r="P3496">
        <f t="shared" si="217"/>
        <v>5.5</v>
      </c>
      <c r="Q3496" s="11" t="s">
        <v>8323</v>
      </c>
      <c r="R3496" t="s">
        <v>8326</v>
      </c>
      <c r="S3496" s="16">
        <f t="shared" si="218"/>
        <v>42447.863553240735</v>
      </c>
      <c r="T3496">
        <f t="shared" si="219"/>
        <v>2016</v>
      </c>
    </row>
    <row r="3497" spans="1:20" ht="43.5" x14ac:dyDescent="0.35">
      <c r="A3497">
        <v>512</v>
      </c>
      <c r="B3497" s="3" t="s">
        <v>513</v>
      </c>
      <c r="C3497" s="3" t="s">
        <v>4622</v>
      </c>
      <c r="D3497" s="22">
        <v>8000</v>
      </c>
      <c r="E3497" s="22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0"/>
        <v>40</v>
      </c>
      <c r="P3497">
        <f t="shared" si="217"/>
        <v>5.5</v>
      </c>
      <c r="Q3497" s="11" t="s">
        <v>8321</v>
      </c>
      <c r="R3497" t="s">
        <v>8339</v>
      </c>
      <c r="S3497" s="16">
        <f t="shared" si="218"/>
        <v>42649.742210648154</v>
      </c>
      <c r="T3497">
        <f t="shared" si="219"/>
        <v>2016</v>
      </c>
    </row>
    <row r="3498" spans="1:20" ht="43.5" x14ac:dyDescent="0.35">
      <c r="A3498">
        <v>1123</v>
      </c>
      <c r="B3498" s="3" t="s">
        <v>1124</v>
      </c>
      <c r="C3498" s="3" t="s">
        <v>5233</v>
      </c>
      <c r="D3498" s="22">
        <v>5000</v>
      </c>
      <c r="E3498" s="22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0"/>
        <v>123</v>
      </c>
      <c r="P3498">
        <f t="shared" si="217"/>
        <v>3.67</v>
      </c>
      <c r="Q3498" s="11" t="s">
        <v>8316</v>
      </c>
      <c r="R3498" t="s">
        <v>8334</v>
      </c>
      <c r="S3498" s="16">
        <f t="shared" si="218"/>
        <v>41718.5237037037</v>
      </c>
      <c r="T3498">
        <f t="shared" si="219"/>
        <v>2014</v>
      </c>
    </row>
    <row r="3499" spans="1:20" ht="43.5" x14ac:dyDescent="0.35">
      <c r="A3499">
        <v>1130</v>
      </c>
      <c r="B3499" s="3" t="s">
        <v>1131</v>
      </c>
      <c r="C3499" s="3" t="s">
        <v>5240</v>
      </c>
      <c r="D3499" s="22">
        <v>5000</v>
      </c>
      <c r="E3499" s="22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0"/>
        <v>115</v>
      </c>
      <c r="P3499">
        <f t="shared" si="217"/>
        <v>3.67</v>
      </c>
      <c r="Q3499" s="11" t="s">
        <v>8316</v>
      </c>
      <c r="R3499" t="s">
        <v>8344</v>
      </c>
      <c r="S3499" s="16">
        <f t="shared" si="218"/>
        <v>41908.996527777781</v>
      </c>
      <c r="T3499">
        <f t="shared" si="219"/>
        <v>2014</v>
      </c>
    </row>
    <row r="3500" spans="1:20" ht="43.5" x14ac:dyDescent="0.35">
      <c r="A3500">
        <v>1715</v>
      </c>
      <c r="B3500" s="3" t="s">
        <v>1716</v>
      </c>
      <c r="C3500" s="3" t="s">
        <v>5825</v>
      </c>
      <c r="D3500" s="22">
        <v>5000</v>
      </c>
      <c r="E3500" s="22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0"/>
        <v>130</v>
      </c>
      <c r="P3500">
        <f t="shared" si="217"/>
        <v>5.5</v>
      </c>
      <c r="Q3500" s="11" t="s">
        <v>8327</v>
      </c>
      <c r="R3500" t="s">
        <v>8330</v>
      </c>
      <c r="S3500" s="16">
        <f t="shared" si="218"/>
        <v>42064.217418981483</v>
      </c>
      <c r="T3500">
        <f t="shared" si="219"/>
        <v>2015</v>
      </c>
    </row>
    <row r="3501" spans="1:20" ht="43.5" x14ac:dyDescent="0.35">
      <c r="A3501">
        <v>3940</v>
      </c>
      <c r="B3501" s="3" t="s">
        <v>3937</v>
      </c>
      <c r="C3501" s="3" t="s">
        <v>8048</v>
      </c>
      <c r="D3501" s="22">
        <v>5000</v>
      </c>
      <c r="E3501" s="22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0"/>
        <v>102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41961.492488425924</v>
      </c>
      <c r="T3501">
        <f t="shared" si="219"/>
        <v>2014</v>
      </c>
    </row>
    <row r="3502" spans="1:20" ht="29" x14ac:dyDescent="0.35">
      <c r="A3502">
        <v>3103</v>
      </c>
      <c r="B3502" s="3" t="s">
        <v>3103</v>
      </c>
      <c r="C3502" s="3" t="s">
        <v>7213</v>
      </c>
      <c r="D3502" s="22">
        <v>4100</v>
      </c>
      <c r="E3502" s="22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0"/>
        <v>108</v>
      </c>
      <c r="P3502">
        <f t="shared" si="217"/>
        <v>5.5</v>
      </c>
      <c r="Q3502" s="11" t="s">
        <v>8323</v>
      </c>
      <c r="R3502" t="s">
        <v>8324</v>
      </c>
      <c r="S3502" s="16">
        <f t="shared" si="218"/>
        <v>42107.156319444446</v>
      </c>
      <c r="T3502">
        <f t="shared" si="219"/>
        <v>2015</v>
      </c>
    </row>
    <row r="3503" spans="1:20" ht="29" x14ac:dyDescent="0.35">
      <c r="A3503">
        <v>3866</v>
      </c>
      <c r="B3503" s="3" t="s">
        <v>3863</v>
      </c>
      <c r="C3503" s="3" t="s">
        <v>7975</v>
      </c>
      <c r="D3503" s="22">
        <v>2000</v>
      </c>
      <c r="E3503" s="22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0"/>
        <v>100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42402.947002314817</v>
      </c>
      <c r="T3503">
        <f t="shared" si="219"/>
        <v>2016</v>
      </c>
    </row>
    <row r="3504" spans="1:20" ht="43.5" x14ac:dyDescent="0.35">
      <c r="A3504">
        <v>159</v>
      </c>
      <c r="B3504" s="3" t="s">
        <v>161</v>
      </c>
      <c r="C3504" s="3" t="s">
        <v>4269</v>
      </c>
      <c r="D3504" s="22">
        <v>500000</v>
      </c>
      <c r="E3504" s="22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0"/>
        <v>100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42514.434548611112</v>
      </c>
      <c r="T3504">
        <f t="shared" si="219"/>
        <v>2016</v>
      </c>
    </row>
    <row r="3505" spans="1:20" ht="58" x14ac:dyDescent="0.35">
      <c r="A3505">
        <v>1176</v>
      </c>
      <c r="B3505" s="3" t="s">
        <v>1177</v>
      </c>
      <c r="C3505" s="3" t="s">
        <v>5286</v>
      </c>
      <c r="D3505" s="22">
        <v>175000</v>
      </c>
      <c r="E3505" s="22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0"/>
        <v>100</v>
      </c>
      <c r="P3505">
        <f t="shared" si="217"/>
        <v>10</v>
      </c>
      <c r="Q3505" s="11" t="s">
        <v>8319</v>
      </c>
      <c r="R3505" t="s">
        <v>8345</v>
      </c>
      <c r="S3505" s="16">
        <f t="shared" si="218"/>
        <v>42746.019652777773</v>
      </c>
      <c r="T3505">
        <f t="shared" si="219"/>
        <v>2017</v>
      </c>
    </row>
    <row r="3506" spans="1:20" ht="58" x14ac:dyDescent="0.35">
      <c r="A3506">
        <v>120</v>
      </c>
      <c r="B3506" s="3" t="s">
        <v>122</v>
      </c>
      <c r="C3506" s="3" t="s">
        <v>4231</v>
      </c>
      <c r="D3506" s="22">
        <v>70000</v>
      </c>
      <c r="E3506" s="22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0"/>
        <v>158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42616.049849537041</v>
      </c>
      <c r="T3506">
        <f t="shared" si="219"/>
        <v>2016</v>
      </c>
    </row>
    <row r="3507" spans="1:20" ht="43.5" x14ac:dyDescent="0.35">
      <c r="A3507">
        <v>2685</v>
      </c>
      <c r="B3507" s="3" t="s">
        <v>2685</v>
      </c>
      <c r="C3507" s="3" t="s">
        <v>6795</v>
      </c>
      <c r="D3507" s="22">
        <v>50000</v>
      </c>
      <c r="E3507" s="22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0"/>
        <v>126</v>
      </c>
      <c r="P3507">
        <f t="shared" si="217"/>
        <v>10</v>
      </c>
      <c r="Q3507" s="11" t="s">
        <v>8319</v>
      </c>
      <c r="R3507" t="s">
        <v>8345</v>
      </c>
      <c r="S3507" s="16">
        <f t="shared" si="218"/>
        <v>42061.69594907407</v>
      </c>
      <c r="T3507">
        <f t="shared" si="219"/>
        <v>2015</v>
      </c>
    </row>
    <row r="3508" spans="1:20" ht="58" x14ac:dyDescent="0.35">
      <c r="A3508">
        <v>1911</v>
      </c>
      <c r="B3508" s="3" t="s">
        <v>1912</v>
      </c>
      <c r="C3508" s="3" t="s">
        <v>6021</v>
      </c>
      <c r="D3508" s="22">
        <v>42500</v>
      </c>
      <c r="E3508" s="22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0"/>
        <v>24</v>
      </c>
      <c r="P3508">
        <f t="shared" si="217"/>
        <v>10</v>
      </c>
      <c r="Q3508" s="11" t="s">
        <v>8308</v>
      </c>
      <c r="R3508" t="s">
        <v>8318</v>
      </c>
      <c r="S3508" s="16">
        <f t="shared" si="218"/>
        <v>41830.033958333333</v>
      </c>
      <c r="T3508">
        <f t="shared" si="219"/>
        <v>2014</v>
      </c>
    </row>
    <row r="3509" spans="1:20" ht="43.5" x14ac:dyDescent="0.35">
      <c r="A3509">
        <v>771</v>
      </c>
      <c r="B3509" s="3" t="s">
        <v>772</v>
      </c>
      <c r="C3509" s="3" t="s">
        <v>4881</v>
      </c>
      <c r="D3509" s="22">
        <v>38000</v>
      </c>
      <c r="E3509" s="22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0"/>
        <v>20</v>
      </c>
      <c r="P3509">
        <f t="shared" si="217"/>
        <v>10</v>
      </c>
      <c r="Q3509" s="11" t="s">
        <v>8311</v>
      </c>
      <c r="R3509" t="s">
        <v>8352</v>
      </c>
      <c r="S3509" s="16">
        <f t="shared" si="218"/>
        <v>42349.824097222227</v>
      </c>
      <c r="T3509">
        <f t="shared" si="219"/>
        <v>2015</v>
      </c>
    </row>
    <row r="3510" spans="1:20" ht="29" x14ac:dyDescent="0.35">
      <c r="A3510">
        <v>3132</v>
      </c>
      <c r="B3510" s="3" t="s">
        <v>3132</v>
      </c>
      <c r="C3510" s="3" t="s">
        <v>7242</v>
      </c>
      <c r="D3510" s="22">
        <v>30000</v>
      </c>
      <c r="E3510" s="22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0"/>
        <v>105</v>
      </c>
      <c r="P3510">
        <f t="shared" si="217"/>
        <v>10</v>
      </c>
      <c r="Q3510" s="11" t="s">
        <v>8323</v>
      </c>
      <c r="R3510" t="s">
        <v>8326</v>
      </c>
      <c r="S3510" s="16">
        <f t="shared" si="218"/>
        <v>42786.350231481483</v>
      </c>
      <c r="T3510">
        <f t="shared" si="219"/>
        <v>2017</v>
      </c>
    </row>
    <row r="3511" spans="1:20" ht="43.5" x14ac:dyDescent="0.35">
      <c r="A3511">
        <v>3065</v>
      </c>
      <c r="B3511" s="3" t="s">
        <v>3065</v>
      </c>
      <c r="C3511" s="3" t="s">
        <v>7175</v>
      </c>
      <c r="D3511" s="22">
        <v>25000</v>
      </c>
      <c r="E3511" s="22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0"/>
        <v>189</v>
      </c>
      <c r="P3511">
        <f t="shared" si="217"/>
        <v>5</v>
      </c>
      <c r="Q3511" s="11" t="s">
        <v>8323</v>
      </c>
      <c r="R3511" t="s">
        <v>8324</v>
      </c>
      <c r="S3511" s="16">
        <f t="shared" si="218"/>
        <v>41825.055231481485</v>
      </c>
      <c r="T3511">
        <f t="shared" si="219"/>
        <v>2014</v>
      </c>
    </row>
    <row r="3512" spans="1:20" ht="43.5" x14ac:dyDescent="0.35">
      <c r="A3512">
        <v>3110</v>
      </c>
      <c r="B3512" s="3" t="s">
        <v>3110</v>
      </c>
      <c r="C3512" s="3" t="s">
        <v>7220</v>
      </c>
      <c r="D3512" s="22">
        <v>25000</v>
      </c>
      <c r="E3512" s="22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0"/>
        <v>52</v>
      </c>
      <c r="P3512">
        <f t="shared" si="217"/>
        <v>10</v>
      </c>
      <c r="Q3512" s="11" t="s">
        <v>8323</v>
      </c>
      <c r="R3512" t="s">
        <v>8324</v>
      </c>
      <c r="S3512" s="16">
        <f t="shared" si="218"/>
        <v>42745.031469907408</v>
      </c>
      <c r="T3512">
        <f t="shared" si="219"/>
        <v>2017</v>
      </c>
    </row>
    <row r="3513" spans="1:20" ht="58" x14ac:dyDescent="0.35">
      <c r="A3513">
        <v>2374</v>
      </c>
      <c r="B3513" s="3" t="s">
        <v>2375</v>
      </c>
      <c r="C3513" s="3" t="s">
        <v>6484</v>
      </c>
      <c r="D3513" s="22">
        <v>22000</v>
      </c>
      <c r="E3513" s="22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0"/>
        <v>111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42017.843287037031</v>
      </c>
      <c r="T3513">
        <f t="shared" si="219"/>
        <v>2015</v>
      </c>
    </row>
    <row r="3514" spans="1:20" ht="43.5" x14ac:dyDescent="0.35">
      <c r="A3514">
        <v>1867</v>
      </c>
      <c r="B3514" s="3" t="s">
        <v>1868</v>
      </c>
      <c r="C3514" s="3" t="s">
        <v>5977</v>
      </c>
      <c r="D3514" s="22">
        <v>20000</v>
      </c>
      <c r="E3514" s="22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0"/>
        <v>125</v>
      </c>
      <c r="P3514">
        <f t="shared" si="217"/>
        <v>10</v>
      </c>
      <c r="Q3514" s="11" t="s">
        <v>8316</v>
      </c>
      <c r="R3514" t="s">
        <v>8344</v>
      </c>
      <c r="S3514" s="16">
        <f t="shared" si="218"/>
        <v>42649.924907407403</v>
      </c>
      <c r="T3514">
        <f t="shared" si="219"/>
        <v>2016</v>
      </c>
    </row>
    <row r="3515" spans="1:20" ht="43.5" x14ac:dyDescent="0.35">
      <c r="A3515">
        <v>2126</v>
      </c>
      <c r="B3515" s="3" t="s">
        <v>2127</v>
      </c>
      <c r="C3515" s="3" t="s">
        <v>6236</v>
      </c>
      <c r="D3515" s="22">
        <v>20000</v>
      </c>
      <c r="E3515" s="22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0"/>
        <v>104</v>
      </c>
      <c r="P3515">
        <f t="shared" si="217"/>
        <v>5</v>
      </c>
      <c r="Q3515" s="11" t="s">
        <v>8316</v>
      </c>
      <c r="R3515" t="s">
        <v>8334</v>
      </c>
      <c r="S3515" s="16">
        <f t="shared" si="218"/>
        <v>41951.973229166666</v>
      </c>
      <c r="T3515">
        <f t="shared" si="219"/>
        <v>2014</v>
      </c>
    </row>
    <row r="3516" spans="1:20" ht="43.5" x14ac:dyDescent="0.35">
      <c r="A3516">
        <v>3878</v>
      </c>
      <c r="B3516" s="3" t="s">
        <v>3875</v>
      </c>
      <c r="C3516" s="3" t="s">
        <v>7987</v>
      </c>
      <c r="D3516" s="22">
        <v>18000</v>
      </c>
      <c r="E3516" s="22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0"/>
        <v>252</v>
      </c>
      <c r="P3516">
        <f t="shared" si="217"/>
        <v>10</v>
      </c>
      <c r="Q3516" s="11" t="s">
        <v>8323</v>
      </c>
      <c r="R3516" t="s">
        <v>8335</v>
      </c>
      <c r="S3516" s="16">
        <f t="shared" si="218"/>
        <v>42154.818819444445</v>
      </c>
      <c r="T3516">
        <f t="shared" si="219"/>
        <v>2015</v>
      </c>
    </row>
    <row r="3517" spans="1:20" ht="58" x14ac:dyDescent="0.35">
      <c r="A3517">
        <v>630</v>
      </c>
      <c r="B3517" s="3" t="s">
        <v>631</v>
      </c>
      <c r="C3517" s="3" t="s">
        <v>4740</v>
      </c>
      <c r="D3517" s="22">
        <v>11999</v>
      </c>
      <c r="E3517" s="22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0"/>
        <v>103</v>
      </c>
      <c r="P3517">
        <f t="shared" si="217"/>
        <v>10</v>
      </c>
      <c r="Q3517" s="11" t="s">
        <v>8308</v>
      </c>
      <c r="R3517" t="s">
        <v>8342</v>
      </c>
      <c r="S3517" s="16">
        <f t="shared" si="218"/>
        <v>42223.619456018518</v>
      </c>
      <c r="T3517">
        <f t="shared" si="219"/>
        <v>2015</v>
      </c>
    </row>
    <row r="3518" spans="1:20" ht="43.5" x14ac:dyDescent="0.35">
      <c r="A3518">
        <v>443</v>
      </c>
      <c r="B3518" s="3" t="s">
        <v>444</v>
      </c>
      <c r="C3518" s="3" t="s">
        <v>4553</v>
      </c>
      <c r="D3518" s="22">
        <v>10000</v>
      </c>
      <c r="E3518" s="22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0"/>
        <v>930250</v>
      </c>
      <c r="P3518">
        <f t="shared" si="217"/>
        <v>5</v>
      </c>
      <c r="Q3518" s="11" t="s">
        <v>8321</v>
      </c>
      <c r="R3518" t="s">
        <v>8339</v>
      </c>
      <c r="S3518" s="16">
        <f t="shared" si="218"/>
        <v>41650.015057870369</v>
      </c>
      <c r="T3518">
        <f t="shared" si="219"/>
        <v>2014</v>
      </c>
    </row>
    <row r="3519" spans="1:20" ht="43.5" x14ac:dyDescent="0.35">
      <c r="A3519">
        <v>482</v>
      </c>
      <c r="B3519" s="3" t="s">
        <v>483</v>
      </c>
      <c r="C3519" s="3" t="s">
        <v>4592</v>
      </c>
      <c r="D3519" s="22">
        <v>10000</v>
      </c>
      <c r="E3519" s="22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0"/>
        <v>102</v>
      </c>
      <c r="P3519">
        <f t="shared" si="217"/>
        <v>10</v>
      </c>
      <c r="Q3519" s="11" t="s">
        <v>8321</v>
      </c>
      <c r="R3519" t="s">
        <v>8339</v>
      </c>
      <c r="S3519" s="16">
        <f t="shared" si="218"/>
        <v>42447.896875000006</v>
      </c>
      <c r="T3519">
        <f t="shared" si="219"/>
        <v>2016</v>
      </c>
    </row>
    <row r="3520" spans="1:20" ht="43.5" x14ac:dyDescent="0.35">
      <c r="A3520">
        <v>1564</v>
      </c>
      <c r="B3520" s="3" t="s">
        <v>1565</v>
      </c>
      <c r="C3520" s="3" t="s">
        <v>5674</v>
      </c>
      <c r="D3520" s="22">
        <v>10000</v>
      </c>
      <c r="E3520" s="22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0"/>
        <v>185</v>
      </c>
      <c r="P3520">
        <f t="shared" si="217"/>
        <v>10</v>
      </c>
      <c r="Q3520" s="11" t="s">
        <v>8311</v>
      </c>
      <c r="R3520" t="s">
        <v>8349</v>
      </c>
      <c r="S3520" s="16">
        <f t="shared" si="218"/>
        <v>42121.367002314815</v>
      </c>
      <c r="T3520">
        <f t="shared" si="219"/>
        <v>2015</v>
      </c>
    </row>
    <row r="3521" spans="1:20" ht="29" x14ac:dyDescent="0.35">
      <c r="A3521">
        <v>4000</v>
      </c>
      <c r="B3521" s="3" t="s">
        <v>3996</v>
      </c>
      <c r="C3521" s="3" t="s">
        <v>8106</v>
      </c>
      <c r="D3521" s="22">
        <v>8000</v>
      </c>
      <c r="E3521" s="22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0"/>
        <v>115</v>
      </c>
      <c r="P3521">
        <f t="shared" si="217"/>
        <v>10</v>
      </c>
      <c r="Q3521" s="11" t="s">
        <v>8323</v>
      </c>
      <c r="R3521" t="s">
        <v>8326</v>
      </c>
      <c r="S3521" s="16">
        <f t="shared" si="218"/>
        <v>42437.64534722222</v>
      </c>
      <c r="T3521">
        <f t="shared" si="219"/>
        <v>2016</v>
      </c>
    </row>
    <row r="3522" spans="1:20" ht="43.5" x14ac:dyDescent="0.35">
      <c r="A3522">
        <v>1114</v>
      </c>
      <c r="B3522" s="3" t="s">
        <v>1115</v>
      </c>
      <c r="C3522" s="3" t="s">
        <v>5224</v>
      </c>
      <c r="D3522" s="22">
        <v>6000</v>
      </c>
      <c r="E3522" s="22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0"/>
        <v>110</v>
      </c>
      <c r="P3522">
        <f t="shared" si="217"/>
        <v>3.33</v>
      </c>
      <c r="Q3522" s="11" t="s">
        <v>8316</v>
      </c>
      <c r="R3522" t="s">
        <v>8334</v>
      </c>
      <c r="S3522" s="16">
        <f t="shared" si="218"/>
        <v>41526.345914351856</v>
      </c>
      <c r="T3522">
        <f t="shared" si="219"/>
        <v>2013</v>
      </c>
    </row>
    <row r="3523" spans="1:20" ht="43.5" x14ac:dyDescent="0.35">
      <c r="A3523">
        <v>1701</v>
      </c>
      <c r="B3523" s="3" t="s">
        <v>1702</v>
      </c>
      <c r="C3523" s="3" t="s">
        <v>5811</v>
      </c>
      <c r="D3523" s="22">
        <v>5050</v>
      </c>
      <c r="E3523" s="22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102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6">
        <f t="shared" ref="S3523:S3586" si="222">(((J3523/60)/60)/24)+DATE(1970,1,1)</f>
        <v>41989.664409722223</v>
      </c>
      <c r="T3523">
        <f t="shared" ref="T3523:T3586" si="223">YEAR(S3523)</f>
        <v>2014</v>
      </c>
    </row>
    <row r="3524" spans="1:20" ht="43.5" x14ac:dyDescent="0.35">
      <c r="A3524">
        <v>509</v>
      </c>
      <c r="B3524" s="3" t="s">
        <v>510</v>
      </c>
      <c r="C3524" s="3" t="s">
        <v>4619</v>
      </c>
      <c r="D3524" s="22">
        <v>5000</v>
      </c>
      <c r="E3524" s="22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114</v>
      </c>
      <c r="P3524">
        <f t="shared" si="221"/>
        <v>10</v>
      </c>
      <c r="Q3524" s="11" t="s">
        <v>8321</v>
      </c>
      <c r="R3524" t="s">
        <v>8339</v>
      </c>
      <c r="S3524" s="16">
        <f t="shared" si="222"/>
        <v>42153.631597222222</v>
      </c>
      <c r="T3524">
        <f t="shared" si="223"/>
        <v>2015</v>
      </c>
    </row>
    <row r="3525" spans="1:20" ht="43.5" x14ac:dyDescent="0.35">
      <c r="A3525">
        <v>577</v>
      </c>
      <c r="B3525" s="3" t="s">
        <v>578</v>
      </c>
      <c r="C3525" s="3" t="s">
        <v>4687</v>
      </c>
      <c r="D3525" s="22">
        <v>5000</v>
      </c>
      <c r="E3525" s="22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101</v>
      </c>
      <c r="P3525">
        <f t="shared" si="221"/>
        <v>10</v>
      </c>
      <c r="Q3525" s="11" t="s">
        <v>8308</v>
      </c>
      <c r="R3525" t="s">
        <v>8342</v>
      </c>
      <c r="S3525" s="16">
        <f t="shared" si="222"/>
        <v>42450.589143518519</v>
      </c>
      <c r="T3525">
        <f t="shared" si="223"/>
        <v>2016</v>
      </c>
    </row>
    <row r="3526" spans="1:20" ht="58" x14ac:dyDescent="0.35">
      <c r="A3526">
        <v>606</v>
      </c>
      <c r="B3526" s="3" t="s">
        <v>607</v>
      </c>
      <c r="C3526" s="3" t="s">
        <v>4716</v>
      </c>
      <c r="D3526" s="22">
        <v>5000</v>
      </c>
      <c r="E3526" s="22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261</v>
      </c>
      <c r="P3526">
        <f t="shared" si="221"/>
        <v>10</v>
      </c>
      <c r="Q3526" s="11" t="s">
        <v>8308</v>
      </c>
      <c r="R3526" t="s">
        <v>8342</v>
      </c>
      <c r="S3526" s="16">
        <f t="shared" si="222"/>
        <v>42102.650567129633</v>
      </c>
      <c r="T3526">
        <f t="shared" si="223"/>
        <v>2015</v>
      </c>
    </row>
    <row r="3527" spans="1:20" ht="43.5" x14ac:dyDescent="0.35">
      <c r="A3527">
        <v>2396</v>
      </c>
      <c r="B3527" s="3" t="s">
        <v>2397</v>
      </c>
      <c r="C3527" s="3" t="s">
        <v>6506</v>
      </c>
      <c r="D3527" s="22">
        <v>5000</v>
      </c>
      <c r="E3527" s="22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104</v>
      </c>
      <c r="P3527">
        <f t="shared" si="221"/>
        <v>10</v>
      </c>
      <c r="Q3527" s="11" t="s">
        <v>8308</v>
      </c>
      <c r="R3527" t="s">
        <v>8342</v>
      </c>
      <c r="S3527" s="16">
        <f t="shared" si="222"/>
        <v>42262.849050925928</v>
      </c>
      <c r="T3527">
        <f t="shared" si="223"/>
        <v>2015</v>
      </c>
    </row>
    <row r="3528" spans="1:20" ht="29" x14ac:dyDescent="0.35">
      <c r="A3528">
        <v>2440</v>
      </c>
      <c r="B3528" s="3" t="s">
        <v>2441</v>
      </c>
      <c r="C3528" s="3" t="s">
        <v>6550</v>
      </c>
      <c r="D3528" s="22">
        <v>5000</v>
      </c>
      <c r="E3528" s="22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101</v>
      </c>
      <c r="P3528">
        <f t="shared" si="221"/>
        <v>5</v>
      </c>
      <c r="Q3528" s="11" t="s">
        <v>8319</v>
      </c>
      <c r="R3528" t="s">
        <v>8345</v>
      </c>
      <c r="S3528" s="16">
        <f t="shared" si="222"/>
        <v>42383.899456018517</v>
      </c>
      <c r="T3528">
        <f t="shared" si="223"/>
        <v>2016</v>
      </c>
    </row>
    <row r="3529" spans="1:20" x14ac:dyDescent="0.35">
      <c r="A3529">
        <v>3868</v>
      </c>
      <c r="B3529" s="3" t="s">
        <v>3865</v>
      </c>
      <c r="C3529" s="3" t="s">
        <v>7977</v>
      </c>
      <c r="D3529" s="22">
        <v>5000</v>
      </c>
      <c r="E3529" s="22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101</v>
      </c>
      <c r="P3529">
        <f t="shared" si="221"/>
        <v>10</v>
      </c>
      <c r="Q3529" s="11" t="s">
        <v>8323</v>
      </c>
      <c r="R3529" t="s">
        <v>8335</v>
      </c>
      <c r="S3529" s="16">
        <f t="shared" si="222"/>
        <v>41865.659780092588</v>
      </c>
      <c r="T3529">
        <f t="shared" si="223"/>
        <v>2014</v>
      </c>
    </row>
    <row r="3530" spans="1:20" ht="43.5" x14ac:dyDescent="0.35">
      <c r="A3530">
        <v>215</v>
      </c>
      <c r="B3530" s="3" t="s">
        <v>217</v>
      </c>
      <c r="C3530" s="3" t="s">
        <v>4325</v>
      </c>
      <c r="D3530" s="22">
        <v>4400</v>
      </c>
      <c r="E3530" s="22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361</v>
      </c>
      <c r="P3530">
        <f t="shared" si="221"/>
        <v>10</v>
      </c>
      <c r="Q3530" s="11" t="s">
        <v>8321</v>
      </c>
      <c r="R3530" t="s">
        <v>8325</v>
      </c>
      <c r="S3530" s="16">
        <f t="shared" si="222"/>
        <v>42375.230115740742</v>
      </c>
      <c r="T3530">
        <f t="shared" si="223"/>
        <v>2016</v>
      </c>
    </row>
    <row r="3531" spans="1:20" ht="43.5" x14ac:dyDescent="0.35">
      <c r="A3531">
        <v>3917</v>
      </c>
      <c r="B3531" s="3" t="s">
        <v>3914</v>
      </c>
      <c r="C3531" s="3" t="s">
        <v>8025</v>
      </c>
      <c r="D3531" s="22">
        <v>3500</v>
      </c>
      <c r="E3531" s="22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113</v>
      </c>
      <c r="P3531">
        <f t="shared" si="221"/>
        <v>10</v>
      </c>
      <c r="Q3531" s="11" t="s">
        <v>8323</v>
      </c>
      <c r="R3531" t="s">
        <v>8326</v>
      </c>
      <c r="S3531" s="16">
        <f t="shared" si="222"/>
        <v>41863.527326388888</v>
      </c>
      <c r="T3531">
        <f t="shared" si="223"/>
        <v>2014</v>
      </c>
    </row>
    <row r="3532" spans="1:20" ht="43.5" x14ac:dyDescent="0.35">
      <c r="A3532">
        <v>4085</v>
      </c>
      <c r="B3532" s="3" t="s">
        <v>4081</v>
      </c>
      <c r="C3532" s="3" t="s">
        <v>8188</v>
      </c>
      <c r="D3532" s="22">
        <v>3500</v>
      </c>
      <c r="E3532" s="22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112</v>
      </c>
      <c r="P3532">
        <f t="shared" si="221"/>
        <v>10</v>
      </c>
      <c r="Q3532" s="11" t="s">
        <v>8323</v>
      </c>
      <c r="R3532" t="s">
        <v>8326</v>
      </c>
      <c r="S3532" s="16">
        <f t="shared" si="222"/>
        <v>42058.603877314818</v>
      </c>
      <c r="T3532">
        <f t="shared" si="223"/>
        <v>2015</v>
      </c>
    </row>
    <row r="3533" spans="1:20" ht="43.5" x14ac:dyDescent="0.35">
      <c r="A3533">
        <v>142</v>
      </c>
      <c r="B3533" s="3" t="s">
        <v>144</v>
      </c>
      <c r="C3533" s="3" t="s">
        <v>4252</v>
      </c>
      <c r="D3533" s="22">
        <v>3000</v>
      </c>
      <c r="E3533" s="22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22</v>
      </c>
      <c r="P3533">
        <f t="shared" si="221"/>
        <v>10</v>
      </c>
      <c r="Q3533" s="11" t="s">
        <v>8321</v>
      </c>
      <c r="R3533" t="s">
        <v>8337</v>
      </c>
      <c r="S3533" s="16">
        <f t="shared" si="222"/>
        <v>41938.893263888887</v>
      </c>
      <c r="T3533">
        <f t="shared" si="223"/>
        <v>2014</v>
      </c>
    </row>
    <row r="3534" spans="1:20" ht="43.5" x14ac:dyDescent="0.35">
      <c r="A3534">
        <v>2777</v>
      </c>
      <c r="B3534" s="3" t="s">
        <v>2777</v>
      </c>
      <c r="C3534" s="3" t="s">
        <v>6887</v>
      </c>
      <c r="D3534" s="22">
        <v>3000</v>
      </c>
      <c r="E3534" s="22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110</v>
      </c>
      <c r="P3534">
        <f t="shared" si="221"/>
        <v>10</v>
      </c>
      <c r="Q3534" s="11" t="s">
        <v>8311</v>
      </c>
      <c r="R3534" t="s">
        <v>8356</v>
      </c>
      <c r="S3534" s="16">
        <f t="shared" si="222"/>
        <v>42172.669027777782</v>
      </c>
      <c r="T3534">
        <f t="shared" si="223"/>
        <v>2015</v>
      </c>
    </row>
    <row r="3535" spans="1:20" ht="58" x14ac:dyDescent="0.35">
      <c r="A3535">
        <v>4084</v>
      </c>
      <c r="B3535" s="3" t="s">
        <v>4080</v>
      </c>
      <c r="C3535" s="3" t="s">
        <v>8187</v>
      </c>
      <c r="D3535" s="22">
        <v>3000</v>
      </c>
      <c r="E3535" s="22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ref="O3535:O3598" si="224">ROUND(E771/D771*100,0)</f>
        <v>15</v>
      </c>
      <c r="P3535">
        <f t="shared" si="221"/>
        <v>10</v>
      </c>
      <c r="Q3535" s="11" t="s">
        <v>8323</v>
      </c>
      <c r="R3535" t="s">
        <v>8326</v>
      </c>
      <c r="S3535" s="16">
        <f t="shared" si="222"/>
        <v>42622.436412037037</v>
      </c>
      <c r="T3535">
        <f t="shared" si="223"/>
        <v>2016</v>
      </c>
    </row>
    <row r="3536" spans="1:20" ht="43.5" x14ac:dyDescent="0.35">
      <c r="A3536">
        <v>1863</v>
      </c>
      <c r="B3536" s="3" t="s">
        <v>1864</v>
      </c>
      <c r="C3536" s="3" t="s">
        <v>5973</v>
      </c>
      <c r="D3536" s="22">
        <v>2500</v>
      </c>
      <c r="E3536" s="22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4"/>
        <v>18</v>
      </c>
      <c r="P3536">
        <f t="shared" si="221"/>
        <v>5</v>
      </c>
      <c r="Q3536" s="11" t="s">
        <v>8316</v>
      </c>
      <c r="R3536" t="s">
        <v>8344</v>
      </c>
      <c r="S3536" s="16">
        <f t="shared" si="222"/>
        <v>41772.797280092593</v>
      </c>
      <c r="T3536">
        <f t="shared" si="223"/>
        <v>2014</v>
      </c>
    </row>
    <row r="3537" spans="1:20" ht="43.5" x14ac:dyDescent="0.35">
      <c r="A3537">
        <v>1543</v>
      </c>
      <c r="B3537" s="3" t="s">
        <v>1544</v>
      </c>
      <c r="C3537" s="3" t="s">
        <v>5653</v>
      </c>
      <c r="D3537" s="22">
        <v>2250</v>
      </c>
      <c r="E3537" s="22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4"/>
        <v>489</v>
      </c>
      <c r="P3537">
        <f t="shared" si="221"/>
        <v>10</v>
      </c>
      <c r="Q3537" s="11" t="s">
        <v>8313</v>
      </c>
      <c r="R3537" t="s">
        <v>8355</v>
      </c>
      <c r="S3537" s="16">
        <f t="shared" si="222"/>
        <v>41935.509652777779</v>
      </c>
      <c r="T3537">
        <f t="shared" si="223"/>
        <v>2014</v>
      </c>
    </row>
    <row r="3538" spans="1:20" ht="43.5" x14ac:dyDescent="0.35">
      <c r="A3538">
        <v>1126</v>
      </c>
      <c r="B3538" s="3" t="s">
        <v>1127</v>
      </c>
      <c r="C3538" s="3" t="s">
        <v>5236</v>
      </c>
      <c r="D3538" s="22">
        <v>2000</v>
      </c>
      <c r="E3538" s="22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4"/>
        <v>176</v>
      </c>
      <c r="P3538">
        <f t="shared" si="221"/>
        <v>5</v>
      </c>
      <c r="Q3538" s="11" t="s">
        <v>8316</v>
      </c>
      <c r="R3538" t="s">
        <v>8344</v>
      </c>
      <c r="S3538" s="16">
        <f t="shared" si="222"/>
        <v>42535.327476851846</v>
      </c>
      <c r="T3538">
        <f t="shared" si="223"/>
        <v>2016</v>
      </c>
    </row>
    <row r="3539" spans="1:20" ht="29" x14ac:dyDescent="0.35">
      <c r="A3539">
        <v>2757</v>
      </c>
      <c r="B3539" s="3" t="s">
        <v>2757</v>
      </c>
      <c r="C3539" s="3" t="s">
        <v>6867</v>
      </c>
      <c r="D3539" s="22">
        <v>1500</v>
      </c>
      <c r="E3539" s="22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4"/>
        <v>103</v>
      </c>
      <c r="P3539">
        <f t="shared" si="221"/>
        <v>5</v>
      </c>
      <c r="Q3539" s="11" t="s">
        <v>8311</v>
      </c>
      <c r="R3539" t="s">
        <v>8356</v>
      </c>
      <c r="S3539" s="16">
        <f t="shared" si="222"/>
        <v>42573.65662037037</v>
      </c>
      <c r="T3539">
        <f t="shared" si="223"/>
        <v>2016</v>
      </c>
    </row>
    <row r="3540" spans="1:20" ht="29" x14ac:dyDescent="0.35">
      <c r="A3540">
        <v>3121</v>
      </c>
      <c r="B3540" s="3" t="s">
        <v>3121</v>
      </c>
      <c r="C3540" s="3" t="s">
        <v>7231</v>
      </c>
      <c r="D3540" s="22">
        <v>1500</v>
      </c>
      <c r="E3540" s="22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4"/>
        <v>104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>
        <f t="shared" si="223"/>
        <v>2014</v>
      </c>
    </row>
    <row r="3541" spans="1:20" ht="43.5" x14ac:dyDescent="0.35">
      <c r="A3541">
        <v>3736</v>
      </c>
      <c r="B3541" s="3" t="s">
        <v>3733</v>
      </c>
      <c r="C3541" s="3" t="s">
        <v>7846</v>
      </c>
      <c r="D3541" s="22">
        <v>1500</v>
      </c>
      <c r="E3541" s="22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4"/>
        <v>175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42048.711724537032</v>
      </c>
      <c r="T3541">
        <f t="shared" si="223"/>
        <v>2015</v>
      </c>
    </row>
    <row r="3542" spans="1:20" ht="58" x14ac:dyDescent="0.35">
      <c r="A3542">
        <v>3129</v>
      </c>
      <c r="B3542" s="3" t="s">
        <v>3129</v>
      </c>
      <c r="C3542" s="3" t="s">
        <v>7239</v>
      </c>
      <c r="D3542" s="22">
        <v>1250</v>
      </c>
      <c r="E3542" s="22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4"/>
        <v>117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42803.842812499999</v>
      </c>
      <c r="T3542">
        <f t="shared" si="223"/>
        <v>2017</v>
      </c>
    </row>
    <row r="3543" spans="1:20" ht="43.5" x14ac:dyDescent="0.35">
      <c r="A3543">
        <v>584</v>
      </c>
      <c r="B3543" s="3" t="s">
        <v>585</v>
      </c>
      <c r="C3543" s="3" t="s">
        <v>4694</v>
      </c>
      <c r="D3543" s="22">
        <v>1000</v>
      </c>
      <c r="E3543" s="22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4"/>
        <v>103</v>
      </c>
      <c r="P3543">
        <f t="shared" si="221"/>
        <v>5</v>
      </c>
      <c r="Q3543" s="11" t="s">
        <v>8308</v>
      </c>
      <c r="R3543" t="s">
        <v>8342</v>
      </c>
      <c r="S3543" s="16">
        <f t="shared" si="222"/>
        <v>42049.716620370367</v>
      </c>
      <c r="T3543">
        <f t="shared" si="223"/>
        <v>2015</v>
      </c>
    </row>
    <row r="3544" spans="1:20" ht="58" x14ac:dyDescent="0.35">
      <c r="A3544">
        <v>2841</v>
      </c>
      <c r="B3544" s="3" t="s">
        <v>2841</v>
      </c>
      <c r="C3544" s="3" t="s">
        <v>6951</v>
      </c>
      <c r="D3544" s="22">
        <v>1000</v>
      </c>
      <c r="E3544" s="22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4"/>
        <v>109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42291.739548611105</v>
      </c>
      <c r="T3544">
        <f t="shared" si="223"/>
        <v>2015</v>
      </c>
    </row>
    <row r="3545" spans="1:20" ht="43.5" x14ac:dyDescent="0.35">
      <c r="A3545">
        <v>4024</v>
      </c>
      <c r="B3545" s="3" t="s">
        <v>4020</v>
      </c>
      <c r="C3545" s="3" t="s">
        <v>8129</v>
      </c>
      <c r="D3545" s="22">
        <v>800</v>
      </c>
      <c r="E3545" s="22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4"/>
        <v>51</v>
      </c>
      <c r="P3545">
        <f t="shared" si="221"/>
        <v>10</v>
      </c>
      <c r="Q3545" s="11" t="s">
        <v>8323</v>
      </c>
      <c r="R3545" t="s">
        <v>8326</v>
      </c>
      <c r="S3545" s="16">
        <f t="shared" si="222"/>
        <v>42217.670104166667</v>
      </c>
      <c r="T3545">
        <f t="shared" si="223"/>
        <v>2015</v>
      </c>
    </row>
    <row r="3546" spans="1:20" ht="29" x14ac:dyDescent="0.35">
      <c r="A3546">
        <v>1073</v>
      </c>
      <c r="B3546" s="3" t="s">
        <v>1074</v>
      </c>
      <c r="C3546" s="3" t="s">
        <v>5183</v>
      </c>
      <c r="D3546" s="22">
        <v>750</v>
      </c>
      <c r="E3546" s="22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4"/>
        <v>103</v>
      </c>
      <c r="P3546">
        <f t="shared" si="221"/>
        <v>10</v>
      </c>
      <c r="Q3546" s="11" t="s">
        <v>8316</v>
      </c>
      <c r="R3546" t="s">
        <v>8334</v>
      </c>
      <c r="S3546" s="16">
        <f t="shared" si="222"/>
        <v>40802.964594907404</v>
      </c>
      <c r="T3546">
        <f t="shared" si="223"/>
        <v>2011</v>
      </c>
    </row>
    <row r="3547" spans="1:20" ht="43.5" x14ac:dyDescent="0.35">
      <c r="A3547">
        <v>1042</v>
      </c>
      <c r="B3547" s="3" t="s">
        <v>1043</v>
      </c>
      <c r="C3547" s="3" t="s">
        <v>5152</v>
      </c>
      <c r="D3547" s="22">
        <v>650</v>
      </c>
      <c r="E3547" s="22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4"/>
        <v>174</v>
      </c>
      <c r="P3547">
        <f t="shared" si="221"/>
        <v>10</v>
      </c>
      <c r="Q3547" s="11" t="s">
        <v>8346</v>
      </c>
      <c r="R3547" t="s">
        <v>8347</v>
      </c>
      <c r="S3547" s="16">
        <f t="shared" si="222"/>
        <v>41851.696157407408</v>
      </c>
      <c r="T3547">
        <f t="shared" si="223"/>
        <v>2014</v>
      </c>
    </row>
    <row r="3548" spans="1:20" ht="43.5" x14ac:dyDescent="0.35">
      <c r="A3548">
        <v>3795</v>
      </c>
      <c r="B3548" s="3" t="s">
        <v>3792</v>
      </c>
      <c r="C3548" s="3" t="s">
        <v>7905</v>
      </c>
      <c r="D3548" s="22">
        <v>600</v>
      </c>
      <c r="E3548" s="22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4"/>
        <v>103</v>
      </c>
      <c r="P3548">
        <f t="shared" si="221"/>
        <v>5</v>
      </c>
      <c r="Q3548" s="11" t="s">
        <v>8323</v>
      </c>
      <c r="R3548" t="s">
        <v>8335</v>
      </c>
      <c r="S3548" s="16">
        <f t="shared" si="222"/>
        <v>42201.436226851853</v>
      </c>
      <c r="T3548">
        <f t="shared" si="223"/>
        <v>2015</v>
      </c>
    </row>
    <row r="3549" spans="1:20" ht="58" x14ac:dyDescent="0.35">
      <c r="A3549">
        <v>3858</v>
      </c>
      <c r="B3549" s="3" t="s">
        <v>3855</v>
      </c>
      <c r="C3549" s="3" t="s">
        <v>7967</v>
      </c>
      <c r="D3549" s="22">
        <v>500</v>
      </c>
      <c r="E3549" s="22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4"/>
        <v>116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42128.431064814817</v>
      </c>
      <c r="T3549">
        <f t="shared" si="223"/>
        <v>2015</v>
      </c>
    </row>
    <row r="3550" spans="1:20" ht="43.5" x14ac:dyDescent="0.35">
      <c r="A3550">
        <v>2886</v>
      </c>
      <c r="B3550" s="3" t="s">
        <v>2886</v>
      </c>
      <c r="C3550" s="3" t="s">
        <v>6996</v>
      </c>
      <c r="D3550" s="22">
        <v>200</v>
      </c>
      <c r="E3550" s="22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4"/>
        <v>173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42261.632916666669</v>
      </c>
      <c r="T3550">
        <f t="shared" si="223"/>
        <v>2015</v>
      </c>
    </row>
    <row r="3551" spans="1:20" ht="43.5" x14ac:dyDescent="0.35">
      <c r="A3551">
        <v>3745</v>
      </c>
      <c r="B3551" s="3" t="s">
        <v>3742</v>
      </c>
      <c r="C3551" s="3" t="s">
        <v>7855</v>
      </c>
      <c r="D3551" s="22">
        <v>100</v>
      </c>
      <c r="E3551" s="22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4"/>
        <v>102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41831.697939814818</v>
      </c>
      <c r="T3551">
        <f t="shared" si="223"/>
        <v>2014</v>
      </c>
    </row>
    <row r="3552" spans="1:20" ht="29" x14ac:dyDescent="0.35">
      <c r="A3552">
        <v>847</v>
      </c>
      <c r="B3552" s="3" t="s">
        <v>848</v>
      </c>
      <c r="C3552" s="3" t="s">
        <v>4957</v>
      </c>
      <c r="D3552" s="22">
        <v>10</v>
      </c>
      <c r="E3552" s="22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4"/>
        <v>35</v>
      </c>
      <c r="P3552">
        <f t="shared" si="221"/>
        <v>10</v>
      </c>
      <c r="Q3552" s="11" t="s">
        <v>8327</v>
      </c>
      <c r="R3552" t="s">
        <v>8336</v>
      </c>
      <c r="S3552" s="16">
        <f t="shared" si="222"/>
        <v>42165.79833333334</v>
      </c>
      <c r="T3552">
        <f t="shared" si="223"/>
        <v>2015</v>
      </c>
    </row>
    <row r="3553" spans="1:20" ht="72.5" x14ac:dyDescent="0.35">
      <c r="A3553">
        <v>2213</v>
      </c>
      <c r="B3553" s="3" t="s">
        <v>2214</v>
      </c>
      <c r="C3553" s="3" t="s">
        <v>6323</v>
      </c>
      <c r="D3553" s="22">
        <v>5</v>
      </c>
      <c r="E3553" s="22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4"/>
        <v>108</v>
      </c>
      <c r="P3553">
        <f t="shared" si="221"/>
        <v>10</v>
      </c>
      <c r="Q3553" s="11" t="s">
        <v>8327</v>
      </c>
      <c r="R3553" t="s">
        <v>8329</v>
      </c>
      <c r="S3553" s="16">
        <f t="shared" si="222"/>
        <v>42109.826145833329</v>
      </c>
      <c r="T3553">
        <f t="shared" si="223"/>
        <v>2015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 s="22">
        <v>10000</v>
      </c>
      <c r="E3554" s="22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4"/>
        <v>11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>
        <f t="shared" si="223"/>
        <v>2015</v>
      </c>
    </row>
    <row r="3555" spans="1:20" ht="43.5" x14ac:dyDescent="0.35">
      <c r="A3555">
        <v>666</v>
      </c>
      <c r="B3555" s="3" t="s">
        <v>667</v>
      </c>
      <c r="C3555" s="3" t="s">
        <v>4776</v>
      </c>
      <c r="D3555" s="22">
        <v>200000</v>
      </c>
      <c r="E3555" s="22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4"/>
        <v>107</v>
      </c>
      <c r="P3555">
        <f t="shared" si="221"/>
        <v>2</v>
      </c>
      <c r="Q3555" s="11" t="s">
        <v>8308</v>
      </c>
      <c r="R3555" t="s">
        <v>8310</v>
      </c>
      <c r="S3555" s="16">
        <f t="shared" si="222"/>
        <v>41838.832152777781</v>
      </c>
      <c r="T3555">
        <f t="shared" si="223"/>
        <v>2014</v>
      </c>
    </row>
    <row r="3556" spans="1:20" ht="43.5" x14ac:dyDescent="0.35">
      <c r="A3556">
        <v>2423</v>
      </c>
      <c r="B3556" s="3" t="s">
        <v>2424</v>
      </c>
      <c r="C3556" s="3" t="s">
        <v>6533</v>
      </c>
      <c r="D3556" s="22">
        <v>60000</v>
      </c>
      <c r="E3556" s="22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4"/>
        <v>101</v>
      </c>
      <c r="P3556">
        <f t="shared" si="221"/>
        <v>8</v>
      </c>
      <c r="Q3556" s="11" t="s">
        <v>8319</v>
      </c>
      <c r="R3556" t="s">
        <v>8345</v>
      </c>
      <c r="S3556" s="16">
        <f t="shared" si="222"/>
        <v>41974.704745370371</v>
      </c>
      <c r="T3556">
        <f t="shared" si="223"/>
        <v>2014</v>
      </c>
    </row>
    <row r="3557" spans="1:20" ht="43.5" x14ac:dyDescent="0.35">
      <c r="A3557">
        <v>157</v>
      </c>
      <c r="B3557" s="3" t="s">
        <v>159</v>
      </c>
      <c r="C3557" s="3" t="s">
        <v>4267</v>
      </c>
      <c r="D3557" s="22">
        <v>2995</v>
      </c>
      <c r="E3557" s="22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4"/>
        <v>107</v>
      </c>
      <c r="P3557">
        <f t="shared" si="221"/>
        <v>4</v>
      </c>
      <c r="Q3557" s="11" t="s">
        <v>8321</v>
      </c>
      <c r="R3557" t="s">
        <v>8337</v>
      </c>
      <c r="S3557" s="16">
        <f t="shared" si="222"/>
        <v>42396.911712962959</v>
      </c>
      <c r="T3557">
        <f t="shared" si="223"/>
        <v>2016</v>
      </c>
    </row>
    <row r="3558" spans="1:20" ht="58" x14ac:dyDescent="0.35">
      <c r="A3558">
        <v>2384</v>
      </c>
      <c r="B3558" s="3" t="s">
        <v>2385</v>
      </c>
      <c r="C3558" s="3" t="s">
        <v>6494</v>
      </c>
      <c r="D3558" s="22">
        <v>1000</v>
      </c>
      <c r="E3558" s="22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4"/>
        <v>9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>
        <f t="shared" si="223"/>
        <v>2014</v>
      </c>
    </row>
    <row r="3559" spans="1:20" ht="43.5" x14ac:dyDescent="0.35">
      <c r="A3559">
        <v>1915</v>
      </c>
      <c r="B3559" s="3" t="s">
        <v>1916</v>
      </c>
      <c r="C3559" s="3" t="s">
        <v>6025</v>
      </c>
      <c r="D3559" s="22">
        <v>500</v>
      </c>
      <c r="E3559" s="22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4"/>
        <v>107</v>
      </c>
      <c r="P3559">
        <f t="shared" si="221"/>
        <v>2</v>
      </c>
      <c r="Q3559" s="11" t="s">
        <v>8308</v>
      </c>
      <c r="R3559" t="s">
        <v>8318</v>
      </c>
      <c r="S3559" s="16">
        <f t="shared" si="222"/>
        <v>41864.04886574074</v>
      </c>
      <c r="T3559">
        <f t="shared" si="223"/>
        <v>2014</v>
      </c>
    </row>
    <row r="3560" spans="1:20" ht="43.5" x14ac:dyDescent="0.35">
      <c r="A3560">
        <v>3957</v>
      </c>
      <c r="B3560" s="3" t="s">
        <v>3954</v>
      </c>
      <c r="C3560" s="3" t="s">
        <v>8064</v>
      </c>
      <c r="D3560" s="22">
        <v>28000</v>
      </c>
      <c r="E3560" s="22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4"/>
        <v>142</v>
      </c>
      <c r="P3560">
        <f t="shared" si="221"/>
        <v>7</v>
      </c>
      <c r="Q3560" s="11" t="s">
        <v>8323</v>
      </c>
      <c r="R3560" t="s">
        <v>8326</v>
      </c>
      <c r="S3560" s="16">
        <f t="shared" si="222"/>
        <v>42513.976319444439</v>
      </c>
      <c r="T3560">
        <f t="shared" si="223"/>
        <v>2016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 s="22">
        <v>20000</v>
      </c>
      <c r="E3561" s="22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4"/>
        <v>106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>
        <f t="shared" si="223"/>
        <v>2016</v>
      </c>
    </row>
    <row r="3562" spans="1:20" ht="58" x14ac:dyDescent="0.35">
      <c r="A3562">
        <v>1411</v>
      </c>
      <c r="B3562" s="3" t="s">
        <v>1412</v>
      </c>
      <c r="C3562" s="3" t="s">
        <v>5521</v>
      </c>
      <c r="D3562" s="22">
        <v>3000</v>
      </c>
      <c r="E3562" s="22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4"/>
        <v>11</v>
      </c>
      <c r="P3562">
        <f t="shared" si="221"/>
        <v>2.33</v>
      </c>
      <c r="Q3562" s="11" t="s">
        <v>8311</v>
      </c>
      <c r="R3562" t="s">
        <v>8348</v>
      </c>
      <c r="S3562" s="16">
        <f t="shared" si="222"/>
        <v>42013.059027777781</v>
      </c>
      <c r="T3562">
        <f t="shared" si="223"/>
        <v>2015</v>
      </c>
    </row>
    <row r="3563" spans="1:20" ht="43.5" x14ac:dyDescent="0.35">
      <c r="A3563">
        <v>425</v>
      </c>
      <c r="B3563" s="3" t="s">
        <v>426</v>
      </c>
      <c r="C3563" s="3" t="s">
        <v>4535</v>
      </c>
      <c r="D3563" s="22">
        <v>50000</v>
      </c>
      <c r="E3563" s="22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4"/>
        <v>282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>
        <f t="shared" si="223"/>
        <v>2015</v>
      </c>
    </row>
    <row r="3564" spans="1:20" ht="43.5" x14ac:dyDescent="0.35">
      <c r="A3564">
        <v>596</v>
      </c>
      <c r="B3564" s="3" t="s">
        <v>597</v>
      </c>
      <c r="C3564" s="3" t="s">
        <v>4706</v>
      </c>
      <c r="D3564" s="22">
        <v>20000</v>
      </c>
      <c r="E3564" s="22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4"/>
        <v>105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42646.896898148145</v>
      </c>
      <c r="T3564">
        <f t="shared" si="223"/>
        <v>2016</v>
      </c>
    </row>
    <row r="3565" spans="1:20" ht="43.5" x14ac:dyDescent="0.35">
      <c r="A3565">
        <v>1541</v>
      </c>
      <c r="B3565" s="3" t="s">
        <v>1542</v>
      </c>
      <c r="C3565" s="3" t="s">
        <v>5651</v>
      </c>
      <c r="D3565" s="22">
        <v>18000</v>
      </c>
      <c r="E3565" s="22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4"/>
        <v>168</v>
      </c>
      <c r="P3565">
        <f t="shared" si="221"/>
        <v>3</v>
      </c>
      <c r="Q3565" s="11" t="s">
        <v>8313</v>
      </c>
      <c r="R3565" t="s">
        <v>8355</v>
      </c>
      <c r="S3565" s="16">
        <f t="shared" si="222"/>
        <v>41974.712245370371</v>
      </c>
      <c r="T3565">
        <f t="shared" si="223"/>
        <v>2014</v>
      </c>
    </row>
    <row r="3566" spans="1:20" ht="43.5" x14ac:dyDescent="0.35">
      <c r="A3566">
        <v>1044</v>
      </c>
      <c r="B3566" s="3" t="s">
        <v>1045</v>
      </c>
      <c r="C3566" s="3" t="s">
        <v>5154</v>
      </c>
      <c r="D3566" s="22">
        <v>7000</v>
      </c>
      <c r="E3566" s="22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4"/>
        <v>168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>
        <f t="shared" si="223"/>
        <v>2015</v>
      </c>
    </row>
    <row r="3567" spans="1:20" ht="43.5" x14ac:dyDescent="0.35">
      <c r="A3567">
        <v>1879</v>
      </c>
      <c r="B3567" s="3" t="s">
        <v>1880</v>
      </c>
      <c r="C3567" s="3" t="s">
        <v>5989</v>
      </c>
      <c r="D3567" s="22">
        <v>5000</v>
      </c>
      <c r="E3567" s="22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4"/>
        <v>104</v>
      </c>
      <c r="P3567">
        <f t="shared" si="221"/>
        <v>3</v>
      </c>
      <c r="Q3567" s="11" t="s">
        <v>8316</v>
      </c>
      <c r="R3567" t="s">
        <v>8344</v>
      </c>
      <c r="S3567" s="16">
        <f t="shared" si="222"/>
        <v>42413.649641203709</v>
      </c>
      <c r="T3567">
        <f t="shared" si="223"/>
        <v>2016</v>
      </c>
    </row>
    <row r="3568" spans="1:20" ht="58" x14ac:dyDescent="0.35">
      <c r="A3568">
        <v>1418</v>
      </c>
      <c r="B3568" s="3" t="s">
        <v>1419</v>
      </c>
      <c r="C3568" s="3" t="s">
        <v>5528</v>
      </c>
      <c r="D3568" s="22">
        <v>3000</v>
      </c>
      <c r="E3568" s="22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4"/>
        <v>104</v>
      </c>
      <c r="P3568">
        <f t="shared" si="221"/>
        <v>6</v>
      </c>
      <c r="Q3568" s="11" t="s">
        <v>8311</v>
      </c>
      <c r="R3568" t="s">
        <v>8348</v>
      </c>
      <c r="S3568" s="16">
        <f t="shared" si="222"/>
        <v>42395.456412037034</v>
      </c>
      <c r="T3568">
        <f t="shared" si="223"/>
        <v>2016</v>
      </c>
    </row>
    <row r="3569" spans="1:20" ht="43.5" x14ac:dyDescent="0.35">
      <c r="A3569">
        <v>2901</v>
      </c>
      <c r="B3569" s="3" t="s">
        <v>2901</v>
      </c>
      <c r="C3569" s="3" t="s">
        <v>7011</v>
      </c>
      <c r="D3569" s="22">
        <v>750</v>
      </c>
      <c r="E3569" s="22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4"/>
        <v>104</v>
      </c>
      <c r="P3569">
        <f t="shared" si="221"/>
        <v>3</v>
      </c>
      <c r="Q3569" s="11" t="s">
        <v>8323</v>
      </c>
      <c r="R3569" t="s">
        <v>8326</v>
      </c>
      <c r="S3569" s="16">
        <f t="shared" si="222"/>
        <v>41982.904386574075</v>
      </c>
      <c r="T3569">
        <f t="shared" si="223"/>
        <v>2014</v>
      </c>
    </row>
    <row r="3570" spans="1:20" ht="43.5" x14ac:dyDescent="0.35">
      <c r="A3570">
        <v>544</v>
      </c>
      <c r="B3570" s="3" t="s">
        <v>545</v>
      </c>
      <c r="C3570" s="3" t="s">
        <v>4654</v>
      </c>
      <c r="D3570" s="22">
        <v>500</v>
      </c>
      <c r="E3570" s="22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4"/>
        <v>166</v>
      </c>
      <c r="P3570">
        <f t="shared" si="221"/>
        <v>3</v>
      </c>
      <c r="Q3570" s="11" t="s">
        <v>8308</v>
      </c>
      <c r="R3570" t="s">
        <v>8342</v>
      </c>
      <c r="S3570" s="16">
        <f t="shared" si="222"/>
        <v>42525.656944444447</v>
      </c>
      <c r="T3570">
        <f t="shared" si="223"/>
        <v>2016</v>
      </c>
    </row>
    <row r="3571" spans="1:20" ht="43.5" x14ac:dyDescent="0.35">
      <c r="A3571">
        <v>1178</v>
      </c>
      <c r="B3571" s="3" t="s">
        <v>1179</v>
      </c>
      <c r="C3571" s="3" t="s">
        <v>5288</v>
      </c>
      <c r="D3571" s="22">
        <v>75000</v>
      </c>
      <c r="E3571" s="22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4"/>
        <v>22</v>
      </c>
      <c r="P3571">
        <f t="shared" si="221"/>
        <v>5</v>
      </c>
      <c r="Q3571" s="11" t="s">
        <v>8319</v>
      </c>
      <c r="R3571" t="s">
        <v>8345</v>
      </c>
      <c r="S3571" s="16">
        <f t="shared" si="222"/>
        <v>41837.905694444446</v>
      </c>
      <c r="T3571">
        <f t="shared" si="223"/>
        <v>2014</v>
      </c>
    </row>
    <row r="3572" spans="1:20" ht="43.5" x14ac:dyDescent="0.35">
      <c r="A3572">
        <v>161</v>
      </c>
      <c r="B3572" s="3" t="s">
        <v>163</v>
      </c>
      <c r="C3572" s="3" t="s">
        <v>4271</v>
      </c>
      <c r="D3572" s="22">
        <v>50000</v>
      </c>
      <c r="E3572" s="22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4"/>
        <v>138</v>
      </c>
      <c r="P3572">
        <f t="shared" si="221"/>
        <v>5</v>
      </c>
      <c r="Q3572" s="11" t="s">
        <v>8321</v>
      </c>
      <c r="R3572" t="s">
        <v>8325</v>
      </c>
      <c r="S3572" s="16">
        <f t="shared" si="222"/>
        <v>41792.687442129631</v>
      </c>
      <c r="T3572">
        <f t="shared" si="223"/>
        <v>2014</v>
      </c>
    </row>
    <row r="3573" spans="1:20" ht="43.5" x14ac:dyDescent="0.35">
      <c r="A3573">
        <v>2589</v>
      </c>
      <c r="B3573" s="3" t="s">
        <v>2589</v>
      </c>
      <c r="C3573" s="3" t="s">
        <v>6699</v>
      </c>
      <c r="D3573" s="22">
        <v>50000</v>
      </c>
      <c r="E3573" s="22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4"/>
        <v>332</v>
      </c>
      <c r="P3573">
        <f t="shared" si="221"/>
        <v>5</v>
      </c>
      <c r="Q3573" s="11" t="s">
        <v>8319</v>
      </c>
      <c r="R3573" t="s">
        <v>8345</v>
      </c>
      <c r="S3573" s="16">
        <f t="shared" si="222"/>
        <v>42422.536192129628</v>
      </c>
      <c r="T3573">
        <f t="shared" si="223"/>
        <v>2016</v>
      </c>
    </row>
    <row r="3574" spans="1:20" ht="58" x14ac:dyDescent="0.35">
      <c r="A3574">
        <v>447</v>
      </c>
      <c r="B3574" s="3" t="s">
        <v>448</v>
      </c>
      <c r="C3574" s="3" t="s">
        <v>4557</v>
      </c>
      <c r="D3574" s="22">
        <v>30000</v>
      </c>
      <c r="E3574" s="22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4"/>
        <v>111</v>
      </c>
      <c r="P3574">
        <f t="shared" si="221"/>
        <v>5</v>
      </c>
      <c r="Q3574" s="11" t="s">
        <v>8321</v>
      </c>
      <c r="R3574" t="s">
        <v>8339</v>
      </c>
      <c r="S3574" s="16">
        <f t="shared" si="222"/>
        <v>41331.555127314816</v>
      </c>
      <c r="T3574">
        <f t="shared" si="223"/>
        <v>2013</v>
      </c>
    </row>
    <row r="3575" spans="1:20" x14ac:dyDescent="0.35">
      <c r="A3575">
        <v>2418</v>
      </c>
      <c r="B3575" s="3" t="s">
        <v>2419</v>
      </c>
      <c r="C3575" s="3" t="s">
        <v>6528</v>
      </c>
      <c r="D3575" s="22">
        <v>25000</v>
      </c>
      <c r="E3575" s="22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4"/>
        <v>165</v>
      </c>
      <c r="P3575">
        <f t="shared" si="221"/>
        <v>1</v>
      </c>
      <c r="Q3575" s="11" t="s">
        <v>8319</v>
      </c>
      <c r="R3575" t="s">
        <v>8345</v>
      </c>
      <c r="S3575" s="16">
        <f t="shared" si="222"/>
        <v>42027.856990740736</v>
      </c>
      <c r="T3575">
        <f t="shared" si="223"/>
        <v>2015</v>
      </c>
    </row>
    <row r="3576" spans="1:20" ht="43.5" x14ac:dyDescent="0.35">
      <c r="A3576">
        <v>2416</v>
      </c>
      <c r="B3576" s="3" t="s">
        <v>2417</v>
      </c>
      <c r="C3576" s="3" t="s">
        <v>6526</v>
      </c>
      <c r="D3576" s="22">
        <v>20000</v>
      </c>
      <c r="E3576" s="22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4"/>
        <v>24</v>
      </c>
      <c r="P3576">
        <f t="shared" si="221"/>
        <v>5</v>
      </c>
      <c r="Q3576" s="11" t="s">
        <v>8319</v>
      </c>
      <c r="R3576" t="s">
        <v>8345</v>
      </c>
      <c r="S3576" s="16">
        <f t="shared" si="222"/>
        <v>42019.737766203703</v>
      </c>
      <c r="T3576">
        <f t="shared" si="223"/>
        <v>2015</v>
      </c>
    </row>
    <row r="3577" spans="1:20" ht="43.5" x14ac:dyDescent="0.35">
      <c r="A3577">
        <v>1090</v>
      </c>
      <c r="B3577" s="3" t="s">
        <v>1091</v>
      </c>
      <c r="C3577" s="3" t="s">
        <v>5200</v>
      </c>
      <c r="D3577" s="22">
        <v>12999</v>
      </c>
      <c r="E3577" s="22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4"/>
        <v>103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42123.185798611114</v>
      </c>
      <c r="T3577">
        <f t="shared" si="223"/>
        <v>2015</v>
      </c>
    </row>
    <row r="3578" spans="1:20" ht="43.5" x14ac:dyDescent="0.35">
      <c r="A3578">
        <v>1694</v>
      </c>
      <c r="B3578" s="3" t="s">
        <v>1695</v>
      </c>
      <c r="C3578" s="3" t="s">
        <v>5804</v>
      </c>
      <c r="D3578" s="22">
        <v>10000</v>
      </c>
      <c r="E3578" s="22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4"/>
        <v>103</v>
      </c>
      <c r="P3578">
        <f t="shared" si="221"/>
        <v>5</v>
      </c>
      <c r="Q3578" s="11" t="s">
        <v>8327</v>
      </c>
      <c r="R3578" t="s">
        <v>8330</v>
      </c>
      <c r="S3578" s="16">
        <f t="shared" si="222"/>
        <v>42791.669837962967</v>
      </c>
      <c r="T3578">
        <f t="shared" si="223"/>
        <v>2017</v>
      </c>
    </row>
    <row r="3579" spans="1:20" ht="58" x14ac:dyDescent="0.35">
      <c r="A3579">
        <v>3119</v>
      </c>
      <c r="B3579" s="3" t="s">
        <v>3119</v>
      </c>
      <c r="C3579" s="3" t="s">
        <v>7229</v>
      </c>
      <c r="D3579" s="22">
        <v>10000</v>
      </c>
      <c r="E3579" s="22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4"/>
        <v>103</v>
      </c>
      <c r="P3579">
        <f t="shared" si="221"/>
        <v>5</v>
      </c>
      <c r="Q3579" s="11" t="s">
        <v>8323</v>
      </c>
      <c r="R3579" t="s">
        <v>8324</v>
      </c>
      <c r="S3579" s="16">
        <f t="shared" si="222"/>
        <v>42060.04550925926</v>
      </c>
      <c r="T3579">
        <f t="shared" si="223"/>
        <v>2015</v>
      </c>
    </row>
    <row r="3580" spans="1:20" ht="43.5" x14ac:dyDescent="0.35">
      <c r="A3580">
        <v>1139</v>
      </c>
      <c r="B3580" s="3" t="s">
        <v>1140</v>
      </c>
      <c r="C3580" s="3" t="s">
        <v>5249</v>
      </c>
      <c r="D3580" s="22">
        <v>8000</v>
      </c>
      <c r="E3580" s="22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4"/>
        <v>103</v>
      </c>
      <c r="P3580">
        <f t="shared" si="221"/>
        <v>5</v>
      </c>
      <c r="Q3580" s="11" t="s">
        <v>8316</v>
      </c>
      <c r="R3580" t="s">
        <v>8344</v>
      </c>
      <c r="S3580" s="16">
        <f t="shared" si="222"/>
        <v>41975.347523148142</v>
      </c>
      <c r="T3580">
        <f t="shared" si="223"/>
        <v>2014</v>
      </c>
    </row>
    <row r="3581" spans="1:20" ht="58" x14ac:dyDescent="0.35">
      <c r="A3581">
        <v>3806</v>
      </c>
      <c r="B3581" s="3" t="s">
        <v>3803</v>
      </c>
      <c r="C3581" s="3" t="s">
        <v>7916</v>
      </c>
      <c r="D3581" s="22">
        <v>7500</v>
      </c>
      <c r="E3581" s="22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4"/>
        <v>103</v>
      </c>
      <c r="P3581">
        <f t="shared" si="221"/>
        <v>5</v>
      </c>
      <c r="Q3581" s="11" t="s">
        <v>8323</v>
      </c>
      <c r="R3581" t="s">
        <v>8335</v>
      </c>
      <c r="S3581" s="16">
        <f t="shared" si="222"/>
        <v>41799.259039351848</v>
      </c>
      <c r="T3581">
        <f t="shared" si="223"/>
        <v>2014</v>
      </c>
    </row>
    <row r="3582" spans="1:20" ht="43.5" x14ac:dyDescent="0.35">
      <c r="A3582">
        <v>440</v>
      </c>
      <c r="B3582" s="3" t="s">
        <v>441</v>
      </c>
      <c r="C3582" s="3" t="s">
        <v>4550</v>
      </c>
      <c r="D3582" s="22">
        <v>5000</v>
      </c>
      <c r="E3582" s="22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4"/>
        <v>103</v>
      </c>
      <c r="P3582">
        <f t="shared" si="221"/>
        <v>5</v>
      </c>
      <c r="Q3582" s="11" t="s">
        <v>8321</v>
      </c>
      <c r="R3582" t="s">
        <v>8339</v>
      </c>
      <c r="S3582" s="16">
        <f t="shared" si="222"/>
        <v>42423.985567129625</v>
      </c>
      <c r="T3582">
        <f t="shared" si="223"/>
        <v>2016</v>
      </c>
    </row>
    <row r="3583" spans="1:20" ht="43.5" x14ac:dyDescent="0.35">
      <c r="A3583">
        <v>1482</v>
      </c>
      <c r="B3583" s="3" t="s">
        <v>1483</v>
      </c>
      <c r="C3583" s="3" t="s">
        <v>5592</v>
      </c>
      <c r="D3583" s="22">
        <v>5000</v>
      </c>
      <c r="E3583" s="22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4"/>
        <v>109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41136.85805555556</v>
      </c>
      <c r="T3583">
        <f t="shared" si="223"/>
        <v>2012</v>
      </c>
    </row>
    <row r="3584" spans="1:20" ht="43.5" x14ac:dyDescent="0.35">
      <c r="A3584">
        <v>3939</v>
      </c>
      <c r="B3584" s="3" t="s">
        <v>3936</v>
      </c>
      <c r="C3584" s="3" t="s">
        <v>8047</v>
      </c>
      <c r="D3584" s="22">
        <v>5000</v>
      </c>
      <c r="E3584" s="22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4"/>
        <v>36</v>
      </c>
      <c r="P3584">
        <f t="shared" si="221"/>
        <v>5</v>
      </c>
      <c r="Q3584" s="11" t="s">
        <v>8323</v>
      </c>
      <c r="R3584" t="s">
        <v>8326</v>
      </c>
      <c r="S3584" s="16">
        <f t="shared" si="222"/>
        <v>41915.400219907409</v>
      </c>
      <c r="T3584">
        <f t="shared" si="223"/>
        <v>2014</v>
      </c>
    </row>
    <row r="3585" spans="1:20" ht="43.5" x14ac:dyDescent="0.35">
      <c r="A3585">
        <v>763</v>
      </c>
      <c r="B3585" s="3" t="s">
        <v>764</v>
      </c>
      <c r="C3585" s="3" t="s">
        <v>4873</v>
      </c>
      <c r="D3585" s="22">
        <v>4290</v>
      </c>
      <c r="E3585" s="22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4"/>
        <v>10</v>
      </c>
      <c r="P3585">
        <f t="shared" si="221"/>
        <v>5</v>
      </c>
      <c r="Q3585" s="11" t="s">
        <v>8311</v>
      </c>
      <c r="R3585" t="s">
        <v>8352</v>
      </c>
      <c r="S3585" s="16">
        <f t="shared" si="222"/>
        <v>41471.446851851848</v>
      </c>
      <c r="T3585">
        <f t="shared" si="223"/>
        <v>2013</v>
      </c>
    </row>
    <row r="3586" spans="1:20" ht="29" x14ac:dyDescent="0.35">
      <c r="A3586">
        <v>2586</v>
      </c>
      <c r="B3586" s="3" t="s">
        <v>2586</v>
      </c>
      <c r="C3586" s="3" t="s">
        <v>6696</v>
      </c>
      <c r="D3586" s="22">
        <v>3000</v>
      </c>
      <c r="E3586" s="22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4"/>
        <v>327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42333.330277777779</v>
      </c>
      <c r="T3586">
        <f t="shared" si="223"/>
        <v>2015</v>
      </c>
    </row>
    <row r="3587" spans="1:20" ht="43.5" x14ac:dyDescent="0.35">
      <c r="A3587">
        <v>2887</v>
      </c>
      <c r="B3587" s="3" t="s">
        <v>2887</v>
      </c>
      <c r="C3587" s="3" t="s">
        <v>6997</v>
      </c>
      <c r="D3587" s="22">
        <v>3000</v>
      </c>
      <c r="E3587" s="22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102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6">
        <f t="shared" ref="S3587:S3650" si="226">(((J3587/60)/60)/24)+DATE(1970,1,1)</f>
        <v>41985.427361111113</v>
      </c>
      <c r="T3587">
        <f t="shared" ref="T3587:T3650" si="227">YEAR(S3587)</f>
        <v>2014</v>
      </c>
    </row>
    <row r="3588" spans="1:20" ht="43.5" x14ac:dyDescent="0.35">
      <c r="A3588">
        <v>4079</v>
      </c>
      <c r="B3588" s="3" t="s">
        <v>4075</v>
      </c>
      <c r="C3588" s="3" t="s">
        <v>8182</v>
      </c>
      <c r="D3588" s="22">
        <v>3000</v>
      </c>
      <c r="E3588" s="22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163</v>
      </c>
      <c r="P3588">
        <f t="shared" si="225"/>
        <v>5</v>
      </c>
      <c r="Q3588" s="11" t="s">
        <v>8323</v>
      </c>
      <c r="R3588" t="s">
        <v>8326</v>
      </c>
      <c r="S3588" s="16">
        <f t="shared" si="226"/>
        <v>42510.938900462963</v>
      </c>
      <c r="T3588">
        <f t="shared" si="227"/>
        <v>2016</v>
      </c>
    </row>
    <row r="3589" spans="1:20" ht="58" x14ac:dyDescent="0.35">
      <c r="A3589">
        <v>1119</v>
      </c>
      <c r="B3589" s="3" t="s">
        <v>1120</v>
      </c>
      <c r="C3589" s="3" t="s">
        <v>5229</v>
      </c>
      <c r="D3589" s="22">
        <v>2100</v>
      </c>
      <c r="E3589" s="22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125</v>
      </c>
      <c r="P3589">
        <f t="shared" si="225"/>
        <v>5</v>
      </c>
      <c r="Q3589" s="11" t="s">
        <v>8316</v>
      </c>
      <c r="R3589" t="s">
        <v>8334</v>
      </c>
      <c r="S3589" s="16">
        <f t="shared" si="226"/>
        <v>41722.792407407411</v>
      </c>
      <c r="T3589">
        <f t="shared" si="227"/>
        <v>2014</v>
      </c>
    </row>
    <row r="3590" spans="1:20" ht="58" x14ac:dyDescent="0.35">
      <c r="A3590">
        <v>1499</v>
      </c>
      <c r="B3590" s="3" t="s">
        <v>1500</v>
      </c>
      <c r="C3590" s="3" t="s">
        <v>5609</v>
      </c>
      <c r="D3590" s="22">
        <v>2000</v>
      </c>
      <c r="E3590" s="22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113</v>
      </c>
      <c r="P3590">
        <f t="shared" si="225"/>
        <v>5</v>
      </c>
      <c r="Q3590" s="11" t="s">
        <v>8311</v>
      </c>
      <c r="R3590" t="s">
        <v>8352</v>
      </c>
      <c r="S3590" s="16">
        <f t="shared" si="226"/>
        <v>42527.007326388892</v>
      </c>
      <c r="T3590">
        <f t="shared" si="227"/>
        <v>2016</v>
      </c>
    </row>
    <row r="3591" spans="1:20" ht="43.5" x14ac:dyDescent="0.35">
      <c r="A3591">
        <v>3945</v>
      </c>
      <c r="B3591" s="3" t="s">
        <v>3942</v>
      </c>
      <c r="C3591" s="3" t="s">
        <v>8053</v>
      </c>
      <c r="D3591" s="22">
        <v>2000</v>
      </c>
      <c r="E3591" s="22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102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42109.801712962959</v>
      </c>
      <c r="T3591">
        <f t="shared" si="227"/>
        <v>2015</v>
      </c>
    </row>
    <row r="3592" spans="1:20" ht="43.5" x14ac:dyDescent="0.35">
      <c r="A3592">
        <v>3994</v>
      </c>
      <c r="B3592" s="3" t="s">
        <v>3990</v>
      </c>
      <c r="C3592" s="3" t="s">
        <v>8100</v>
      </c>
      <c r="D3592" s="22">
        <v>2000</v>
      </c>
      <c r="E3592" s="22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101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41809.389930555553</v>
      </c>
      <c r="T3592">
        <f t="shared" si="227"/>
        <v>2014</v>
      </c>
    </row>
    <row r="3593" spans="1:20" ht="43.5" x14ac:dyDescent="0.35">
      <c r="A3593">
        <v>4007</v>
      </c>
      <c r="B3593" s="3" t="s">
        <v>4003</v>
      </c>
      <c r="C3593" s="3" t="s">
        <v>8112</v>
      </c>
      <c r="D3593" s="22">
        <v>2000</v>
      </c>
      <c r="E3593" s="22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101</v>
      </c>
      <c r="P3593">
        <f t="shared" si="225"/>
        <v>5</v>
      </c>
      <c r="Q3593" s="11" t="s">
        <v>8323</v>
      </c>
      <c r="R3593" t="s">
        <v>8326</v>
      </c>
      <c r="S3593" s="16">
        <f t="shared" si="226"/>
        <v>41848.772928240738</v>
      </c>
      <c r="T3593">
        <f t="shared" si="227"/>
        <v>2014</v>
      </c>
    </row>
    <row r="3594" spans="1:20" ht="43.5" x14ac:dyDescent="0.35">
      <c r="A3594">
        <v>3915</v>
      </c>
      <c r="B3594" s="3" t="s">
        <v>3912</v>
      </c>
      <c r="C3594" s="3" t="s">
        <v>8023</v>
      </c>
      <c r="D3594" s="22">
        <v>1500</v>
      </c>
      <c r="E3594" s="22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108</v>
      </c>
      <c r="P3594">
        <f t="shared" si="225"/>
        <v>5</v>
      </c>
      <c r="Q3594" s="11" t="s">
        <v>8323</v>
      </c>
      <c r="R3594" t="s">
        <v>8326</v>
      </c>
      <c r="S3594" s="16">
        <f t="shared" si="226"/>
        <v>42492.98505787037</v>
      </c>
      <c r="T3594">
        <f t="shared" si="227"/>
        <v>2016</v>
      </c>
    </row>
    <row r="3595" spans="1:20" ht="43.5" x14ac:dyDescent="0.35">
      <c r="A3595">
        <v>1113</v>
      </c>
      <c r="B3595" s="3" t="s">
        <v>1114</v>
      </c>
      <c r="C3595" s="3" t="s">
        <v>5223</v>
      </c>
      <c r="D3595" s="22">
        <v>1000</v>
      </c>
      <c r="E3595" s="22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203</v>
      </c>
      <c r="P3595">
        <f t="shared" si="225"/>
        <v>5</v>
      </c>
      <c r="Q3595" s="11" t="s">
        <v>8316</v>
      </c>
      <c r="R3595" t="s">
        <v>8334</v>
      </c>
      <c r="S3595" s="16">
        <f t="shared" si="226"/>
        <v>41835.977083333331</v>
      </c>
      <c r="T3595">
        <f t="shared" si="227"/>
        <v>2014</v>
      </c>
    </row>
    <row r="3596" spans="1:20" ht="43.5" x14ac:dyDescent="0.35">
      <c r="A3596">
        <v>1581</v>
      </c>
      <c r="B3596" s="3" t="s">
        <v>1582</v>
      </c>
      <c r="C3596" s="3" t="s">
        <v>5691</v>
      </c>
      <c r="D3596" s="22">
        <v>1000</v>
      </c>
      <c r="E3596" s="22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103</v>
      </c>
      <c r="P3596">
        <f t="shared" si="225"/>
        <v>5</v>
      </c>
      <c r="Q3596" s="11" t="s">
        <v>8313</v>
      </c>
      <c r="R3596" t="s">
        <v>8351</v>
      </c>
      <c r="S3596" s="16">
        <f t="shared" si="226"/>
        <v>42325.448958333334</v>
      </c>
      <c r="T3596">
        <f t="shared" si="227"/>
        <v>2015</v>
      </c>
    </row>
    <row r="3597" spans="1:20" ht="43.5" x14ac:dyDescent="0.35">
      <c r="A3597">
        <v>2583</v>
      </c>
      <c r="B3597" s="3" t="s">
        <v>2583</v>
      </c>
      <c r="C3597" s="3" t="s">
        <v>6693</v>
      </c>
      <c r="D3597" s="22">
        <v>1000</v>
      </c>
      <c r="E3597" s="22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101</v>
      </c>
      <c r="P3597">
        <f t="shared" si="225"/>
        <v>1</v>
      </c>
      <c r="Q3597" s="11" t="s">
        <v>8319</v>
      </c>
      <c r="R3597" t="s">
        <v>8345</v>
      </c>
      <c r="S3597" s="16">
        <f t="shared" si="226"/>
        <v>42019.76944444445</v>
      </c>
      <c r="T3597">
        <f t="shared" si="227"/>
        <v>2015</v>
      </c>
    </row>
    <row r="3598" spans="1:20" ht="43.5" x14ac:dyDescent="0.35">
      <c r="A3598">
        <v>1242</v>
      </c>
      <c r="B3598" s="3" t="s">
        <v>1243</v>
      </c>
      <c r="C3598" s="3" t="s">
        <v>5352</v>
      </c>
      <c r="D3598" s="22">
        <v>911</v>
      </c>
      <c r="E3598" s="22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108</v>
      </c>
      <c r="P3598">
        <f t="shared" si="225"/>
        <v>5</v>
      </c>
      <c r="Q3598" s="11" t="s">
        <v>8327</v>
      </c>
      <c r="R3598" t="s">
        <v>8354</v>
      </c>
      <c r="S3598" s="16">
        <f t="shared" si="226"/>
        <v>40782.165532407409</v>
      </c>
      <c r="T3598">
        <f t="shared" si="227"/>
        <v>2011</v>
      </c>
    </row>
    <row r="3599" spans="1:20" ht="43.5" x14ac:dyDescent="0.35">
      <c r="A3599">
        <v>609</v>
      </c>
      <c r="B3599" s="3" t="s">
        <v>610</v>
      </c>
      <c r="C3599" s="3" t="s">
        <v>4719</v>
      </c>
      <c r="D3599" s="22">
        <v>780</v>
      </c>
      <c r="E3599" s="22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ref="O3599:O3662" si="228">ROUND(E835/D835*100,0)</f>
        <v>101</v>
      </c>
      <c r="P3599">
        <f t="shared" si="225"/>
        <v>5</v>
      </c>
      <c r="Q3599" s="11" t="s">
        <v>8308</v>
      </c>
      <c r="R3599" t="s">
        <v>8342</v>
      </c>
      <c r="S3599" s="16">
        <f t="shared" si="226"/>
        <v>42307.034074074079</v>
      </c>
      <c r="T3599">
        <f t="shared" si="227"/>
        <v>2015</v>
      </c>
    </row>
    <row r="3600" spans="1:20" ht="43.5" x14ac:dyDescent="0.35">
      <c r="A3600">
        <v>2849</v>
      </c>
      <c r="B3600" s="3" t="s">
        <v>2849</v>
      </c>
      <c r="C3600" s="3" t="s">
        <v>6959</v>
      </c>
      <c r="D3600" s="22">
        <v>500</v>
      </c>
      <c r="E3600" s="22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8"/>
        <v>101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42453.428240740745</v>
      </c>
      <c r="T3600">
        <f t="shared" si="227"/>
        <v>2016</v>
      </c>
    </row>
    <row r="3601" spans="1:20" ht="58" x14ac:dyDescent="0.35">
      <c r="A3601">
        <v>1865</v>
      </c>
      <c r="B3601" s="3" t="s">
        <v>1866</v>
      </c>
      <c r="C3601" s="3" t="s">
        <v>5975</v>
      </c>
      <c r="D3601" s="22">
        <v>110000</v>
      </c>
      <c r="E3601" s="22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8"/>
        <v>9</v>
      </c>
      <c r="P3601">
        <f t="shared" si="225"/>
        <v>2</v>
      </c>
      <c r="Q3601" s="11" t="s">
        <v>8316</v>
      </c>
      <c r="R3601" t="s">
        <v>8344</v>
      </c>
      <c r="S3601" s="16">
        <f t="shared" si="226"/>
        <v>42645.367442129631</v>
      </c>
      <c r="T3601">
        <f t="shared" si="227"/>
        <v>2016</v>
      </c>
    </row>
    <row r="3602" spans="1:20" ht="29" x14ac:dyDescent="0.35">
      <c r="A3602">
        <v>1181</v>
      </c>
      <c r="B3602" s="3" t="s">
        <v>1182</v>
      </c>
      <c r="C3602" s="3" t="s">
        <v>5291</v>
      </c>
      <c r="D3602" s="22">
        <v>50000</v>
      </c>
      <c r="E3602" s="22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8"/>
        <v>29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>
        <f t="shared" si="227"/>
        <v>2015</v>
      </c>
    </row>
    <row r="3603" spans="1:20" ht="43.5" x14ac:dyDescent="0.35">
      <c r="A3603">
        <v>636</v>
      </c>
      <c r="B3603" s="3" t="s">
        <v>637</v>
      </c>
      <c r="C3603" s="3" t="s">
        <v>4746</v>
      </c>
      <c r="D3603" s="22">
        <v>2000</v>
      </c>
      <c r="E3603" s="22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8"/>
        <v>101</v>
      </c>
      <c r="P3603">
        <f t="shared" si="225"/>
        <v>4</v>
      </c>
      <c r="Q3603" s="11" t="s">
        <v>8308</v>
      </c>
      <c r="R3603" t="s">
        <v>8342</v>
      </c>
      <c r="S3603" s="16">
        <f t="shared" si="226"/>
        <v>42131.455439814818</v>
      </c>
      <c r="T3603">
        <f t="shared" si="227"/>
        <v>2015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 s="22">
        <v>1000</v>
      </c>
      <c r="E3604" s="22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8"/>
        <v>806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>
        <f t="shared" si="227"/>
        <v>2014</v>
      </c>
    </row>
    <row r="3605" spans="1:20" ht="43.5" x14ac:dyDescent="0.35">
      <c r="A3605">
        <v>3805</v>
      </c>
      <c r="B3605" s="3" t="s">
        <v>3802</v>
      </c>
      <c r="C3605" s="3" t="s">
        <v>7915</v>
      </c>
      <c r="D3605" s="22">
        <v>150000</v>
      </c>
      <c r="E3605" s="22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8"/>
        <v>115</v>
      </c>
      <c r="P3605">
        <f t="shared" si="225"/>
        <v>1.5</v>
      </c>
      <c r="Q3605" s="11" t="s">
        <v>8323</v>
      </c>
      <c r="R3605" t="s">
        <v>8335</v>
      </c>
      <c r="S3605" s="16">
        <f t="shared" si="226"/>
        <v>41849.887037037035</v>
      </c>
      <c r="T3605">
        <f t="shared" si="227"/>
        <v>2014</v>
      </c>
    </row>
    <row r="3606" spans="1:20" ht="58" x14ac:dyDescent="0.35">
      <c r="A3606">
        <v>435</v>
      </c>
      <c r="B3606" s="3" t="s">
        <v>436</v>
      </c>
      <c r="C3606" s="3" t="s">
        <v>4545</v>
      </c>
      <c r="D3606" s="22">
        <v>110000</v>
      </c>
      <c r="E3606" s="22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8"/>
        <v>101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>
        <f t="shared" si="227"/>
        <v>2013</v>
      </c>
    </row>
    <row r="3607" spans="1:20" ht="43.5" x14ac:dyDescent="0.35">
      <c r="A3607">
        <v>3993</v>
      </c>
      <c r="B3607" s="3" t="s">
        <v>3989</v>
      </c>
      <c r="C3607" s="3" t="s">
        <v>8099</v>
      </c>
      <c r="D3607" s="22">
        <v>50000</v>
      </c>
      <c r="E3607" s="22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8"/>
        <v>100</v>
      </c>
      <c r="P3607">
        <f t="shared" si="225"/>
        <v>3</v>
      </c>
      <c r="Q3607" s="11" t="s">
        <v>8323</v>
      </c>
      <c r="R3607" t="s">
        <v>8326</v>
      </c>
      <c r="S3607" s="16">
        <f t="shared" si="226"/>
        <v>42107.864722222221</v>
      </c>
      <c r="T3607">
        <f t="shared" si="227"/>
        <v>2015</v>
      </c>
    </row>
    <row r="3608" spans="1:20" ht="29" x14ac:dyDescent="0.35">
      <c r="A3608">
        <v>1593</v>
      </c>
      <c r="B3608" s="3" t="s">
        <v>1594</v>
      </c>
      <c r="C3608" s="3" t="s">
        <v>5703</v>
      </c>
      <c r="D3608" s="22">
        <v>22000</v>
      </c>
      <c r="E3608" s="22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8"/>
        <v>100</v>
      </c>
      <c r="P3608">
        <f t="shared" si="225"/>
        <v>1</v>
      </c>
      <c r="Q3608" s="11" t="s">
        <v>8313</v>
      </c>
      <c r="R3608" t="s">
        <v>8351</v>
      </c>
      <c r="S3608" s="16">
        <f t="shared" si="226"/>
        <v>42033.845543981486</v>
      </c>
      <c r="T3608">
        <f t="shared" si="227"/>
        <v>2015</v>
      </c>
    </row>
    <row r="3609" spans="1:20" ht="58" x14ac:dyDescent="0.35">
      <c r="A3609">
        <v>3058</v>
      </c>
      <c r="B3609" s="3" t="s">
        <v>3058</v>
      </c>
      <c r="C3609" s="3" t="s">
        <v>7168</v>
      </c>
      <c r="D3609" s="22">
        <v>18000</v>
      </c>
      <c r="E3609" s="22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8"/>
        <v>267</v>
      </c>
      <c r="P3609">
        <f t="shared" si="225"/>
        <v>1</v>
      </c>
      <c r="Q3609" s="11" t="s">
        <v>8323</v>
      </c>
      <c r="R3609" t="s">
        <v>8324</v>
      </c>
      <c r="S3609" s="16">
        <f t="shared" si="226"/>
        <v>42460.374305555553</v>
      </c>
      <c r="T3609">
        <f t="shared" si="227"/>
        <v>2016</v>
      </c>
    </row>
    <row r="3610" spans="1:20" ht="29" x14ac:dyDescent="0.35">
      <c r="A3610">
        <v>982</v>
      </c>
      <c r="B3610" s="3" t="s">
        <v>983</v>
      </c>
      <c r="C3610" s="3" t="s">
        <v>5092</v>
      </c>
      <c r="D3610" s="22">
        <v>17500</v>
      </c>
      <c r="E3610" s="22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8"/>
        <v>100</v>
      </c>
      <c r="P3610">
        <f t="shared" si="225"/>
        <v>1</v>
      </c>
      <c r="Q3610" s="11" t="s">
        <v>8308</v>
      </c>
      <c r="R3610" t="s">
        <v>8310</v>
      </c>
      <c r="S3610" s="16">
        <f t="shared" si="226"/>
        <v>42615.753310185188</v>
      </c>
      <c r="T3610">
        <f t="shared" si="227"/>
        <v>2016</v>
      </c>
    </row>
    <row r="3611" spans="1:20" ht="29" x14ac:dyDescent="0.35">
      <c r="A3611">
        <v>3904</v>
      </c>
      <c r="B3611" s="3" t="s">
        <v>3901</v>
      </c>
      <c r="C3611" s="3" t="s">
        <v>8012</v>
      </c>
      <c r="D3611" s="22">
        <v>10000</v>
      </c>
      <c r="E3611" s="22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8"/>
        <v>107</v>
      </c>
      <c r="P3611">
        <f t="shared" si="225"/>
        <v>1.5</v>
      </c>
      <c r="Q3611" s="11" t="s">
        <v>8323</v>
      </c>
      <c r="R3611" t="s">
        <v>8326</v>
      </c>
      <c r="S3611" s="16">
        <f t="shared" si="226"/>
        <v>42095.229166666672</v>
      </c>
      <c r="T3611">
        <f t="shared" si="227"/>
        <v>2015</v>
      </c>
    </row>
    <row r="3612" spans="1:20" ht="43.5" x14ac:dyDescent="0.35">
      <c r="A3612">
        <v>2394</v>
      </c>
      <c r="B3612" s="3" t="s">
        <v>2395</v>
      </c>
      <c r="C3612" s="3" t="s">
        <v>6504</v>
      </c>
      <c r="D3612" s="22">
        <v>5000</v>
      </c>
      <c r="E3612" s="22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8"/>
        <v>100</v>
      </c>
      <c r="P3612">
        <f t="shared" si="225"/>
        <v>1.5</v>
      </c>
      <c r="Q3612" s="11" t="s">
        <v>8308</v>
      </c>
      <c r="R3612" t="s">
        <v>8342</v>
      </c>
      <c r="S3612" s="16">
        <f t="shared" si="226"/>
        <v>42031.362187499995</v>
      </c>
      <c r="T3612">
        <f t="shared" si="227"/>
        <v>2015</v>
      </c>
    </row>
    <row r="3613" spans="1:20" ht="43.5" x14ac:dyDescent="0.35">
      <c r="A3613">
        <v>194</v>
      </c>
      <c r="B3613" s="3" t="s">
        <v>196</v>
      </c>
      <c r="C3613" s="3" t="s">
        <v>4304</v>
      </c>
      <c r="D3613" s="22">
        <v>2500</v>
      </c>
      <c r="E3613" s="22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8"/>
        <v>107</v>
      </c>
      <c r="P3613">
        <f t="shared" si="225"/>
        <v>1</v>
      </c>
      <c r="Q3613" s="11" t="s">
        <v>8321</v>
      </c>
      <c r="R3613" t="s">
        <v>8325</v>
      </c>
      <c r="S3613" s="16">
        <f t="shared" si="226"/>
        <v>42375.996886574074</v>
      </c>
      <c r="T3613">
        <f t="shared" si="227"/>
        <v>2016</v>
      </c>
    </row>
    <row r="3614" spans="1:20" ht="43.5" x14ac:dyDescent="0.35">
      <c r="A3614">
        <v>4113</v>
      </c>
      <c r="B3614" s="3" t="s">
        <v>4109</v>
      </c>
      <c r="C3614" s="3" t="s">
        <v>8215</v>
      </c>
      <c r="D3614" s="22">
        <v>1500</v>
      </c>
      <c r="E3614" s="22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8"/>
        <v>114</v>
      </c>
      <c r="P3614">
        <f t="shared" si="225"/>
        <v>1</v>
      </c>
      <c r="Q3614" s="11" t="s">
        <v>8323</v>
      </c>
      <c r="R3614" t="s">
        <v>8326</v>
      </c>
      <c r="S3614" s="16">
        <f t="shared" si="226"/>
        <v>42358.573182870372</v>
      </c>
      <c r="T3614">
        <f t="shared" si="227"/>
        <v>2015</v>
      </c>
    </row>
    <row r="3615" spans="1:20" ht="43.5" x14ac:dyDescent="0.35">
      <c r="A3615">
        <v>4082</v>
      </c>
      <c r="B3615" s="3" t="s">
        <v>4078</v>
      </c>
      <c r="C3615" s="3" t="s">
        <v>8185</v>
      </c>
      <c r="D3615" s="22">
        <v>150</v>
      </c>
      <c r="E3615" s="22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113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>
        <f t="shared" si="227"/>
        <v>2015</v>
      </c>
    </row>
    <row r="3616" spans="1:20" ht="29" x14ac:dyDescent="0.35">
      <c r="A3616">
        <v>1420</v>
      </c>
      <c r="B3616" s="3" t="s">
        <v>1421</v>
      </c>
      <c r="C3616" s="3" t="s">
        <v>5530</v>
      </c>
      <c r="D3616" s="22">
        <v>110</v>
      </c>
      <c r="E3616" s="22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8"/>
        <v>132</v>
      </c>
      <c r="P3616">
        <f t="shared" si="225"/>
        <v>1</v>
      </c>
      <c r="Q3616" s="11" t="s">
        <v>8311</v>
      </c>
      <c r="R3616" t="s">
        <v>8348</v>
      </c>
      <c r="S3616" s="16">
        <f t="shared" si="226"/>
        <v>42524.667662037042</v>
      </c>
      <c r="T3616">
        <f t="shared" si="227"/>
        <v>2016</v>
      </c>
    </row>
    <row r="3617" spans="1:20" ht="58" x14ac:dyDescent="0.35">
      <c r="A3617">
        <v>3629</v>
      </c>
      <c r="B3617" s="3" t="s">
        <v>3627</v>
      </c>
      <c r="C3617" s="3" t="s">
        <v>7739</v>
      </c>
      <c r="D3617" s="22">
        <v>1000000</v>
      </c>
      <c r="E3617" s="22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8"/>
        <v>106</v>
      </c>
      <c r="P3617">
        <f t="shared" si="225"/>
        <v>1</v>
      </c>
      <c r="Q3617" s="11" t="s">
        <v>8323</v>
      </c>
      <c r="R3617" t="s">
        <v>8335</v>
      </c>
      <c r="S3617" s="16">
        <f t="shared" si="226"/>
        <v>42437.094490740739</v>
      </c>
      <c r="T3617">
        <f t="shared" si="227"/>
        <v>2016</v>
      </c>
    </row>
    <row r="3618" spans="1:20" ht="29" x14ac:dyDescent="0.35">
      <c r="A3618">
        <v>2431</v>
      </c>
      <c r="B3618" s="3" t="s">
        <v>2432</v>
      </c>
      <c r="C3618" s="3" t="s">
        <v>6541</v>
      </c>
      <c r="D3618" s="22">
        <v>100000</v>
      </c>
      <c r="E3618" s="22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8"/>
        <v>20</v>
      </c>
      <c r="P3618">
        <f t="shared" si="225"/>
        <v>1</v>
      </c>
      <c r="Q3618" s="11" t="s">
        <v>8319</v>
      </c>
      <c r="R3618" t="s">
        <v>8345</v>
      </c>
      <c r="S3618" s="16">
        <f t="shared" si="226"/>
        <v>42489.099687499998</v>
      </c>
      <c r="T3618">
        <f t="shared" si="227"/>
        <v>2016</v>
      </c>
    </row>
    <row r="3619" spans="1:20" ht="43.5" x14ac:dyDescent="0.35">
      <c r="A3619">
        <v>445</v>
      </c>
      <c r="B3619" s="3" t="s">
        <v>446</v>
      </c>
      <c r="C3619" s="3" t="s">
        <v>4555</v>
      </c>
      <c r="D3619" s="22">
        <v>60000</v>
      </c>
      <c r="E3619" s="22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8"/>
        <v>113</v>
      </c>
      <c r="P3619">
        <f t="shared" si="225"/>
        <v>1</v>
      </c>
      <c r="Q3619" s="11" t="s">
        <v>8321</v>
      </c>
      <c r="R3619" t="s">
        <v>8339</v>
      </c>
      <c r="S3619" s="16">
        <f t="shared" si="226"/>
        <v>42130.335358796292</v>
      </c>
      <c r="T3619">
        <f t="shared" si="227"/>
        <v>2015</v>
      </c>
    </row>
    <row r="3620" spans="1:20" ht="43.5" x14ac:dyDescent="0.35">
      <c r="A3620">
        <v>4006</v>
      </c>
      <c r="B3620" s="3" t="s">
        <v>4002</v>
      </c>
      <c r="C3620" s="3" t="s">
        <v>8111</v>
      </c>
      <c r="D3620" s="22">
        <v>30000</v>
      </c>
      <c r="E3620" s="22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8"/>
        <v>131</v>
      </c>
      <c r="P3620">
        <f t="shared" si="225"/>
        <v>2</v>
      </c>
      <c r="Q3620" s="11" t="s">
        <v>8323</v>
      </c>
      <c r="R3620" t="s">
        <v>8326</v>
      </c>
      <c r="S3620" s="16">
        <f t="shared" si="226"/>
        <v>42391.772997685184</v>
      </c>
      <c r="T3620">
        <f t="shared" si="227"/>
        <v>2016</v>
      </c>
    </row>
    <row r="3621" spans="1:20" ht="29" x14ac:dyDescent="0.35">
      <c r="A3621">
        <v>635</v>
      </c>
      <c r="B3621" s="3" t="s">
        <v>636</v>
      </c>
      <c r="C3621" s="3" t="s">
        <v>4745</v>
      </c>
      <c r="D3621" s="22">
        <v>25000</v>
      </c>
      <c r="E3621" s="22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8"/>
        <v>232</v>
      </c>
      <c r="P3621">
        <f t="shared" si="225"/>
        <v>2</v>
      </c>
      <c r="Q3621" s="11" t="s">
        <v>8308</v>
      </c>
      <c r="R3621" t="s">
        <v>8342</v>
      </c>
      <c r="S3621" s="16">
        <f t="shared" si="226"/>
        <v>42076.092152777783</v>
      </c>
      <c r="T3621">
        <f t="shared" si="227"/>
        <v>2015</v>
      </c>
    </row>
    <row r="3622" spans="1:20" ht="43.5" x14ac:dyDescent="0.35">
      <c r="A3622">
        <v>1451</v>
      </c>
      <c r="B3622" s="3" t="s">
        <v>1452</v>
      </c>
      <c r="C3622" s="3" t="s">
        <v>5561</v>
      </c>
      <c r="D3622" s="22">
        <v>18950</v>
      </c>
      <c r="E3622" s="22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8"/>
        <v>22</v>
      </c>
      <c r="P3622">
        <f t="shared" si="225"/>
        <v>1</v>
      </c>
      <c r="Q3622" s="11" t="s">
        <v>8311</v>
      </c>
      <c r="R3622" t="s">
        <v>8348</v>
      </c>
      <c r="S3622" s="16">
        <f t="shared" si="226"/>
        <v>41931.959016203706</v>
      </c>
      <c r="T3622">
        <f t="shared" si="227"/>
        <v>2014</v>
      </c>
    </row>
    <row r="3623" spans="1:20" ht="43.5" x14ac:dyDescent="0.35">
      <c r="A3623">
        <v>2432</v>
      </c>
      <c r="B3623" s="3" t="s">
        <v>2433</v>
      </c>
      <c r="C3623" s="3" t="s">
        <v>6542</v>
      </c>
      <c r="D3623" s="22">
        <v>14000</v>
      </c>
      <c r="E3623" s="22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8"/>
        <v>101</v>
      </c>
      <c r="P3623">
        <f t="shared" si="225"/>
        <v>1</v>
      </c>
      <c r="Q3623" s="11" t="s">
        <v>8319</v>
      </c>
      <c r="R3623" t="s">
        <v>8345</v>
      </c>
      <c r="S3623" s="16">
        <f t="shared" si="226"/>
        <v>42041.218715277777</v>
      </c>
      <c r="T3623">
        <f t="shared" si="227"/>
        <v>2015</v>
      </c>
    </row>
    <row r="3624" spans="1:20" ht="58" x14ac:dyDescent="0.35">
      <c r="A3624">
        <v>3072</v>
      </c>
      <c r="B3624" s="3" t="s">
        <v>3072</v>
      </c>
      <c r="C3624" s="3" t="s">
        <v>7182</v>
      </c>
      <c r="D3624" s="22">
        <v>12000</v>
      </c>
      <c r="E3624" s="22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8"/>
        <v>131</v>
      </c>
      <c r="P3624">
        <f t="shared" si="225"/>
        <v>1</v>
      </c>
      <c r="Q3624" s="11" t="s">
        <v>8323</v>
      </c>
      <c r="R3624" t="s">
        <v>8324</v>
      </c>
      <c r="S3624" s="16">
        <f t="shared" si="226"/>
        <v>42658.690532407403</v>
      </c>
      <c r="T3624">
        <f t="shared" si="227"/>
        <v>2016</v>
      </c>
    </row>
    <row r="3625" spans="1:20" ht="43.5" x14ac:dyDescent="0.35">
      <c r="A3625">
        <v>2913</v>
      </c>
      <c r="B3625" s="3" t="s">
        <v>2913</v>
      </c>
      <c r="C3625" s="3" t="s">
        <v>7023</v>
      </c>
      <c r="D3625" s="22">
        <v>10000</v>
      </c>
      <c r="E3625" s="22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8"/>
        <v>39</v>
      </c>
      <c r="P3625">
        <f t="shared" si="225"/>
        <v>1</v>
      </c>
      <c r="Q3625" s="11" t="s">
        <v>8323</v>
      </c>
      <c r="R3625" t="s">
        <v>8326</v>
      </c>
      <c r="S3625" s="16">
        <f t="shared" si="226"/>
        <v>41828.922905092593</v>
      </c>
      <c r="T3625">
        <f t="shared" si="227"/>
        <v>2014</v>
      </c>
    </row>
    <row r="3626" spans="1:20" ht="43.5" x14ac:dyDescent="0.35">
      <c r="A3626">
        <v>2360</v>
      </c>
      <c r="B3626" s="3" t="s">
        <v>2361</v>
      </c>
      <c r="C3626" s="3" t="s">
        <v>6470</v>
      </c>
      <c r="D3626" s="22">
        <v>5000</v>
      </c>
      <c r="E3626" s="22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8"/>
        <v>104</v>
      </c>
      <c r="P3626">
        <f t="shared" si="225"/>
        <v>2</v>
      </c>
      <c r="Q3626" s="11" t="s">
        <v>8308</v>
      </c>
      <c r="R3626" t="s">
        <v>8342</v>
      </c>
      <c r="S3626" s="16">
        <f t="shared" si="226"/>
        <v>42377.70694444445</v>
      </c>
      <c r="T3626">
        <f t="shared" si="227"/>
        <v>2016</v>
      </c>
    </row>
    <row r="3627" spans="1:20" ht="43.5" x14ac:dyDescent="0.35">
      <c r="A3627">
        <v>2907</v>
      </c>
      <c r="B3627" s="3" t="s">
        <v>2907</v>
      </c>
      <c r="C3627" s="3" t="s">
        <v>7017</v>
      </c>
      <c r="D3627" s="22">
        <v>2500</v>
      </c>
      <c r="E3627" s="22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8"/>
        <v>156</v>
      </c>
      <c r="P3627">
        <f t="shared" si="225"/>
        <v>1</v>
      </c>
      <c r="Q3627" s="11" t="s">
        <v>8323</v>
      </c>
      <c r="R3627" t="s">
        <v>8326</v>
      </c>
      <c r="S3627" s="16">
        <f t="shared" si="226"/>
        <v>42444.877743055549</v>
      </c>
      <c r="T3627">
        <f t="shared" si="227"/>
        <v>2016</v>
      </c>
    </row>
    <row r="3628" spans="1:20" ht="43.5" x14ac:dyDescent="0.35">
      <c r="A3628">
        <v>2946</v>
      </c>
      <c r="B3628" s="3" t="s">
        <v>2946</v>
      </c>
      <c r="C3628" s="3" t="s">
        <v>7056</v>
      </c>
      <c r="D3628" s="22">
        <v>2000</v>
      </c>
      <c r="E3628" s="22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8"/>
        <v>780</v>
      </c>
      <c r="P3628">
        <f t="shared" si="225"/>
        <v>1</v>
      </c>
      <c r="Q3628" s="11" t="s">
        <v>8323</v>
      </c>
      <c r="R3628" t="s">
        <v>8324</v>
      </c>
      <c r="S3628" s="16">
        <f t="shared" si="226"/>
        <v>42567.531157407408</v>
      </c>
      <c r="T3628">
        <f t="shared" si="227"/>
        <v>2016</v>
      </c>
    </row>
    <row r="3629" spans="1:20" ht="29" x14ac:dyDescent="0.35">
      <c r="A3629">
        <v>1992</v>
      </c>
      <c r="B3629" s="3" t="s">
        <v>1993</v>
      </c>
      <c r="C3629" s="3" t="s">
        <v>6102</v>
      </c>
      <c r="D3629" s="22">
        <v>1500</v>
      </c>
      <c r="E3629" s="22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8"/>
        <v>26</v>
      </c>
      <c r="P3629">
        <f t="shared" si="225"/>
        <v>1</v>
      </c>
      <c r="Q3629" s="11" t="s">
        <v>8313</v>
      </c>
      <c r="R3629" t="s">
        <v>8353</v>
      </c>
      <c r="S3629" s="16">
        <f t="shared" si="226"/>
        <v>42023.143414351856</v>
      </c>
      <c r="T3629">
        <f t="shared" si="227"/>
        <v>2015</v>
      </c>
    </row>
    <row r="3630" spans="1:20" ht="43.5" x14ac:dyDescent="0.35">
      <c r="A3630">
        <v>2769</v>
      </c>
      <c r="B3630" s="3" t="s">
        <v>2769</v>
      </c>
      <c r="C3630" s="3" t="s">
        <v>6879</v>
      </c>
      <c r="D3630" s="22">
        <v>800</v>
      </c>
      <c r="E3630" s="22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8"/>
        <v>104</v>
      </c>
      <c r="P3630">
        <f t="shared" si="225"/>
        <v>1</v>
      </c>
      <c r="Q3630" s="11" t="s">
        <v>8311</v>
      </c>
      <c r="R3630" t="s">
        <v>8356</v>
      </c>
      <c r="S3630" s="16">
        <f t="shared" si="226"/>
        <v>41745.826273148145</v>
      </c>
      <c r="T3630">
        <f t="shared" si="227"/>
        <v>2014</v>
      </c>
    </row>
    <row r="3631" spans="1:20" ht="43.5" x14ac:dyDescent="0.35">
      <c r="A3631">
        <v>778</v>
      </c>
      <c r="B3631" s="3" t="s">
        <v>779</v>
      </c>
      <c r="C3631" s="3" t="s">
        <v>4888</v>
      </c>
      <c r="D3631" s="22">
        <v>500</v>
      </c>
      <c r="E3631" s="22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8"/>
        <v>104</v>
      </c>
      <c r="P3631">
        <f t="shared" si="225"/>
        <v>2</v>
      </c>
      <c r="Q3631" s="11" t="s">
        <v>8311</v>
      </c>
      <c r="R3631" t="s">
        <v>8352</v>
      </c>
      <c r="S3631" s="16">
        <f t="shared" si="226"/>
        <v>41729.702314814815</v>
      </c>
      <c r="T3631">
        <f t="shared" si="227"/>
        <v>2014</v>
      </c>
    </row>
    <row r="3632" spans="1:20" ht="29" x14ac:dyDescent="0.35">
      <c r="A3632">
        <v>2154</v>
      </c>
      <c r="B3632" s="3" t="s">
        <v>2155</v>
      </c>
      <c r="C3632" s="3" t="s">
        <v>6264</v>
      </c>
      <c r="D3632" s="22">
        <v>250</v>
      </c>
      <c r="E3632" s="22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8"/>
        <v>19</v>
      </c>
      <c r="P3632">
        <f t="shared" si="225"/>
        <v>1</v>
      </c>
      <c r="Q3632" s="11" t="s">
        <v>8316</v>
      </c>
      <c r="R3632" t="s">
        <v>8334</v>
      </c>
      <c r="S3632" s="16">
        <f t="shared" si="226"/>
        <v>41647.632256944446</v>
      </c>
      <c r="T3632">
        <f t="shared" si="227"/>
        <v>2014</v>
      </c>
    </row>
    <row r="3633" spans="1:20" ht="43.5" x14ac:dyDescent="0.35">
      <c r="A3633">
        <v>2148</v>
      </c>
      <c r="B3633" s="3" t="s">
        <v>2149</v>
      </c>
      <c r="C3633" s="3" t="s">
        <v>6258</v>
      </c>
      <c r="D3633" s="22">
        <v>100</v>
      </c>
      <c r="E3633" s="22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8"/>
        <v>111</v>
      </c>
      <c r="P3633">
        <f t="shared" si="225"/>
        <v>1</v>
      </c>
      <c r="Q3633" s="11" t="s">
        <v>8316</v>
      </c>
      <c r="R3633" t="s">
        <v>8334</v>
      </c>
      <c r="S3633" s="16">
        <f t="shared" si="226"/>
        <v>42066.733587962968</v>
      </c>
      <c r="T3633">
        <f t="shared" si="227"/>
        <v>2015</v>
      </c>
    </row>
    <row r="3634" spans="1:20" ht="29" x14ac:dyDescent="0.35">
      <c r="A3634">
        <v>619</v>
      </c>
      <c r="B3634" s="3" t="s">
        <v>620</v>
      </c>
      <c r="C3634" s="3" t="s">
        <v>4729</v>
      </c>
      <c r="D3634" s="22">
        <v>2500000</v>
      </c>
      <c r="E3634" s="22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8"/>
        <v>103</v>
      </c>
      <c r="P3634">
        <f t="shared" si="225"/>
        <v>1</v>
      </c>
      <c r="Q3634" s="11" t="s">
        <v>8308</v>
      </c>
      <c r="R3634" t="s">
        <v>8342</v>
      </c>
      <c r="S3634" s="16">
        <f t="shared" si="226"/>
        <v>41908.650347222225</v>
      </c>
      <c r="T3634">
        <f t="shared" si="227"/>
        <v>2014</v>
      </c>
    </row>
    <row r="3635" spans="1:20" ht="29" x14ac:dyDescent="0.35">
      <c r="A3635">
        <v>639</v>
      </c>
      <c r="B3635" s="3" t="s">
        <v>640</v>
      </c>
      <c r="C3635" s="3" t="s">
        <v>4749</v>
      </c>
      <c r="D3635" s="22">
        <v>1000000</v>
      </c>
      <c r="E3635" s="22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8"/>
        <v>110</v>
      </c>
      <c r="P3635">
        <f t="shared" si="225"/>
        <v>1</v>
      </c>
      <c r="Q3635" s="11" t="s">
        <v>8308</v>
      </c>
      <c r="R3635" t="s">
        <v>8342</v>
      </c>
      <c r="S3635" s="16">
        <f t="shared" si="226"/>
        <v>41865.583275462966</v>
      </c>
      <c r="T3635">
        <f t="shared" si="227"/>
        <v>2014</v>
      </c>
    </row>
    <row r="3636" spans="1:20" ht="43.5" x14ac:dyDescent="0.35">
      <c r="A3636">
        <v>542</v>
      </c>
      <c r="B3636" s="3" t="s">
        <v>543</v>
      </c>
      <c r="C3636" s="3" t="s">
        <v>4652</v>
      </c>
      <c r="D3636" s="22">
        <v>250000</v>
      </c>
      <c r="E3636" s="22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8"/>
        <v>103</v>
      </c>
      <c r="P3636">
        <f t="shared" si="225"/>
        <v>1</v>
      </c>
      <c r="Q3636" s="11" t="s">
        <v>8308</v>
      </c>
      <c r="R3636" t="s">
        <v>8342</v>
      </c>
      <c r="S3636" s="16">
        <f t="shared" si="226"/>
        <v>42433.737453703703</v>
      </c>
      <c r="T3636">
        <f t="shared" si="227"/>
        <v>2016</v>
      </c>
    </row>
    <row r="3637" spans="1:20" ht="43.5" x14ac:dyDescent="0.35">
      <c r="A3637">
        <v>3951</v>
      </c>
      <c r="B3637" s="3" t="s">
        <v>3948</v>
      </c>
      <c r="C3637" s="3" t="s">
        <v>6961</v>
      </c>
      <c r="D3637" s="22">
        <v>200000</v>
      </c>
      <c r="E3637" s="22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8"/>
        <v>102</v>
      </c>
      <c r="P3637">
        <f t="shared" si="225"/>
        <v>1</v>
      </c>
      <c r="Q3637" s="11" t="s">
        <v>8323</v>
      </c>
      <c r="R3637" t="s">
        <v>8326</v>
      </c>
      <c r="S3637" s="16">
        <f t="shared" si="226"/>
        <v>42433.825717592597</v>
      </c>
      <c r="T3637">
        <f t="shared" si="227"/>
        <v>2016</v>
      </c>
    </row>
    <row r="3638" spans="1:20" ht="29" x14ac:dyDescent="0.35">
      <c r="A3638">
        <v>696</v>
      </c>
      <c r="B3638" s="3" t="s">
        <v>697</v>
      </c>
      <c r="C3638" s="3" t="s">
        <v>4806</v>
      </c>
      <c r="D3638" s="22">
        <v>175000</v>
      </c>
      <c r="E3638" s="22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8"/>
        <v>170</v>
      </c>
      <c r="P3638">
        <f t="shared" si="225"/>
        <v>1</v>
      </c>
      <c r="Q3638" s="11" t="s">
        <v>8308</v>
      </c>
      <c r="R3638" t="s">
        <v>8310</v>
      </c>
      <c r="S3638" s="16">
        <f t="shared" si="226"/>
        <v>41815.927106481482</v>
      </c>
      <c r="T3638">
        <f t="shared" si="227"/>
        <v>2014</v>
      </c>
    </row>
    <row r="3639" spans="1:20" ht="58" x14ac:dyDescent="0.35">
      <c r="A3639">
        <v>1450</v>
      </c>
      <c r="B3639" s="3" t="s">
        <v>1451</v>
      </c>
      <c r="C3639" s="3" t="s">
        <v>5560</v>
      </c>
      <c r="D3639" s="22">
        <v>100000</v>
      </c>
      <c r="E3639" s="22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8"/>
        <v>128</v>
      </c>
      <c r="P3639">
        <f t="shared" si="225"/>
        <v>1</v>
      </c>
      <c r="Q3639" s="11" t="s">
        <v>8311</v>
      </c>
      <c r="R3639" t="s">
        <v>8348</v>
      </c>
      <c r="S3639" s="16">
        <f t="shared" si="226"/>
        <v>42390.171261574069</v>
      </c>
      <c r="T3639">
        <f t="shared" si="227"/>
        <v>2016</v>
      </c>
    </row>
    <row r="3640" spans="1:20" ht="29" x14ac:dyDescent="0.35">
      <c r="A3640">
        <v>2582</v>
      </c>
      <c r="B3640" s="3" t="s">
        <v>2582</v>
      </c>
      <c r="C3640" s="3" t="s">
        <v>6692</v>
      </c>
      <c r="D3640" s="22">
        <v>90000</v>
      </c>
      <c r="E3640" s="22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8"/>
        <v>10</v>
      </c>
      <c r="P3640">
        <f t="shared" si="225"/>
        <v>1</v>
      </c>
      <c r="Q3640" s="11" t="s">
        <v>8319</v>
      </c>
      <c r="R3640" t="s">
        <v>8345</v>
      </c>
      <c r="S3640" s="16">
        <f t="shared" si="226"/>
        <v>42642.988819444443</v>
      </c>
      <c r="T3640">
        <f t="shared" si="227"/>
        <v>2016</v>
      </c>
    </row>
    <row r="3641" spans="1:20" ht="43.5" x14ac:dyDescent="0.35">
      <c r="A3641">
        <v>576</v>
      </c>
      <c r="B3641" s="3" t="s">
        <v>577</v>
      </c>
      <c r="C3641" s="3" t="s">
        <v>4686</v>
      </c>
      <c r="D3641" s="22">
        <v>80000</v>
      </c>
      <c r="E3641" s="22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8"/>
        <v>102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42031.471666666665</v>
      </c>
      <c r="T3641">
        <f t="shared" si="227"/>
        <v>2015</v>
      </c>
    </row>
    <row r="3642" spans="1:20" ht="43.5" x14ac:dyDescent="0.35">
      <c r="A3642">
        <v>2594</v>
      </c>
      <c r="B3642" s="3" t="s">
        <v>2594</v>
      </c>
      <c r="C3642" s="3" t="s">
        <v>6704</v>
      </c>
      <c r="D3642" s="22">
        <v>80000</v>
      </c>
      <c r="E3642" s="22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8"/>
        <v>102</v>
      </c>
      <c r="P3642">
        <f t="shared" si="225"/>
        <v>1</v>
      </c>
      <c r="Q3642" s="11" t="s">
        <v>8319</v>
      </c>
      <c r="R3642" t="s">
        <v>8345</v>
      </c>
      <c r="S3642" s="16">
        <f t="shared" si="226"/>
        <v>41828.967916666668</v>
      </c>
      <c r="T3642">
        <f t="shared" si="227"/>
        <v>2014</v>
      </c>
    </row>
    <row r="3643" spans="1:20" ht="43.5" x14ac:dyDescent="0.35">
      <c r="A3643">
        <v>1316</v>
      </c>
      <c r="B3643" s="3" t="s">
        <v>1317</v>
      </c>
      <c r="C3643" s="3" t="s">
        <v>5426</v>
      </c>
      <c r="D3643" s="22">
        <v>75000</v>
      </c>
      <c r="E3643" s="22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8"/>
        <v>109</v>
      </c>
      <c r="P3643">
        <f t="shared" si="225"/>
        <v>1</v>
      </c>
      <c r="Q3643" s="11" t="s">
        <v>8308</v>
      </c>
      <c r="R3643" t="s">
        <v>8310</v>
      </c>
      <c r="S3643" s="16">
        <f t="shared" si="226"/>
        <v>42393.961909722217</v>
      </c>
      <c r="T3643">
        <f t="shared" si="227"/>
        <v>2016</v>
      </c>
    </row>
    <row r="3644" spans="1:20" ht="29" x14ac:dyDescent="0.35">
      <c r="A3644">
        <v>496</v>
      </c>
      <c r="B3644" s="3" t="s">
        <v>497</v>
      </c>
      <c r="C3644" s="3" t="s">
        <v>4606</v>
      </c>
      <c r="D3644" s="22">
        <v>60000</v>
      </c>
      <c r="E3644" s="22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8"/>
        <v>109</v>
      </c>
      <c r="P3644">
        <f t="shared" si="225"/>
        <v>1</v>
      </c>
      <c r="Q3644" s="11" t="s">
        <v>8321</v>
      </c>
      <c r="R3644" t="s">
        <v>8339</v>
      </c>
      <c r="S3644" s="16">
        <f t="shared" si="226"/>
        <v>41620.93141203704</v>
      </c>
      <c r="T3644">
        <f t="shared" si="227"/>
        <v>2013</v>
      </c>
    </row>
    <row r="3645" spans="1:20" ht="43.5" x14ac:dyDescent="0.35">
      <c r="A3645">
        <v>171</v>
      </c>
      <c r="B3645" s="3" t="s">
        <v>173</v>
      </c>
      <c r="C3645" s="3" t="s">
        <v>4281</v>
      </c>
      <c r="D3645" s="22">
        <v>50000</v>
      </c>
      <c r="E3645" s="22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8"/>
        <v>101</v>
      </c>
      <c r="P3645">
        <f t="shared" si="225"/>
        <v>1</v>
      </c>
      <c r="Q3645" s="11" t="s">
        <v>8321</v>
      </c>
      <c r="R3645" t="s">
        <v>8325</v>
      </c>
      <c r="S3645" s="16">
        <f t="shared" si="226"/>
        <v>42534.180717592593</v>
      </c>
      <c r="T3645">
        <f t="shared" si="227"/>
        <v>2016</v>
      </c>
    </row>
    <row r="3646" spans="1:20" ht="29" x14ac:dyDescent="0.35">
      <c r="A3646">
        <v>2427</v>
      </c>
      <c r="B3646" s="3" t="s">
        <v>2428</v>
      </c>
      <c r="C3646" s="3" t="s">
        <v>6537</v>
      </c>
      <c r="D3646" s="22">
        <v>50000</v>
      </c>
      <c r="E3646" s="22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8"/>
        <v>126</v>
      </c>
      <c r="P3646">
        <f t="shared" si="225"/>
        <v>1</v>
      </c>
      <c r="Q3646" s="11" t="s">
        <v>8319</v>
      </c>
      <c r="R3646" t="s">
        <v>8345</v>
      </c>
      <c r="S3646" s="16">
        <f t="shared" si="226"/>
        <v>42412.318668981476</v>
      </c>
      <c r="T3646">
        <f t="shared" si="227"/>
        <v>2016</v>
      </c>
    </row>
    <row r="3647" spans="1:20" ht="58" x14ac:dyDescent="0.35">
      <c r="A3647">
        <v>3200</v>
      </c>
      <c r="B3647" s="3" t="s">
        <v>3200</v>
      </c>
      <c r="C3647" s="3" t="s">
        <v>7310</v>
      </c>
      <c r="D3647" s="22">
        <v>50000</v>
      </c>
      <c r="E3647" s="22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302</v>
      </c>
      <c r="P3647">
        <f t="shared" si="225"/>
        <v>1</v>
      </c>
      <c r="Q3647" s="11" t="s">
        <v>8323</v>
      </c>
      <c r="R3647" t="s">
        <v>8335</v>
      </c>
      <c r="S3647" s="16">
        <f t="shared" si="226"/>
        <v>42460.320613425924</v>
      </c>
      <c r="T3647">
        <f t="shared" si="227"/>
        <v>2016</v>
      </c>
    </row>
    <row r="3648" spans="1:20" ht="29" x14ac:dyDescent="0.35">
      <c r="A3648">
        <v>2428</v>
      </c>
      <c r="B3648" s="3" t="s">
        <v>2429</v>
      </c>
      <c r="C3648" s="3" t="s">
        <v>6538</v>
      </c>
      <c r="D3648" s="22">
        <v>35000</v>
      </c>
      <c r="E3648" s="22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8"/>
        <v>75</v>
      </c>
      <c r="P3648">
        <f t="shared" si="225"/>
        <v>1</v>
      </c>
      <c r="Q3648" s="11" t="s">
        <v>8319</v>
      </c>
      <c r="R3648" t="s">
        <v>8345</v>
      </c>
      <c r="S3648" s="16">
        <f t="shared" si="226"/>
        <v>42045.784155092595</v>
      </c>
      <c r="T3648">
        <f t="shared" si="227"/>
        <v>2015</v>
      </c>
    </row>
    <row r="3649" spans="1:20" ht="43.5" x14ac:dyDescent="0.35">
      <c r="A3649">
        <v>2689</v>
      </c>
      <c r="B3649" s="3" t="s">
        <v>2689</v>
      </c>
      <c r="C3649" s="3" t="s">
        <v>6799</v>
      </c>
      <c r="D3649" s="22">
        <v>35000</v>
      </c>
      <c r="E3649" s="22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8"/>
        <v>50</v>
      </c>
      <c r="P3649">
        <f t="shared" si="225"/>
        <v>1</v>
      </c>
      <c r="Q3649" s="11" t="s">
        <v>8319</v>
      </c>
      <c r="R3649" t="s">
        <v>8345</v>
      </c>
      <c r="S3649" s="16">
        <f t="shared" si="226"/>
        <v>42551.961689814809</v>
      </c>
      <c r="T3649">
        <f t="shared" si="227"/>
        <v>2016</v>
      </c>
    </row>
    <row r="3650" spans="1:20" ht="58" x14ac:dyDescent="0.35">
      <c r="A3650">
        <v>2694</v>
      </c>
      <c r="B3650" s="3" t="s">
        <v>2694</v>
      </c>
      <c r="C3650" s="3" t="s">
        <v>6804</v>
      </c>
      <c r="D3650" s="22">
        <v>30000</v>
      </c>
      <c r="E3650" s="22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8"/>
        <v>108</v>
      </c>
      <c r="P3650">
        <f t="shared" si="225"/>
        <v>1</v>
      </c>
      <c r="Q3650" s="11" t="s">
        <v>8319</v>
      </c>
      <c r="R3650" t="s">
        <v>8345</v>
      </c>
      <c r="S3650" s="16">
        <f t="shared" si="226"/>
        <v>41878.140497685185</v>
      </c>
      <c r="T3650">
        <f t="shared" si="227"/>
        <v>2014</v>
      </c>
    </row>
    <row r="3651" spans="1:20" ht="43.5" x14ac:dyDescent="0.35">
      <c r="A3651">
        <v>2910</v>
      </c>
      <c r="B3651" s="3" t="s">
        <v>2910</v>
      </c>
      <c r="C3651" s="3" t="s">
        <v>7020</v>
      </c>
      <c r="D3651" s="22">
        <v>30000</v>
      </c>
      <c r="E3651" s="22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100</v>
      </c>
      <c r="P3651">
        <f t="shared" ref="P3651:P3714" si="229">IFERROR(ROUND(E3651/L3651,2),0)</f>
        <v>1</v>
      </c>
      <c r="Q3651" s="11" t="s">
        <v>8323</v>
      </c>
      <c r="R3651" t="s">
        <v>8326</v>
      </c>
      <c r="S3651" s="16">
        <f t="shared" ref="S3651:S3714" si="230">(((J3651/60)/60)/24)+DATE(1970,1,1)</f>
        <v>42107.841284722221</v>
      </c>
      <c r="T3651">
        <f t="shared" ref="T3651:T3714" si="231">YEAR(S3651)</f>
        <v>2015</v>
      </c>
    </row>
    <row r="3652" spans="1:20" ht="43.5" x14ac:dyDescent="0.35">
      <c r="A3652">
        <v>1134</v>
      </c>
      <c r="B3652" s="3" t="s">
        <v>1135</v>
      </c>
      <c r="C3652" s="3" t="s">
        <v>5244</v>
      </c>
      <c r="D3652" s="22">
        <v>25000</v>
      </c>
      <c r="E3652" s="22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100</v>
      </c>
      <c r="P3652">
        <f t="shared" si="229"/>
        <v>1</v>
      </c>
      <c r="Q3652" s="11" t="s">
        <v>8316</v>
      </c>
      <c r="R3652" t="s">
        <v>8344</v>
      </c>
      <c r="S3652" s="16">
        <f t="shared" si="230"/>
        <v>41958.285046296296</v>
      </c>
      <c r="T3652">
        <f t="shared" si="231"/>
        <v>2014</v>
      </c>
    </row>
    <row r="3653" spans="1:20" ht="29" x14ac:dyDescent="0.35">
      <c r="A3653">
        <v>2914</v>
      </c>
      <c r="B3653" s="3" t="s">
        <v>2914</v>
      </c>
      <c r="C3653" s="3" t="s">
        <v>7024</v>
      </c>
      <c r="D3653" s="22">
        <v>25000</v>
      </c>
      <c r="E3653" s="22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107</v>
      </c>
      <c r="P3653">
        <f t="shared" si="229"/>
        <v>1</v>
      </c>
      <c r="Q3653" s="11" t="s">
        <v>8323</v>
      </c>
      <c r="R3653" t="s">
        <v>8326</v>
      </c>
      <c r="S3653" s="16">
        <f t="shared" si="230"/>
        <v>42017.907337962963</v>
      </c>
      <c r="T3653">
        <f t="shared" si="231"/>
        <v>2015</v>
      </c>
    </row>
    <row r="3654" spans="1:20" ht="43.5" x14ac:dyDescent="0.35">
      <c r="A3654">
        <v>2941</v>
      </c>
      <c r="B3654" s="3" t="s">
        <v>2941</v>
      </c>
      <c r="C3654" s="3" t="s">
        <v>7051</v>
      </c>
      <c r="D3654" s="22">
        <v>25000</v>
      </c>
      <c r="E3654" s="22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20</v>
      </c>
      <c r="P3654">
        <f t="shared" si="229"/>
        <v>1</v>
      </c>
      <c r="Q3654" s="11" t="s">
        <v>8323</v>
      </c>
      <c r="R3654" t="s">
        <v>8324</v>
      </c>
      <c r="S3654" s="16">
        <f t="shared" si="230"/>
        <v>42034.960127314815</v>
      </c>
      <c r="T3654">
        <f t="shared" si="231"/>
        <v>2015</v>
      </c>
    </row>
    <row r="3655" spans="1:20" ht="43.5" x14ac:dyDescent="0.35">
      <c r="A3655">
        <v>3639</v>
      </c>
      <c r="B3655" s="3" t="s">
        <v>3637</v>
      </c>
      <c r="C3655" s="3" t="s">
        <v>7749</v>
      </c>
      <c r="D3655" s="22">
        <v>25000</v>
      </c>
      <c r="E3655" s="22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107</v>
      </c>
      <c r="P3655">
        <f t="shared" si="229"/>
        <v>1</v>
      </c>
      <c r="Q3655" s="11" t="s">
        <v>8323</v>
      </c>
      <c r="R3655" t="s">
        <v>8335</v>
      </c>
      <c r="S3655" s="16">
        <f t="shared" si="230"/>
        <v>42590.677152777775</v>
      </c>
      <c r="T3655">
        <f t="shared" si="231"/>
        <v>2016</v>
      </c>
    </row>
    <row r="3656" spans="1:20" ht="43.5" x14ac:dyDescent="0.35">
      <c r="A3656">
        <v>3796</v>
      </c>
      <c r="B3656" s="3" t="s">
        <v>3793</v>
      </c>
      <c r="C3656" s="3" t="s">
        <v>7906</v>
      </c>
      <c r="D3656" s="22">
        <v>22500</v>
      </c>
      <c r="E3656" s="22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248</v>
      </c>
      <c r="P3656">
        <f t="shared" si="229"/>
        <v>1</v>
      </c>
      <c r="Q3656" s="11" t="s">
        <v>8323</v>
      </c>
      <c r="R3656" t="s">
        <v>8335</v>
      </c>
      <c r="S3656" s="16">
        <f t="shared" si="230"/>
        <v>42689.029583333337</v>
      </c>
      <c r="T3656">
        <f t="shared" si="231"/>
        <v>2016</v>
      </c>
    </row>
    <row r="3657" spans="1:20" ht="43.5" x14ac:dyDescent="0.35">
      <c r="A3657">
        <v>3055</v>
      </c>
      <c r="B3657" s="3" t="s">
        <v>3055</v>
      </c>
      <c r="C3657" s="3" t="s">
        <v>7165</v>
      </c>
      <c r="D3657" s="22">
        <v>20000</v>
      </c>
      <c r="E3657" s="22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59</v>
      </c>
      <c r="P3657">
        <f t="shared" si="229"/>
        <v>1</v>
      </c>
      <c r="Q3657" s="11" t="s">
        <v>8323</v>
      </c>
      <c r="R3657" t="s">
        <v>8324</v>
      </c>
      <c r="S3657" s="16">
        <f t="shared" si="230"/>
        <v>41953.95821759259</v>
      </c>
      <c r="T3657">
        <f t="shared" si="231"/>
        <v>2014</v>
      </c>
    </row>
    <row r="3658" spans="1:20" ht="58" x14ac:dyDescent="0.35">
      <c r="A3658">
        <v>564</v>
      </c>
      <c r="B3658" s="3" t="s">
        <v>565</v>
      </c>
      <c r="C3658" s="3" t="s">
        <v>4674</v>
      </c>
      <c r="D3658" s="22">
        <v>18000</v>
      </c>
      <c r="E3658" s="22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148</v>
      </c>
      <c r="P3658">
        <f t="shared" si="229"/>
        <v>1</v>
      </c>
      <c r="Q3658" s="11" t="s">
        <v>8308</v>
      </c>
      <c r="R3658" t="s">
        <v>8342</v>
      </c>
      <c r="S3658" s="16">
        <f t="shared" si="230"/>
        <v>42411.942997685182</v>
      </c>
      <c r="T3658">
        <f t="shared" si="231"/>
        <v>2016</v>
      </c>
    </row>
    <row r="3659" spans="1:20" ht="29" x14ac:dyDescent="0.35">
      <c r="A3659">
        <v>1702</v>
      </c>
      <c r="B3659" s="3" t="s">
        <v>1703</v>
      </c>
      <c r="C3659" s="3" t="s">
        <v>5812</v>
      </c>
      <c r="D3659" s="22">
        <v>16500</v>
      </c>
      <c r="E3659" s="22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124</v>
      </c>
      <c r="P3659">
        <f t="shared" si="229"/>
        <v>1</v>
      </c>
      <c r="Q3659" s="11" t="s">
        <v>8327</v>
      </c>
      <c r="R3659" t="s">
        <v>8330</v>
      </c>
      <c r="S3659" s="16">
        <f t="shared" si="230"/>
        <v>42063.869791666672</v>
      </c>
      <c r="T3659">
        <f t="shared" si="231"/>
        <v>2015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 s="22">
        <v>15000</v>
      </c>
      <c r="E3660" s="22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148</v>
      </c>
      <c r="P3660">
        <f t="shared" si="229"/>
        <v>1</v>
      </c>
      <c r="Q3660" s="11" t="s">
        <v>8308</v>
      </c>
      <c r="R3660" t="s">
        <v>8342</v>
      </c>
      <c r="S3660" s="16">
        <f t="shared" si="230"/>
        <v>42009.817199074074</v>
      </c>
      <c r="T3660">
        <f t="shared" si="231"/>
        <v>2015</v>
      </c>
    </row>
    <row r="3661" spans="1:20" ht="58" x14ac:dyDescent="0.35">
      <c r="A3661">
        <v>1497</v>
      </c>
      <c r="B3661" s="3" t="s">
        <v>1498</v>
      </c>
      <c r="C3661" s="3" t="s">
        <v>5607</v>
      </c>
      <c r="D3661" s="22">
        <v>15000</v>
      </c>
      <c r="E3661" s="22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105</v>
      </c>
      <c r="P3661">
        <f t="shared" si="229"/>
        <v>1</v>
      </c>
      <c r="Q3661" s="11" t="s">
        <v>8311</v>
      </c>
      <c r="R3661" t="s">
        <v>8352</v>
      </c>
      <c r="S3661" s="16">
        <f t="shared" si="230"/>
        <v>41444.64261574074</v>
      </c>
      <c r="T3661">
        <f t="shared" si="231"/>
        <v>2013</v>
      </c>
    </row>
    <row r="3662" spans="1:20" ht="43.5" x14ac:dyDescent="0.35">
      <c r="A3662">
        <v>3912</v>
      </c>
      <c r="B3662" s="3" t="s">
        <v>3909</v>
      </c>
      <c r="C3662" s="3" t="s">
        <v>8020</v>
      </c>
      <c r="D3662" s="22">
        <v>15000</v>
      </c>
      <c r="E3662" s="22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105</v>
      </c>
      <c r="P3662">
        <f t="shared" si="229"/>
        <v>1</v>
      </c>
      <c r="Q3662" s="11" t="s">
        <v>8323</v>
      </c>
      <c r="R3662" t="s">
        <v>8326</v>
      </c>
      <c r="S3662" s="16">
        <f t="shared" si="230"/>
        <v>42059.270023148143</v>
      </c>
      <c r="T3662">
        <f t="shared" si="231"/>
        <v>2015</v>
      </c>
    </row>
    <row r="3663" spans="1:20" ht="43.5" x14ac:dyDescent="0.35">
      <c r="A3663">
        <v>1440</v>
      </c>
      <c r="B3663" s="3" t="s">
        <v>1441</v>
      </c>
      <c r="C3663" s="3" t="s">
        <v>5550</v>
      </c>
      <c r="D3663" s="22">
        <v>13000</v>
      </c>
      <c r="E3663" s="22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ref="O3663:O3726" si="232">ROUND(E899/D899*100,0)</f>
        <v>29</v>
      </c>
      <c r="P3663">
        <f t="shared" si="229"/>
        <v>1</v>
      </c>
      <c r="Q3663" s="11" t="s">
        <v>8311</v>
      </c>
      <c r="R3663" t="s">
        <v>8348</v>
      </c>
      <c r="S3663" s="16">
        <f t="shared" si="230"/>
        <v>42486.748414351852</v>
      </c>
      <c r="T3663">
        <f t="shared" si="231"/>
        <v>2016</v>
      </c>
    </row>
    <row r="3664" spans="1:20" ht="58" x14ac:dyDescent="0.35">
      <c r="A3664">
        <v>214</v>
      </c>
      <c r="B3664" s="3" t="s">
        <v>216</v>
      </c>
      <c r="C3664" s="3" t="s">
        <v>4324</v>
      </c>
      <c r="D3664" s="22">
        <v>12500</v>
      </c>
      <c r="E3664" s="22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32"/>
        <v>105</v>
      </c>
      <c r="P3664">
        <f t="shared" si="229"/>
        <v>1</v>
      </c>
      <c r="Q3664" s="11" t="s">
        <v>8321</v>
      </c>
      <c r="R3664" t="s">
        <v>8325</v>
      </c>
      <c r="S3664" s="16">
        <f t="shared" si="230"/>
        <v>42009.64061342593</v>
      </c>
      <c r="T3664">
        <f t="shared" si="231"/>
        <v>2015</v>
      </c>
    </row>
    <row r="3665" spans="1:20" ht="43.5" x14ac:dyDescent="0.35">
      <c r="A3665">
        <v>3932</v>
      </c>
      <c r="B3665" s="3" t="s">
        <v>3929</v>
      </c>
      <c r="C3665" s="3" t="s">
        <v>8040</v>
      </c>
      <c r="D3665" s="22">
        <v>12000</v>
      </c>
      <c r="E3665" s="22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32"/>
        <v>978</v>
      </c>
      <c r="P3665">
        <f t="shared" si="229"/>
        <v>1</v>
      </c>
      <c r="Q3665" s="11" t="s">
        <v>8323</v>
      </c>
      <c r="R3665" t="s">
        <v>8326</v>
      </c>
      <c r="S3665" s="16">
        <f t="shared" si="230"/>
        <v>42415.168564814812</v>
      </c>
      <c r="T3665">
        <f t="shared" si="231"/>
        <v>2016</v>
      </c>
    </row>
    <row r="3666" spans="1:20" ht="43.5" x14ac:dyDescent="0.35">
      <c r="A3666">
        <v>583</v>
      </c>
      <c r="B3666" s="3" t="s">
        <v>584</v>
      </c>
      <c r="C3666" s="3" t="s">
        <v>4693</v>
      </c>
      <c r="D3666" s="22">
        <v>9000</v>
      </c>
      <c r="E3666" s="22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32"/>
        <v>297</v>
      </c>
      <c r="P3666">
        <f t="shared" si="229"/>
        <v>1</v>
      </c>
      <c r="Q3666" s="11" t="s">
        <v>8308</v>
      </c>
      <c r="R3666" t="s">
        <v>8342</v>
      </c>
      <c r="S3666" s="16">
        <f t="shared" si="230"/>
        <v>42052.93850694444</v>
      </c>
      <c r="T3666">
        <f t="shared" si="231"/>
        <v>2015</v>
      </c>
    </row>
    <row r="3667" spans="1:20" x14ac:dyDescent="0.35">
      <c r="A3667">
        <v>589</v>
      </c>
      <c r="B3667" s="3" t="s">
        <v>590</v>
      </c>
      <c r="C3667" s="3" t="s">
        <v>4699</v>
      </c>
      <c r="D3667" s="22">
        <v>7500</v>
      </c>
      <c r="E3667" s="22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32"/>
        <v>146</v>
      </c>
      <c r="P3667">
        <f t="shared" si="229"/>
        <v>1</v>
      </c>
      <c r="Q3667" s="11" t="s">
        <v>8308</v>
      </c>
      <c r="R3667" t="s">
        <v>8342</v>
      </c>
      <c r="S3667" s="16">
        <f t="shared" si="230"/>
        <v>42178.614571759259</v>
      </c>
      <c r="T3667">
        <f t="shared" si="231"/>
        <v>2015</v>
      </c>
    </row>
    <row r="3668" spans="1:20" ht="58" x14ac:dyDescent="0.35">
      <c r="A3668">
        <v>1587</v>
      </c>
      <c r="B3668" s="3" t="s">
        <v>1588</v>
      </c>
      <c r="C3668" s="3" t="s">
        <v>5697</v>
      </c>
      <c r="D3668" s="22">
        <v>7500</v>
      </c>
      <c r="E3668" s="22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32"/>
        <v>131</v>
      </c>
      <c r="P3668">
        <f t="shared" si="229"/>
        <v>1</v>
      </c>
      <c r="Q3668" s="11" t="s">
        <v>8313</v>
      </c>
      <c r="R3668" t="s">
        <v>8351</v>
      </c>
      <c r="S3668" s="16">
        <f t="shared" si="230"/>
        <v>41956.950983796298</v>
      </c>
      <c r="T3668">
        <f t="shared" si="231"/>
        <v>2014</v>
      </c>
    </row>
    <row r="3669" spans="1:20" ht="29" x14ac:dyDescent="0.35">
      <c r="A3669">
        <v>3862</v>
      </c>
      <c r="B3669" s="3" t="s">
        <v>3859</v>
      </c>
      <c r="C3669" s="3" t="s">
        <v>7971</v>
      </c>
      <c r="D3669" s="22">
        <v>7500</v>
      </c>
      <c r="E3669" s="22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32"/>
        <v>144</v>
      </c>
      <c r="P3669">
        <f t="shared" si="229"/>
        <v>1</v>
      </c>
      <c r="Q3669" s="11" t="s">
        <v>8323</v>
      </c>
      <c r="R3669" t="s">
        <v>8326</v>
      </c>
      <c r="S3669" s="16">
        <f t="shared" si="230"/>
        <v>42611.261064814811</v>
      </c>
      <c r="T3669">
        <f t="shared" si="231"/>
        <v>2016</v>
      </c>
    </row>
    <row r="3670" spans="1:20" ht="43.5" x14ac:dyDescent="0.35">
      <c r="A3670">
        <v>4015</v>
      </c>
      <c r="B3670" s="3" t="s">
        <v>4011</v>
      </c>
      <c r="C3670" s="3" t="s">
        <v>8120</v>
      </c>
      <c r="D3670" s="22">
        <v>7000</v>
      </c>
      <c r="E3670" s="22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32"/>
        <v>147</v>
      </c>
      <c r="P3670">
        <f t="shared" si="229"/>
        <v>1</v>
      </c>
      <c r="Q3670" s="11" t="s">
        <v>8323</v>
      </c>
      <c r="R3670" t="s">
        <v>8326</v>
      </c>
      <c r="S3670" s="16">
        <f t="shared" si="230"/>
        <v>42174.780821759254</v>
      </c>
      <c r="T3670">
        <f t="shared" si="231"/>
        <v>2015</v>
      </c>
    </row>
    <row r="3671" spans="1:20" ht="29" x14ac:dyDescent="0.35">
      <c r="A3671">
        <v>212</v>
      </c>
      <c r="B3671" s="3" t="s">
        <v>214</v>
      </c>
      <c r="C3671" s="3" t="s">
        <v>4322</v>
      </c>
      <c r="D3671" s="22">
        <v>6300</v>
      </c>
      <c r="E3671" s="22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32"/>
        <v>131</v>
      </c>
      <c r="P3671">
        <f t="shared" si="229"/>
        <v>1</v>
      </c>
      <c r="Q3671" s="11" t="s">
        <v>8321</v>
      </c>
      <c r="R3671" t="s">
        <v>8325</v>
      </c>
      <c r="S3671" s="16">
        <f t="shared" si="230"/>
        <v>42416.881018518514</v>
      </c>
      <c r="T3671">
        <f t="shared" si="231"/>
        <v>2016</v>
      </c>
    </row>
    <row r="3672" spans="1:20" ht="43.5" x14ac:dyDescent="0.35">
      <c r="A3672">
        <v>1410</v>
      </c>
      <c r="B3672" s="3" t="s">
        <v>1411</v>
      </c>
      <c r="C3672" s="3" t="s">
        <v>5520</v>
      </c>
      <c r="D3672" s="22">
        <v>6000</v>
      </c>
      <c r="E3672" s="22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32"/>
        <v>103</v>
      </c>
      <c r="P3672">
        <f t="shared" si="229"/>
        <v>1</v>
      </c>
      <c r="Q3672" s="11" t="s">
        <v>8311</v>
      </c>
      <c r="R3672" t="s">
        <v>8348</v>
      </c>
      <c r="S3672" s="16">
        <f t="shared" si="230"/>
        <v>42479.318518518514</v>
      </c>
      <c r="T3672">
        <f t="shared" si="231"/>
        <v>2016</v>
      </c>
    </row>
    <row r="3673" spans="1:20" ht="29" x14ac:dyDescent="0.35">
      <c r="A3673">
        <v>2421</v>
      </c>
      <c r="B3673" s="3" t="s">
        <v>2422</v>
      </c>
      <c r="C3673" s="3" t="s">
        <v>6531</v>
      </c>
      <c r="D3673" s="22">
        <v>6000</v>
      </c>
      <c r="E3673" s="22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32"/>
        <v>60</v>
      </c>
      <c r="P3673">
        <f t="shared" si="229"/>
        <v>1</v>
      </c>
      <c r="Q3673" s="11" t="s">
        <v>8319</v>
      </c>
      <c r="R3673" t="s">
        <v>8345</v>
      </c>
      <c r="S3673" s="16">
        <f t="shared" si="230"/>
        <v>42026.687453703707</v>
      </c>
      <c r="T3673">
        <f t="shared" si="231"/>
        <v>2015</v>
      </c>
    </row>
    <row r="3674" spans="1:20" ht="43.5" x14ac:dyDescent="0.35">
      <c r="A3674">
        <v>566</v>
      </c>
      <c r="B3674" s="3" t="s">
        <v>567</v>
      </c>
      <c r="C3674" s="3" t="s">
        <v>4676</v>
      </c>
      <c r="D3674" s="22">
        <v>5000</v>
      </c>
      <c r="E3674" s="22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32"/>
        <v>102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42535.68440972222</v>
      </c>
      <c r="T3674">
        <f t="shared" si="231"/>
        <v>2016</v>
      </c>
    </row>
    <row r="3675" spans="1:20" ht="29" x14ac:dyDescent="0.35">
      <c r="A3675">
        <v>634</v>
      </c>
      <c r="B3675" s="3" t="s">
        <v>635</v>
      </c>
      <c r="C3675" s="3" t="s">
        <v>4744</v>
      </c>
      <c r="D3675" s="22">
        <v>5000</v>
      </c>
      <c r="E3675" s="22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32"/>
        <v>110</v>
      </c>
      <c r="P3675">
        <f t="shared" si="229"/>
        <v>1</v>
      </c>
      <c r="Q3675" s="11" t="s">
        <v>8308</v>
      </c>
      <c r="R3675" t="s">
        <v>8342</v>
      </c>
      <c r="S3675" s="16">
        <f t="shared" si="230"/>
        <v>42031.928576388891</v>
      </c>
      <c r="T3675">
        <f t="shared" si="231"/>
        <v>2015</v>
      </c>
    </row>
    <row r="3676" spans="1:20" ht="58" x14ac:dyDescent="0.35">
      <c r="A3676">
        <v>2146</v>
      </c>
      <c r="B3676" s="3" t="s">
        <v>2147</v>
      </c>
      <c r="C3676" s="3" t="s">
        <v>6256</v>
      </c>
      <c r="D3676" s="22">
        <v>5000</v>
      </c>
      <c r="E3676" s="22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32"/>
        <v>119</v>
      </c>
      <c r="P3676">
        <f t="shared" si="229"/>
        <v>1</v>
      </c>
      <c r="Q3676" s="11" t="s">
        <v>8316</v>
      </c>
      <c r="R3676" t="s">
        <v>8334</v>
      </c>
      <c r="S3676" s="16">
        <f t="shared" si="230"/>
        <v>42397.679513888885</v>
      </c>
      <c r="T3676">
        <f t="shared" si="231"/>
        <v>2016</v>
      </c>
    </row>
    <row r="3677" spans="1:20" ht="58" x14ac:dyDescent="0.35">
      <c r="A3677">
        <v>3856</v>
      </c>
      <c r="B3677" s="3" t="s">
        <v>3853</v>
      </c>
      <c r="C3677" s="3" t="s">
        <v>7965</v>
      </c>
      <c r="D3677" s="22">
        <v>5000</v>
      </c>
      <c r="E3677" s="22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32"/>
        <v>143</v>
      </c>
      <c r="P3677">
        <f t="shared" si="229"/>
        <v>1</v>
      </c>
      <c r="Q3677" s="11" t="s">
        <v>8323</v>
      </c>
      <c r="R3677" t="s">
        <v>8326</v>
      </c>
      <c r="S3677" s="16">
        <f t="shared" si="230"/>
        <v>42041.743090277778</v>
      </c>
      <c r="T3677">
        <f t="shared" si="231"/>
        <v>2015</v>
      </c>
    </row>
    <row r="3678" spans="1:20" ht="58" x14ac:dyDescent="0.35">
      <c r="A3678">
        <v>4045</v>
      </c>
      <c r="B3678" s="3" t="s">
        <v>4041</v>
      </c>
      <c r="C3678" s="3" t="s">
        <v>8149</v>
      </c>
      <c r="D3678" s="22">
        <v>5000</v>
      </c>
      <c r="E3678" s="22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32"/>
        <v>101</v>
      </c>
      <c r="P3678">
        <f t="shared" si="229"/>
        <v>1</v>
      </c>
      <c r="Q3678" s="11" t="s">
        <v>8323</v>
      </c>
      <c r="R3678" t="s">
        <v>8326</v>
      </c>
      <c r="S3678" s="16">
        <f t="shared" si="230"/>
        <v>41842.201261574075</v>
      </c>
      <c r="T3678">
        <f t="shared" si="231"/>
        <v>2014</v>
      </c>
    </row>
    <row r="3679" spans="1:20" ht="43.5" x14ac:dyDescent="0.35">
      <c r="A3679">
        <v>1734</v>
      </c>
      <c r="B3679" s="3" t="s">
        <v>1735</v>
      </c>
      <c r="C3679" s="3" t="s">
        <v>5844</v>
      </c>
      <c r="D3679" s="22">
        <v>4500</v>
      </c>
      <c r="E3679" s="22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32"/>
        <v>109</v>
      </c>
      <c r="P3679">
        <f t="shared" si="229"/>
        <v>1</v>
      </c>
      <c r="Q3679" s="11" t="s">
        <v>8327</v>
      </c>
      <c r="R3679" t="s">
        <v>8330</v>
      </c>
      <c r="S3679" s="16">
        <f t="shared" si="230"/>
        <v>42102.036527777775</v>
      </c>
      <c r="T3679">
        <f t="shared" si="231"/>
        <v>2015</v>
      </c>
    </row>
    <row r="3680" spans="1:20" ht="58" x14ac:dyDescent="0.35">
      <c r="A3680">
        <v>2425</v>
      </c>
      <c r="B3680" s="3" t="s">
        <v>2426</v>
      </c>
      <c r="C3680" s="3" t="s">
        <v>6535</v>
      </c>
      <c r="D3680" s="22">
        <v>3500</v>
      </c>
      <c r="E3680" s="22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32"/>
        <v>141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42502.913761574076</v>
      </c>
      <c r="T3680">
        <f t="shared" si="231"/>
        <v>2016</v>
      </c>
    </row>
    <row r="3681" spans="1:20" ht="43.5" x14ac:dyDescent="0.35">
      <c r="A3681">
        <v>474</v>
      </c>
      <c r="B3681" s="3" t="s">
        <v>475</v>
      </c>
      <c r="C3681" s="3" t="s">
        <v>4584</v>
      </c>
      <c r="D3681" s="22">
        <v>3300</v>
      </c>
      <c r="E3681" s="22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32"/>
        <v>101</v>
      </c>
      <c r="P3681">
        <f t="shared" si="229"/>
        <v>1</v>
      </c>
      <c r="Q3681" s="11" t="s">
        <v>8321</v>
      </c>
      <c r="R3681" t="s">
        <v>8339</v>
      </c>
      <c r="S3681" s="16">
        <f t="shared" si="230"/>
        <v>42753.329039351855</v>
      </c>
      <c r="T3681">
        <f t="shared" si="231"/>
        <v>2017</v>
      </c>
    </row>
    <row r="3682" spans="1:20" ht="58" x14ac:dyDescent="0.35">
      <c r="A3682">
        <v>121</v>
      </c>
      <c r="B3682" s="3" t="s">
        <v>123</v>
      </c>
      <c r="C3682" s="3" t="s">
        <v>4232</v>
      </c>
      <c r="D3682" s="22">
        <v>3000</v>
      </c>
      <c r="E3682" s="22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32"/>
        <v>102</v>
      </c>
      <c r="P3682">
        <f t="shared" si="229"/>
        <v>1</v>
      </c>
      <c r="Q3682" s="11" t="s">
        <v>8321</v>
      </c>
      <c r="R3682" t="s">
        <v>8337</v>
      </c>
      <c r="S3682" s="16">
        <f t="shared" si="230"/>
        <v>42096.704976851848</v>
      </c>
      <c r="T3682">
        <f t="shared" si="231"/>
        <v>2015</v>
      </c>
    </row>
    <row r="3683" spans="1:20" ht="43.5" x14ac:dyDescent="0.35">
      <c r="A3683">
        <v>580</v>
      </c>
      <c r="B3683" s="3" t="s">
        <v>581</v>
      </c>
      <c r="C3683" s="3" t="s">
        <v>4690</v>
      </c>
      <c r="D3683" s="22">
        <v>3000</v>
      </c>
      <c r="E3683" s="22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32"/>
        <v>117</v>
      </c>
      <c r="P3683">
        <f t="shared" si="229"/>
        <v>1</v>
      </c>
      <c r="Q3683" s="11" t="s">
        <v>8308</v>
      </c>
      <c r="R3683" t="s">
        <v>8342</v>
      </c>
      <c r="S3683" s="16">
        <f t="shared" si="230"/>
        <v>42605.908182870371</v>
      </c>
      <c r="T3683">
        <f t="shared" si="231"/>
        <v>2016</v>
      </c>
    </row>
    <row r="3684" spans="1:20" ht="43.5" x14ac:dyDescent="0.35">
      <c r="A3684">
        <v>1545</v>
      </c>
      <c r="B3684" s="3" t="s">
        <v>1546</v>
      </c>
      <c r="C3684" s="3" t="s">
        <v>5655</v>
      </c>
      <c r="D3684" s="22">
        <v>3000</v>
      </c>
      <c r="E3684" s="22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32"/>
        <v>506</v>
      </c>
      <c r="P3684">
        <f t="shared" si="229"/>
        <v>1</v>
      </c>
      <c r="Q3684" s="11" t="s">
        <v>8313</v>
      </c>
      <c r="R3684" t="s">
        <v>8355</v>
      </c>
      <c r="S3684" s="16">
        <f t="shared" si="230"/>
        <v>42031.884652777779</v>
      </c>
      <c r="T3684">
        <f t="shared" si="231"/>
        <v>2015</v>
      </c>
    </row>
    <row r="3685" spans="1:20" ht="43.5" x14ac:dyDescent="0.35">
      <c r="A3685">
        <v>1727</v>
      </c>
      <c r="B3685" s="3" t="s">
        <v>1728</v>
      </c>
      <c r="C3685" s="3" t="s">
        <v>5837</v>
      </c>
      <c r="D3685" s="22">
        <v>3000</v>
      </c>
      <c r="E3685" s="22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32"/>
        <v>100</v>
      </c>
      <c r="P3685">
        <f t="shared" si="229"/>
        <v>1</v>
      </c>
      <c r="Q3685" s="11" t="s">
        <v>8327</v>
      </c>
      <c r="R3685" t="s">
        <v>8330</v>
      </c>
      <c r="S3685" s="16">
        <f t="shared" si="230"/>
        <v>42044.927974537044</v>
      </c>
      <c r="T3685">
        <f t="shared" si="231"/>
        <v>2015</v>
      </c>
    </row>
    <row r="3686" spans="1:20" ht="43.5" x14ac:dyDescent="0.35">
      <c r="A3686">
        <v>3630</v>
      </c>
      <c r="B3686" s="3" t="s">
        <v>3628</v>
      </c>
      <c r="C3686" s="3" t="s">
        <v>7740</v>
      </c>
      <c r="D3686" s="22">
        <v>3000</v>
      </c>
      <c r="E3686" s="22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32"/>
        <v>100</v>
      </c>
      <c r="P3686">
        <f t="shared" si="229"/>
        <v>1</v>
      </c>
      <c r="Q3686" s="11" t="s">
        <v>8323</v>
      </c>
      <c r="R3686" t="s">
        <v>8335</v>
      </c>
      <c r="S3686" s="16">
        <f t="shared" si="230"/>
        <v>41942.84710648148</v>
      </c>
      <c r="T3686">
        <f t="shared" si="231"/>
        <v>2014</v>
      </c>
    </row>
    <row r="3687" spans="1:20" ht="43.5" x14ac:dyDescent="0.35">
      <c r="A3687">
        <v>1722</v>
      </c>
      <c r="B3687" s="3" t="s">
        <v>1723</v>
      </c>
      <c r="C3687" s="3" t="s">
        <v>5832</v>
      </c>
      <c r="D3687" s="22">
        <v>2880</v>
      </c>
      <c r="E3687" s="22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32"/>
        <v>14</v>
      </c>
      <c r="P3687">
        <f t="shared" si="229"/>
        <v>1</v>
      </c>
      <c r="Q3687" s="11" t="s">
        <v>8327</v>
      </c>
      <c r="R3687" t="s">
        <v>8330</v>
      </c>
      <c r="S3687" s="16">
        <f t="shared" si="230"/>
        <v>42425.960983796293</v>
      </c>
      <c r="T3687">
        <f t="shared" si="231"/>
        <v>2016</v>
      </c>
    </row>
    <row r="3688" spans="1:20" ht="43.5" x14ac:dyDescent="0.35">
      <c r="A3688">
        <v>681</v>
      </c>
      <c r="B3688" s="3" t="s">
        <v>682</v>
      </c>
      <c r="C3688" s="3" t="s">
        <v>4791</v>
      </c>
      <c r="D3688" s="22">
        <v>2500</v>
      </c>
      <c r="E3688" s="22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32"/>
        <v>35</v>
      </c>
      <c r="P3688">
        <f t="shared" si="229"/>
        <v>1</v>
      </c>
      <c r="Q3688" s="11" t="s">
        <v>8308</v>
      </c>
      <c r="R3688" t="s">
        <v>8310</v>
      </c>
      <c r="S3688" s="16">
        <f t="shared" si="230"/>
        <v>42639.805601851855</v>
      </c>
      <c r="T3688">
        <f t="shared" si="231"/>
        <v>2016</v>
      </c>
    </row>
    <row r="3689" spans="1:20" ht="43.5" x14ac:dyDescent="0.35">
      <c r="A3689">
        <v>1111</v>
      </c>
      <c r="B3689" s="3" t="s">
        <v>1112</v>
      </c>
      <c r="C3689" s="3" t="s">
        <v>5221</v>
      </c>
      <c r="D3689" s="22">
        <v>2500</v>
      </c>
      <c r="E3689" s="22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32"/>
        <v>115</v>
      </c>
      <c r="P3689">
        <f t="shared" si="229"/>
        <v>1</v>
      </c>
      <c r="Q3689" s="11" t="s">
        <v>8316</v>
      </c>
      <c r="R3689" t="s">
        <v>8334</v>
      </c>
      <c r="S3689" s="16">
        <f t="shared" si="230"/>
        <v>42347.203587962969</v>
      </c>
      <c r="T3689">
        <f t="shared" si="231"/>
        <v>2015</v>
      </c>
    </row>
    <row r="3690" spans="1:20" ht="43.5" x14ac:dyDescent="0.35">
      <c r="A3690">
        <v>3859</v>
      </c>
      <c r="B3690" s="3" t="s">
        <v>3856</v>
      </c>
      <c r="C3690" s="3" t="s">
        <v>7968</v>
      </c>
      <c r="D3690" s="22">
        <v>2500</v>
      </c>
      <c r="E3690" s="22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32"/>
        <v>114</v>
      </c>
      <c r="P3690">
        <f t="shared" si="229"/>
        <v>1</v>
      </c>
      <c r="Q3690" s="11" t="s">
        <v>8323</v>
      </c>
      <c r="R3690" t="s">
        <v>8326</v>
      </c>
      <c r="S3690" s="16">
        <f t="shared" si="230"/>
        <v>41789.893599537041</v>
      </c>
      <c r="T3690">
        <f t="shared" si="231"/>
        <v>2014</v>
      </c>
    </row>
    <row r="3691" spans="1:20" ht="43.5" x14ac:dyDescent="0.35">
      <c r="A3691">
        <v>4112</v>
      </c>
      <c r="B3691" s="3" t="s">
        <v>4108</v>
      </c>
      <c r="C3691" s="3" t="s">
        <v>6961</v>
      </c>
      <c r="D3691" s="22">
        <v>2500</v>
      </c>
      <c r="E3691" s="22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32"/>
        <v>171</v>
      </c>
      <c r="P3691">
        <f t="shared" si="229"/>
        <v>1</v>
      </c>
      <c r="Q3691" s="11" t="s">
        <v>8323</v>
      </c>
      <c r="R3691" t="s">
        <v>8326</v>
      </c>
      <c r="S3691" s="16">
        <f t="shared" si="230"/>
        <v>42400.946597222224</v>
      </c>
      <c r="T3691">
        <f t="shared" si="231"/>
        <v>2016</v>
      </c>
    </row>
    <row r="3692" spans="1:20" ht="43.5" x14ac:dyDescent="0.35">
      <c r="A3692">
        <v>1047</v>
      </c>
      <c r="B3692" s="3" t="s">
        <v>1048</v>
      </c>
      <c r="C3692" s="3" t="s">
        <v>5157</v>
      </c>
      <c r="D3692" s="22">
        <v>2000</v>
      </c>
      <c r="E3692" s="22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32"/>
        <v>342</v>
      </c>
      <c r="P3692">
        <f t="shared" si="229"/>
        <v>1</v>
      </c>
      <c r="Q3692" s="11" t="s">
        <v>8346</v>
      </c>
      <c r="R3692" t="s">
        <v>8347</v>
      </c>
      <c r="S3692" s="16">
        <f t="shared" si="230"/>
        <v>41918.818460648145</v>
      </c>
      <c r="T3692">
        <f t="shared" si="231"/>
        <v>2014</v>
      </c>
    </row>
    <row r="3693" spans="1:20" ht="43.5" x14ac:dyDescent="0.35">
      <c r="A3693">
        <v>1986</v>
      </c>
      <c r="B3693" s="3" t="s">
        <v>1987</v>
      </c>
      <c r="C3693" s="3" t="s">
        <v>6096</v>
      </c>
      <c r="D3693" s="22">
        <v>2000</v>
      </c>
      <c r="E3693" s="22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32"/>
        <v>12</v>
      </c>
      <c r="P3693">
        <f t="shared" si="229"/>
        <v>1</v>
      </c>
      <c r="Q3693" s="11" t="s">
        <v>8313</v>
      </c>
      <c r="R3693" t="s">
        <v>8353</v>
      </c>
      <c r="S3693" s="16">
        <f t="shared" si="230"/>
        <v>42413.433831018512</v>
      </c>
      <c r="T3693">
        <f t="shared" si="231"/>
        <v>2016</v>
      </c>
    </row>
    <row r="3694" spans="1:20" ht="58" x14ac:dyDescent="0.35">
      <c r="A3694">
        <v>4050</v>
      </c>
      <c r="B3694" s="3" t="s">
        <v>4046</v>
      </c>
      <c r="C3694" s="3" t="s">
        <v>8154</v>
      </c>
      <c r="D3694" s="22">
        <v>1500</v>
      </c>
      <c r="E3694" s="22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32"/>
        <v>68</v>
      </c>
      <c r="P3694">
        <f t="shared" si="229"/>
        <v>1</v>
      </c>
      <c r="Q3694" s="11" t="s">
        <v>8323</v>
      </c>
      <c r="R3694" t="s">
        <v>8326</v>
      </c>
      <c r="S3694" s="16">
        <f t="shared" si="230"/>
        <v>41905.636469907404</v>
      </c>
      <c r="T3694">
        <f t="shared" si="231"/>
        <v>2014</v>
      </c>
    </row>
    <row r="3695" spans="1:20" ht="29" x14ac:dyDescent="0.35">
      <c r="A3695">
        <v>464</v>
      </c>
      <c r="B3695" s="3" t="s">
        <v>465</v>
      </c>
      <c r="C3695" s="3" t="s">
        <v>4574</v>
      </c>
      <c r="D3695" s="22">
        <v>1010</v>
      </c>
      <c r="E3695" s="22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32"/>
        <v>135</v>
      </c>
      <c r="P3695">
        <f t="shared" si="229"/>
        <v>1</v>
      </c>
      <c r="Q3695" s="11" t="s">
        <v>8321</v>
      </c>
      <c r="R3695" t="s">
        <v>8339</v>
      </c>
      <c r="S3695" s="16">
        <f t="shared" si="230"/>
        <v>42488.848784722228</v>
      </c>
      <c r="T3695">
        <f t="shared" si="231"/>
        <v>2016</v>
      </c>
    </row>
    <row r="3696" spans="1:20" x14ac:dyDescent="0.35">
      <c r="A3696">
        <v>1128</v>
      </c>
      <c r="B3696" s="3" t="s">
        <v>1129</v>
      </c>
      <c r="C3696" s="3" t="s">
        <v>5238</v>
      </c>
      <c r="D3696" s="22">
        <v>1000</v>
      </c>
      <c r="E3696" s="22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32"/>
        <v>134</v>
      </c>
      <c r="P3696">
        <f t="shared" si="229"/>
        <v>1</v>
      </c>
      <c r="Q3696" s="11" t="s">
        <v>8316</v>
      </c>
      <c r="R3696" t="s">
        <v>8344</v>
      </c>
      <c r="S3696" s="16">
        <f t="shared" si="230"/>
        <v>41828.649502314816</v>
      </c>
      <c r="T3696">
        <f t="shared" si="231"/>
        <v>2014</v>
      </c>
    </row>
    <row r="3697" spans="1:20" ht="43.5" x14ac:dyDescent="0.35">
      <c r="A3697">
        <v>1739</v>
      </c>
      <c r="B3697" s="3" t="s">
        <v>1740</v>
      </c>
      <c r="C3697" s="3" t="s">
        <v>5849</v>
      </c>
      <c r="D3697" s="22">
        <v>1000</v>
      </c>
      <c r="E3697" s="22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32"/>
        <v>112</v>
      </c>
      <c r="P3697">
        <f t="shared" si="229"/>
        <v>1</v>
      </c>
      <c r="Q3697" s="11" t="s">
        <v>8327</v>
      </c>
      <c r="R3697" t="s">
        <v>8330</v>
      </c>
      <c r="S3697" s="16">
        <f t="shared" si="230"/>
        <v>42435.874212962968</v>
      </c>
      <c r="T3697">
        <f t="shared" si="231"/>
        <v>2016</v>
      </c>
    </row>
    <row r="3698" spans="1:20" ht="58" x14ac:dyDescent="0.35">
      <c r="A3698">
        <v>2344</v>
      </c>
      <c r="B3698" s="3" t="s">
        <v>2345</v>
      </c>
      <c r="C3698" s="3" t="s">
        <v>6454</v>
      </c>
      <c r="D3698" s="22">
        <v>1000</v>
      </c>
      <c r="E3698" s="22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32"/>
        <v>39</v>
      </c>
      <c r="P3698">
        <f t="shared" si="229"/>
        <v>1</v>
      </c>
      <c r="Q3698" s="11" t="s">
        <v>8308</v>
      </c>
      <c r="R3698" t="s">
        <v>8342</v>
      </c>
      <c r="S3698" s="16">
        <f t="shared" si="230"/>
        <v>42515.727650462963</v>
      </c>
      <c r="T3698">
        <f t="shared" si="231"/>
        <v>2016</v>
      </c>
    </row>
    <row r="3699" spans="1:20" ht="43.5" x14ac:dyDescent="0.35">
      <c r="A3699">
        <v>3117</v>
      </c>
      <c r="B3699" s="3" t="s">
        <v>3117</v>
      </c>
      <c r="C3699" s="3" t="s">
        <v>7227</v>
      </c>
      <c r="D3699" s="22">
        <v>1000</v>
      </c>
      <c r="E3699" s="22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32"/>
        <v>67</v>
      </c>
      <c r="P3699">
        <f t="shared" si="229"/>
        <v>1</v>
      </c>
      <c r="Q3699" s="11" t="s">
        <v>8323</v>
      </c>
      <c r="R3699" t="s">
        <v>8324</v>
      </c>
      <c r="S3699" s="16">
        <f t="shared" si="230"/>
        <v>42509.374537037031</v>
      </c>
      <c r="T3699">
        <f t="shared" si="231"/>
        <v>2016</v>
      </c>
    </row>
    <row r="3700" spans="1:20" ht="43.5" x14ac:dyDescent="0.35">
      <c r="A3700">
        <v>3645</v>
      </c>
      <c r="B3700" s="3" t="s">
        <v>3643</v>
      </c>
      <c r="C3700" s="3" t="s">
        <v>7755</v>
      </c>
      <c r="D3700" s="22">
        <v>1000</v>
      </c>
      <c r="E3700" s="22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32"/>
        <v>134</v>
      </c>
      <c r="P3700">
        <f t="shared" si="229"/>
        <v>1</v>
      </c>
      <c r="Q3700" s="11" t="s">
        <v>8323</v>
      </c>
      <c r="R3700" t="s">
        <v>8335</v>
      </c>
      <c r="S3700" s="16">
        <f t="shared" si="230"/>
        <v>42665.970347222217</v>
      </c>
      <c r="T3700">
        <f t="shared" si="231"/>
        <v>2016</v>
      </c>
    </row>
    <row r="3701" spans="1:20" ht="58" x14ac:dyDescent="0.35">
      <c r="A3701">
        <v>1598</v>
      </c>
      <c r="B3701" s="3" t="s">
        <v>1599</v>
      </c>
      <c r="C3701" s="3" t="s">
        <v>5708</v>
      </c>
      <c r="D3701" s="22">
        <v>800</v>
      </c>
      <c r="E3701" s="22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32"/>
        <v>13</v>
      </c>
      <c r="P3701">
        <f t="shared" si="229"/>
        <v>1</v>
      </c>
      <c r="Q3701" s="11" t="s">
        <v>8313</v>
      </c>
      <c r="R3701" t="s">
        <v>8351</v>
      </c>
      <c r="S3701" s="16">
        <f t="shared" si="230"/>
        <v>42151.667337962965</v>
      </c>
      <c r="T3701">
        <f t="shared" si="231"/>
        <v>2015</v>
      </c>
    </row>
    <row r="3702" spans="1:20" ht="43.5" x14ac:dyDescent="0.35">
      <c r="A3702">
        <v>2773</v>
      </c>
      <c r="B3702" s="3" t="s">
        <v>2773</v>
      </c>
      <c r="C3702" s="3" t="s">
        <v>6883</v>
      </c>
      <c r="D3702" s="22">
        <v>530</v>
      </c>
      <c r="E3702" s="22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32"/>
        <v>111</v>
      </c>
      <c r="P3702">
        <f t="shared" si="229"/>
        <v>1</v>
      </c>
      <c r="Q3702" s="11" t="s">
        <v>8311</v>
      </c>
      <c r="R3702" t="s">
        <v>8356</v>
      </c>
      <c r="S3702" s="16">
        <f t="shared" si="230"/>
        <v>42474.86482638889</v>
      </c>
      <c r="T3702">
        <f t="shared" si="231"/>
        <v>2016</v>
      </c>
    </row>
    <row r="3703" spans="1:20" ht="43.5" x14ac:dyDescent="0.35">
      <c r="A3703">
        <v>1414</v>
      </c>
      <c r="B3703" s="3" t="s">
        <v>1415</v>
      </c>
      <c r="C3703" s="3" t="s">
        <v>5524</v>
      </c>
      <c r="D3703" s="22">
        <v>500</v>
      </c>
      <c r="E3703" s="22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32"/>
        <v>123</v>
      </c>
      <c r="P3703">
        <f t="shared" si="229"/>
        <v>1</v>
      </c>
      <c r="Q3703" s="11" t="s">
        <v>8311</v>
      </c>
      <c r="R3703" t="s">
        <v>8348</v>
      </c>
      <c r="S3703" s="16">
        <f t="shared" si="230"/>
        <v>42708.25309027778</v>
      </c>
      <c r="T3703">
        <f t="shared" si="231"/>
        <v>2016</v>
      </c>
    </row>
    <row r="3704" spans="1:20" ht="29" x14ac:dyDescent="0.35">
      <c r="A3704">
        <v>2422</v>
      </c>
      <c r="B3704" s="3" t="s">
        <v>2423</v>
      </c>
      <c r="C3704" s="3" t="s">
        <v>6532</v>
      </c>
      <c r="D3704" s="22">
        <v>500</v>
      </c>
      <c r="E3704" s="22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32"/>
        <v>102</v>
      </c>
      <c r="P3704">
        <f t="shared" si="229"/>
        <v>1</v>
      </c>
      <c r="Q3704" s="11" t="s">
        <v>8319</v>
      </c>
      <c r="R3704" t="s">
        <v>8345</v>
      </c>
      <c r="S3704" s="16">
        <f t="shared" si="230"/>
        <v>42044.724953703699</v>
      </c>
      <c r="T3704">
        <f t="shared" si="231"/>
        <v>2015</v>
      </c>
    </row>
    <row r="3705" spans="1:20" x14ac:dyDescent="0.35">
      <c r="A3705">
        <v>4004</v>
      </c>
      <c r="B3705" s="3" t="s">
        <v>4000</v>
      </c>
      <c r="C3705" s="3" t="s">
        <v>8109</v>
      </c>
      <c r="D3705" s="22">
        <v>500</v>
      </c>
      <c r="E3705" s="22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25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41890.16269675926</v>
      </c>
      <c r="T3705">
        <f t="shared" si="231"/>
        <v>2014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22">
        <v>100000000</v>
      </c>
      <c r="E3706" s="22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2"/>
        <v>121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>
        <f t="shared" si="231"/>
        <v>2016</v>
      </c>
    </row>
    <row r="3707" spans="1:20" ht="43.5" x14ac:dyDescent="0.35">
      <c r="A3707">
        <v>2960</v>
      </c>
      <c r="B3707" s="3" t="s">
        <v>2960</v>
      </c>
      <c r="C3707" s="3" t="s">
        <v>7070</v>
      </c>
      <c r="D3707" s="22">
        <v>30000000</v>
      </c>
      <c r="E3707" s="22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32"/>
        <v>114</v>
      </c>
      <c r="P3707">
        <f t="shared" si="229"/>
        <v>0</v>
      </c>
      <c r="Q3707" s="11" t="s">
        <v>8323</v>
      </c>
      <c r="R3707" t="s">
        <v>8324</v>
      </c>
      <c r="S3707" s="16">
        <f t="shared" si="230"/>
        <v>41863.757210648146</v>
      </c>
      <c r="T3707">
        <f t="shared" si="231"/>
        <v>2014</v>
      </c>
    </row>
    <row r="3708" spans="1:20" ht="43.5" x14ac:dyDescent="0.35">
      <c r="A3708">
        <v>1460</v>
      </c>
      <c r="B3708" s="3" t="s">
        <v>1461</v>
      </c>
      <c r="C3708" s="3" t="s">
        <v>5570</v>
      </c>
      <c r="D3708" s="22">
        <v>25000000</v>
      </c>
      <c r="E3708" s="22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32"/>
        <v>13</v>
      </c>
      <c r="P3708">
        <f t="shared" si="229"/>
        <v>0</v>
      </c>
      <c r="Q3708" s="11" t="s">
        <v>8311</v>
      </c>
      <c r="R3708" t="s">
        <v>8348</v>
      </c>
      <c r="S3708" s="16">
        <f t="shared" si="230"/>
        <v>41915.896967592591</v>
      </c>
      <c r="T3708">
        <f t="shared" si="231"/>
        <v>2014</v>
      </c>
    </row>
    <row r="3709" spans="1:20" ht="43.5" x14ac:dyDescent="0.35">
      <c r="A3709">
        <v>492</v>
      </c>
      <c r="B3709" s="3" t="s">
        <v>493</v>
      </c>
      <c r="C3709" s="3" t="s">
        <v>4602</v>
      </c>
      <c r="D3709" s="22">
        <v>10000000</v>
      </c>
      <c r="E3709" s="22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32"/>
        <v>120</v>
      </c>
      <c r="P3709">
        <f t="shared" si="229"/>
        <v>0</v>
      </c>
      <c r="Q3709" s="11" t="s">
        <v>8321</v>
      </c>
      <c r="R3709" t="s">
        <v>8339</v>
      </c>
      <c r="S3709" s="16">
        <f t="shared" si="230"/>
        <v>42596.03506944445</v>
      </c>
      <c r="T3709">
        <f t="shared" si="231"/>
        <v>2016</v>
      </c>
    </row>
    <row r="3710" spans="1:20" ht="58" x14ac:dyDescent="0.35">
      <c r="A3710">
        <v>224</v>
      </c>
      <c r="B3710" s="3" t="s">
        <v>226</v>
      </c>
      <c r="C3710" s="3" t="s">
        <v>4334</v>
      </c>
      <c r="D3710" s="22">
        <v>6000000</v>
      </c>
      <c r="E3710" s="22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32"/>
        <v>13</v>
      </c>
      <c r="P3710">
        <f t="shared" si="229"/>
        <v>0</v>
      </c>
      <c r="Q3710" s="11" t="s">
        <v>8321</v>
      </c>
      <c r="R3710" t="s">
        <v>8325</v>
      </c>
      <c r="S3710" s="16">
        <f t="shared" si="230"/>
        <v>42135.235254629632</v>
      </c>
      <c r="T3710">
        <f t="shared" si="231"/>
        <v>2015</v>
      </c>
    </row>
    <row r="3711" spans="1:20" ht="43.5" x14ac:dyDescent="0.35">
      <c r="A3711">
        <v>2950</v>
      </c>
      <c r="B3711" s="3" t="s">
        <v>2950</v>
      </c>
      <c r="C3711" s="3" t="s">
        <v>7060</v>
      </c>
      <c r="D3711" s="22">
        <v>5000000</v>
      </c>
      <c r="E3711" s="22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32"/>
        <v>101</v>
      </c>
      <c r="P3711">
        <f t="shared" si="229"/>
        <v>0</v>
      </c>
      <c r="Q3711" s="11" t="s">
        <v>8323</v>
      </c>
      <c r="R3711" t="s">
        <v>8324</v>
      </c>
      <c r="S3711" s="16">
        <f t="shared" si="230"/>
        <v>42362.36518518519</v>
      </c>
      <c r="T3711">
        <f t="shared" si="231"/>
        <v>2015</v>
      </c>
    </row>
    <row r="3712" spans="1:20" ht="58" x14ac:dyDescent="0.35">
      <c r="A3712">
        <v>163</v>
      </c>
      <c r="B3712" s="3" t="s">
        <v>165</v>
      </c>
      <c r="C3712" s="3" t="s">
        <v>4273</v>
      </c>
      <c r="D3712" s="22">
        <v>2000000</v>
      </c>
      <c r="E3712" s="22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32"/>
        <v>12</v>
      </c>
      <c r="P3712">
        <f t="shared" si="229"/>
        <v>0</v>
      </c>
      <c r="Q3712" s="11" t="s">
        <v>8321</v>
      </c>
      <c r="R3712" t="s">
        <v>8325</v>
      </c>
      <c r="S3712" s="16">
        <f t="shared" si="230"/>
        <v>42243.961273148147</v>
      </c>
      <c r="T3712">
        <f t="shared" si="231"/>
        <v>2015</v>
      </c>
    </row>
    <row r="3713" spans="1:20" ht="43.5" x14ac:dyDescent="0.35">
      <c r="A3713">
        <v>195</v>
      </c>
      <c r="B3713" s="3" t="s">
        <v>197</v>
      </c>
      <c r="C3713" s="3" t="s">
        <v>4305</v>
      </c>
      <c r="D3713" s="22">
        <v>2000000</v>
      </c>
      <c r="E3713" s="22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32"/>
        <v>109</v>
      </c>
      <c r="P3713">
        <f t="shared" si="229"/>
        <v>0</v>
      </c>
      <c r="Q3713" s="11" t="s">
        <v>8321</v>
      </c>
      <c r="R3713" t="s">
        <v>8325</v>
      </c>
      <c r="S3713" s="16">
        <f t="shared" si="230"/>
        <v>42135.67050925926</v>
      </c>
      <c r="T3713">
        <f t="shared" si="231"/>
        <v>2015</v>
      </c>
    </row>
    <row r="3714" spans="1:20" ht="58" x14ac:dyDescent="0.35">
      <c r="A3714">
        <v>223</v>
      </c>
      <c r="B3714" s="3" t="s">
        <v>225</v>
      </c>
      <c r="C3714" s="3" t="s">
        <v>4333</v>
      </c>
      <c r="D3714" s="22">
        <v>1500000</v>
      </c>
      <c r="E3714" s="22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32"/>
        <v>118</v>
      </c>
      <c r="P3714">
        <f t="shared" si="229"/>
        <v>0</v>
      </c>
      <c r="Q3714" s="11" t="s">
        <v>8321</v>
      </c>
      <c r="R3714" t="s">
        <v>8325</v>
      </c>
      <c r="S3714" s="16">
        <f t="shared" si="230"/>
        <v>42482.048032407409</v>
      </c>
      <c r="T3714">
        <f t="shared" si="231"/>
        <v>2016</v>
      </c>
    </row>
    <row r="3715" spans="1:20" ht="43.5" x14ac:dyDescent="0.35">
      <c r="A3715">
        <v>231</v>
      </c>
      <c r="B3715" s="3" t="s">
        <v>233</v>
      </c>
      <c r="C3715" s="3" t="s">
        <v>4341</v>
      </c>
      <c r="D3715" s="22">
        <v>1500000</v>
      </c>
      <c r="E3715" s="22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43</v>
      </c>
      <c r="P3715">
        <f t="shared" ref="P3715:P3778" si="233">IFERROR(ROUND(E3715/L3715,2),0)</f>
        <v>0</v>
      </c>
      <c r="Q3715" s="11" t="s">
        <v>8321</v>
      </c>
      <c r="R3715" t="s">
        <v>8325</v>
      </c>
      <c r="S3715" s="16">
        <f t="shared" ref="S3715:S3778" si="234">(((J3715/60)/60)/24)+DATE(1970,1,1)</f>
        <v>42341.958923611113</v>
      </c>
      <c r="T3715">
        <f t="shared" ref="T3715:T3778" si="235">YEAR(S3715)</f>
        <v>2015</v>
      </c>
    </row>
    <row r="3716" spans="1:20" x14ac:dyDescent="0.35">
      <c r="A3716">
        <v>3125</v>
      </c>
      <c r="B3716" s="3" t="s">
        <v>3125</v>
      </c>
      <c r="C3716" s="3" t="s">
        <v>7235</v>
      </c>
      <c r="D3716" s="22">
        <v>1500000</v>
      </c>
      <c r="E3716" s="22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102</v>
      </c>
      <c r="P3716">
        <f t="shared" si="233"/>
        <v>0</v>
      </c>
      <c r="Q3716" s="11" t="s">
        <v>8323</v>
      </c>
      <c r="R3716" t="s">
        <v>8324</v>
      </c>
      <c r="S3716" s="16">
        <f t="shared" si="234"/>
        <v>42346.20685185185</v>
      </c>
      <c r="T3716">
        <f t="shared" si="235"/>
        <v>2015</v>
      </c>
    </row>
    <row r="3717" spans="1:20" x14ac:dyDescent="0.35">
      <c r="A3717">
        <v>3061</v>
      </c>
      <c r="B3717" s="3" t="s">
        <v>3061</v>
      </c>
      <c r="C3717" s="3" t="s">
        <v>7171</v>
      </c>
      <c r="D3717" s="22">
        <v>1000000</v>
      </c>
      <c r="E3717" s="22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100</v>
      </c>
      <c r="P3717">
        <f t="shared" si="233"/>
        <v>0</v>
      </c>
      <c r="Q3717" s="11" t="s">
        <v>8323</v>
      </c>
      <c r="R3717" t="s">
        <v>8324</v>
      </c>
      <c r="S3717" s="16">
        <f t="shared" si="234"/>
        <v>41834.784120370372</v>
      </c>
      <c r="T3717">
        <f t="shared" si="235"/>
        <v>2014</v>
      </c>
    </row>
    <row r="3718" spans="1:20" ht="43.5" x14ac:dyDescent="0.35">
      <c r="A3718">
        <v>2390</v>
      </c>
      <c r="B3718" s="3" t="s">
        <v>2391</v>
      </c>
      <c r="C3718" s="3" t="s">
        <v>6500</v>
      </c>
      <c r="D3718" s="22">
        <v>510000</v>
      </c>
      <c r="E3718" s="22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130</v>
      </c>
      <c r="P3718">
        <f t="shared" si="233"/>
        <v>0</v>
      </c>
      <c r="Q3718" s="11" t="s">
        <v>8308</v>
      </c>
      <c r="R3718" t="s">
        <v>8342</v>
      </c>
      <c r="S3718" s="16">
        <f t="shared" si="234"/>
        <v>41968.262314814812</v>
      </c>
      <c r="T3718">
        <f t="shared" si="235"/>
        <v>2014</v>
      </c>
    </row>
    <row r="3719" spans="1:20" ht="29" x14ac:dyDescent="0.35">
      <c r="A3719">
        <v>178</v>
      </c>
      <c r="B3719" s="3" t="s">
        <v>180</v>
      </c>
      <c r="C3719" s="3" t="s">
        <v>4288</v>
      </c>
      <c r="D3719" s="22">
        <v>500000</v>
      </c>
      <c r="E3719" s="22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100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42304.955381944441</v>
      </c>
      <c r="T3719">
        <f t="shared" si="235"/>
        <v>2015</v>
      </c>
    </row>
    <row r="3720" spans="1:20" ht="58" x14ac:dyDescent="0.35">
      <c r="A3720">
        <v>686</v>
      </c>
      <c r="B3720" s="3" t="s">
        <v>687</v>
      </c>
      <c r="C3720" s="3" t="s">
        <v>4796</v>
      </c>
      <c r="D3720" s="22">
        <v>500000</v>
      </c>
      <c r="E3720" s="22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108</v>
      </c>
      <c r="P3720">
        <f t="shared" si="233"/>
        <v>0</v>
      </c>
      <c r="Q3720" s="11" t="s">
        <v>8308</v>
      </c>
      <c r="R3720" t="s">
        <v>8310</v>
      </c>
      <c r="S3720" s="16">
        <f t="shared" si="234"/>
        <v>42189.673263888893</v>
      </c>
      <c r="T3720">
        <f t="shared" si="235"/>
        <v>2015</v>
      </c>
    </row>
    <row r="3721" spans="1:20" ht="43.5" x14ac:dyDescent="0.35">
      <c r="A3721">
        <v>1230</v>
      </c>
      <c r="B3721" s="3" t="s">
        <v>1231</v>
      </c>
      <c r="C3721" s="3" t="s">
        <v>5340</v>
      </c>
      <c r="D3721" s="22">
        <v>500000</v>
      </c>
      <c r="E3721" s="22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107</v>
      </c>
      <c r="P3721">
        <f t="shared" si="233"/>
        <v>0</v>
      </c>
      <c r="Q3721" s="11" t="s">
        <v>8327</v>
      </c>
      <c r="R3721" t="s">
        <v>8354</v>
      </c>
      <c r="S3721" s="16">
        <f t="shared" si="234"/>
        <v>40568.972569444442</v>
      </c>
      <c r="T3721">
        <f t="shared" si="235"/>
        <v>2011</v>
      </c>
    </row>
    <row r="3722" spans="1:20" ht="58" x14ac:dyDescent="0.35">
      <c r="A3722">
        <v>2642</v>
      </c>
      <c r="B3722" s="3" t="s">
        <v>2642</v>
      </c>
      <c r="C3722" s="3" t="s">
        <v>6752</v>
      </c>
      <c r="D3722" s="22">
        <v>500000</v>
      </c>
      <c r="E3722" s="22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107</v>
      </c>
      <c r="P3722">
        <f t="shared" si="233"/>
        <v>0</v>
      </c>
      <c r="Q3722" s="11" t="s">
        <v>8308</v>
      </c>
      <c r="R3722" t="s">
        <v>8315</v>
      </c>
      <c r="S3722" s="16">
        <f t="shared" si="234"/>
        <v>42536.246620370366</v>
      </c>
      <c r="T3722">
        <f t="shared" si="235"/>
        <v>2016</v>
      </c>
    </row>
    <row r="3723" spans="1:20" ht="43.5" x14ac:dyDescent="0.35">
      <c r="A3723">
        <v>2349</v>
      </c>
      <c r="B3723" s="3" t="s">
        <v>2350</v>
      </c>
      <c r="C3723" s="3" t="s">
        <v>6459</v>
      </c>
      <c r="D3723" s="22">
        <v>474900</v>
      </c>
      <c r="E3723" s="22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106</v>
      </c>
      <c r="P3723">
        <f t="shared" si="233"/>
        <v>0</v>
      </c>
      <c r="Q3723" s="11" t="s">
        <v>8308</v>
      </c>
      <c r="R3723" t="s">
        <v>8342</v>
      </c>
      <c r="S3723" s="16">
        <f t="shared" si="234"/>
        <v>42198.775787037041</v>
      </c>
      <c r="T3723">
        <f t="shared" si="235"/>
        <v>2015</v>
      </c>
    </row>
    <row r="3724" spans="1:20" ht="43.5" x14ac:dyDescent="0.35">
      <c r="A3724">
        <v>3885</v>
      </c>
      <c r="B3724" s="3" t="s">
        <v>3882</v>
      </c>
      <c r="C3724" s="3" t="s">
        <v>7994</v>
      </c>
      <c r="D3724" s="22">
        <v>375000</v>
      </c>
      <c r="E3724" s="22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128</v>
      </c>
      <c r="P3724">
        <f t="shared" si="233"/>
        <v>0</v>
      </c>
      <c r="Q3724" s="11" t="s">
        <v>8323</v>
      </c>
      <c r="R3724" t="s">
        <v>8335</v>
      </c>
      <c r="S3724" s="16">
        <f t="shared" si="234"/>
        <v>42469.951284722221</v>
      </c>
      <c r="T3724">
        <f t="shared" si="235"/>
        <v>2016</v>
      </c>
    </row>
    <row r="3725" spans="1:20" ht="43.5" x14ac:dyDescent="0.35">
      <c r="A3725">
        <v>233</v>
      </c>
      <c r="B3725" s="3" t="s">
        <v>235</v>
      </c>
      <c r="C3725" s="3" t="s">
        <v>4343</v>
      </c>
      <c r="D3725" s="22">
        <v>350000</v>
      </c>
      <c r="E3725" s="22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14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42612.911712962959</v>
      </c>
      <c r="T3725">
        <f t="shared" si="235"/>
        <v>2016</v>
      </c>
    </row>
    <row r="3726" spans="1:20" ht="58" x14ac:dyDescent="0.35">
      <c r="A3726">
        <v>1696</v>
      </c>
      <c r="B3726" s="3" t="s">
        <v>1697</v>
      </c>
      <c r="C3726" s="3" t="s">
        <v>5806</v>
      </c>
      <c r="D3726" s="22">
        <v>300000</v>
      </c>
      <c r="E3726" s="22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21</v>
      </c>
      <c r="P3726">
        <f t="shared" si="233"/>
        <v>0</v>
      </c>
      <c r="Q3726" s="11" t="s">
        <v>8327</v>
      </c>
      <c r="R3726" t="s">
        <v>8330</v>
      </c>
      <c r="S3726" s="16">
        <f t="shared" si="234"/>
        <v>42796.069571759261</v>
      </c>
      <c r="T3726">
        <f t="shared" si="235"/>
        <v>2017</v>
      </c>
    </row>
    <row r="3727" spans="1:20" ht="43.5" x14ac:dyDescent="0.35">
      <c r="A3727">
        <v>1861</v>
      </c>
      <c r="B3727" s="3" t="s">
        <v>1862</v>
      </c>
      <c r="C3727" s="3" t="s">
        <v>5971</v>
      </c>
      <c r="D3727" s="22">
        <v>250000</v>
      </c>
      <c r="E3727" s="22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ref="O3727:O3790" si="236">ROUND(E963/D963*100,0)</f>
        <v>106</v>
      </c>
      <c r="P3727">
        <f t="shared" si="233"/>
        <v>0</v>
      </c>
      <c r="Q3727" s="11" t="s">
        <v>8316</v>
      </c>
      <c r="R3727" t="s">
        <v>8344</v>
      </c>
      <c r="S3727" s="16">
        <f t="shared" si="234"/>
        <v>42000.300243055557</v>
      </c>
      <c r="T3727">
        <f t="shared" si="235"/>
        <v>2014</v>
      </c>
    </row>
    <row r="3728" spans="1:20" ht="43.5" x14ac:dyDescent="0.35">
      <c r="A3728">
        <v>140</v>
      </c>
      <c r="B3728" s="3" t="s">
        <v>142</v>
      </c>
      <c r="C3728" s="3" t="s">
        <v>4250</v>
      </c>
      <c r="D3728" s="22">
        <v>200000</v>
      </c>
      <c r="E3728" s="22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6"/>
        <v>106</v>
      </c>
      <c r="P3728">
        <f t="shared" si="233"/>
        <v>0</v>
      </c>
      <c r="Q3728" s="11" t="s">
        <v>8321</v>
      </c>
      <c r="R3728" t="s">
        <v>8337</v>
      </c>
      <c r="S3728" s="16">
        <f t="shared" si="234"/>
        <v>42053.198287037041</v>
      </c>
      <c r="T3728">
        <f t="shared" si="235"/>
        <v>2015</v>
      </c>
    </row>
    <row r="3729" spans="1:20" ht="58" x14ac:dyDescent="0.35">
      <c r="A3729">
        <v>1448</v>
      </c>
      <c r="B3729" s="3" t="s">
        <v>1449</v>
      </c>
      <c r="C3729" s="3" t="s">
        <v>5558</v>
      </c>
      <c r="D3729" s="22">
        <v>200000</v>
      </c>
      <c r="E3729" s="22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6"/>
        <v>106</v>
      </c>
      <c r="P3729">
        <f t="shared" si="233"/>
        <v>0</v>
      </c>
      <c r="Q3729" s="11" t="s">
        <v>8311</v>
      </c>
      <c r="R3729" t="s">
        <v>8348</v>
      </c>
      <c r="S3729" s="16">
        <f t="shared" si="234"/>
        <v>42115.936550925922</v>
      </c>
      <c r="T3729">
        <f t="shared" si="235"/>
        <v>2015</v>
      </c>
    </row>
    <row r="3730" spans="1:20" ht="43.5" x14ac:dyDescent="0.35">
      <c r="A3730">
        <v>1982</v>
      </c>
      <c r="B3730" s="3" t="s">
        <v>1983</v>
      </c>
      <c r="C3730" s="3" t="s">
        <v>6092</v>
      </c>
      <c r="D3730" s="22">
        <v>180000</v>
      </c>
      <c r="E3730" s="22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6"/>
        <v>126</v>
      </c>
      <c r="P3730">
        <f t="shared" si="233"/>
        <v>0</v>
      </c>
      <c r="Q3730" s="11" t="s">
        <v>8313</v>
      </c>
      <c r="R3730" t="s">
        <v>8353</v>
      </c>
      <c r="S3730" s="16">
        <f t="shared" si="234"/>
        <v>42678.586655092593</v>
      </c>
      <c r="T3730">
        <f t="shared" si="235"/>
        <v>2016</v>
      </c>
    </row>
    <row r="3731" spans="1:20" ht="58" x14ac:dyDescent="0.35">
      <c r="A3731">
        <v>2513</v>
      </c>
      <c r="B3731" s="3" t="s">
        <v>2513</v>
      </c>
      <c r="C3731" s="3" t="s">
        <v>6623</v>
      </c>
      <c r="D3731" s="22">
        <v>180000</v>
      </c>
      <c r="E3731" s="22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6"/>
        <v>42</v>
      </c>
      <c r="P3731">
        <f t="shared" si="233"/>
        <v>0</v>
      </c>
      <c r="Q3731" s="11" t="s">
        <v>8319</v>
      </c>
      <c r="R3731" t="s">
        <v>8357</v>
      </c>
      <c r="S3731" s="16">
        <f t="shared" si="234"/>
        <v>42732.00681712963</v>
      </c>
      <c r="T3731">
        <f t="shared" si="235"/>
        <v>2016</v>
      </c>
    </row>
    <row r="3732" spans="1:20" ht="43.5" x14ac:dyDescent="0.35">
      <c r="A3732">
        <v>2363</v>
      </c>
      <c r="B3732" s="3" t="s">
        <v>2364</v>
      </c>
      <c r="C3732" s="3" t="s">
        <v>6473</v>
      </c>
      <c r="D3732" s="22">
        <v>175000</v>
      </c>
      <c r="E3732" s="22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6"/>
        <v>126</v>
      </c>
      <c r="P3732">
        <f t="shared" si="233"/>
        <v>0</v>
      </c>
      <c r="Q3732" s="11" t="s">
        <v>8308</v>
      </c>
      <c r="R3732" t="s">
        <v>8342</v>
      </c>
      <c r="S3732" s="16">
        <f t="shared" si="234"/>
        <v>42322.011574074073</v>
      </c>
      <c r="T3732">
        <f t="shared" si="235"/>
        <v>2015</v>
      </c>
    </row>
    <row r="3733" spans="1:20" ht="43.5" x14ac:dyDescent="0.35">
      <c r="A3733">
        <v>236</v>
      </c>
      <c r="B3733" s="3" t="s">
        <v>238</v>
      </c>
      <c r="C3733" s="3" t="s">
        <v>4346</v>
      </c>
      <c r="D3733" s="22">
        <v>150000</v>
      </c>
      <c r="E3733" s="22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6"/>
        <v>126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42321.08447916666</v>
      </c>
      <c r="T3733">
        <f t="shared" si="235"/>
        <v>2015</v>
      </c>
    </row>
    <row r="3734" spans="1:20" ht="43.5" x14ac:dyDescent="0.35">
      <c r="A3734">
        <v>2876</v>
      </c>
      <c r="B3734" s="3" t="s">
        <v>2876</v>
      </c>
      <c r="C3734" s="3" t="s">
        <v>6986</v>
      </c>
      <c r="D3734" s="22">
        <v>150000</v>
      </c>
      <c r="E3734" s="22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6"/>
        <v>126</v>
      </c>
      <c r="P3734">
        <f t="shared" si="233"/>
        <v>0</v>
      </c>
      <c r="Q3734" s="11" t="s">
        <v>8323</v>
      </c>
      <c r="R3734" t="s">
        <v>8326</v>
      </c>
      <c r="S3734" s="16">
        <f t="shared" si="234"/>
        <v>42171.743969907402</v>
      </c>
      <c r="T3734">
        <f t="shared" si="235"/>
        <v>2015</v>
      </c>
    </row>
    <row r="3735" spans="1:20" ht="43.5" x14ac:dyDescent="0.35">
      <c r="A3735">
        <v>3636</v>
      </c>
      <c r="B3735" s="3" t="s">
        <v>3634</v>
      </c>
      <c r="C3735" s="3" t="s">
        <v>7746</v>
      </c>
      <c r="D3735" s="22">
        <v>150000</v>
      </c>
      <c r="E3735" s="22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6"/>
        <v>39</v>
      </c>
      <c r="P3735">
        <f t="shared" si="233"/>
        <v>0</v>
      </c>
      <c r="Q3735" s="11" t="s">
        <v>8323</v>
      </c>
      <c r="R3735" t="s">
        <v>8335</v>
      </c>
      <c r="S3735" s="16">
        <f t="shared" si="234"/>
        <v>42226.694780092599</v>
      </c>
      <c r="T3735">
        <f t="shared" si="235"/>
        <v>2015</v>
      </c>
    </row>
    <row r="3736" spans="1:20" ht="58" x14ac:dyDescent="0.35">
      <c r="A3736">
        <v>1996</v>
      </c>
      <c r="B3736" s="3" t="s">
        <v>1997</v>
      </c>
      <c r="C3736" s="3" t="s">
        <v>6106</v>
      </c>
      <c r="D3736" s="22">
        <v>133800</v>
      </c>
      <c r="E3736" s="22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6"/>
        <v>104</v>
      </c>
      <c r="P3736">
        <f t="shared" si="233"/>
        <v>0</v>
      </c>
      <c r="Q3736" s="11" t="s">
        <v>8313</v>
      </c>
      <c r="R3736" t="s">
        <v>8353</v>
      </c>
      <c r="S3736" s="16">
        <f t="shared" si="234"/>
        <v>41800.819571759261</v>
      </c>
      <c r="T3736">
        <f t="shared" si="235"/>
        <v>2014</v>
      </c>
    </row>
    <row r="3737" spans="1:20" ht="43.5" x14ac:dyDescent="0.35">
      <c r="A3737">
        <v>1445</v>
      </c>
      <c r="B3737" s="3" t="s">
        <v>1446</v>
      </c>
      <c r="C3737" s="3" t="s">
        <v>5555</v>
      </c>
      <c r="D3737" s="22">
        <v>130000</v>
      </c>
      <c r="E3737" s="22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6"/>
        <v>156</v>
      </c>
      <c r="P3737">
        <f t="shared" si="233"/>
        <v>0</v>
      </c>
      <c r="Q3737" s="11" t="s">
        <v>8311</v>
      </c>
      <c r="R3737" t="s">
        <v>8348</v>
      </c>
      <c r="S3737" s="16">
        <f t="shared" si="234"/>
        <v>42139.542303240742</v>
      </c>
      <c r="T3737">
        <f t="shared" si="235"/>
        <v>2015</v>
      </c>
    </row>
    <row r="3738" spans="1:20" ht="72.5" x14ac:dyDescent="0.35">
      <c r="A3738">
        <v>1698</v>
      </c>
      <c r="B3738" s="3" t="s">
        <v>1699</v>
      </c>
      <c r="C3738" s="3" t="s">
        <v>5808</v>
      </c>
      <c r="D3738" s="22">
        <v>125000</v>
      </c>
      <c r="E3738" s="22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6"/>
        <v>125</v>
      </c>
      <c r="P3738">
        <f t="shared" si="233"/>
        <v>0</v>
      </c>
      <c r="Q3738" s="11" t="s">
        <v>8327</v>
      </c>
      <c r="R3738" t="s">
        <v>8330</v>
      </c>
      <c r="S3738" s="16">
        <f t="shared" si="234"/>
        <v>42796.207870370374</v>
      </c>
      <c r="T3738">
        <f t="shared" si="235"/>
        <v>2017</v>
      </c>
    </row>
    <row r="3739" spans="1:20" ht="43.5" x14ac:dyDescent="0.35">
      <c r="A3739">
        <v>2397</v>
      </c>
      <c r="B3739" s="3" t="s">
        <v>2398</v>
      </c>
      <c r="C3739" s="3" t="s">
        <v>6507</v>
      </c>
      <c r="D3739" s="22">
        <v>124000</v>
      </c>
      <c r="E3739" s="22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6"/>
        <v>104</v>
      </c>
      <c r="P3739">
        <f t="shared" si="233"/>
        <v>0</v>
      </c>
      <c r="Q3739" s="11" t="s">
        <v>8308</v>
      </c>
      <c r="R3739" t="s">
        <v>8342</v>
      </c>
      <c r="S3739" s="16">
        <f t="shared" si="234"/>
        <v>41976.88490740741</v>
      </c>
      <c r="T3739">
        <f t="shared" si="235"/>
        <v>2014</v>
      </c>
    </row>
    <row r="3740" spans="1:20" ht="43.5" x14ac:dyDescent="0.35">
      <c r="A3740">
        <v>2378</v>
      </c>
      <c r="B3740" s="3" t="s">
        <v>2379</v>
      </c>
      <c r="C3740" s="3" t="s">
        <v>6488</v>
      </c>
      <c r="D3740" s="22">
        <v>110000</v>
      </c>
      <c r="E3740" s="22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6"/>
        <v>183</v>
      </c>
      <c r="P3740">
        <f t="shared" si="233"/>
        <v>0</v>
      </c>
      <c r="Q3740" s="11" t="s">
        <v>8308</v>
      </c>
      <c r="R3740" t="s">
        <v>8342</v>
      </c>
      <c r="S3740" s="16">
        <f t="shared" si="234"/>
        <v>42213.013078703705</v>
      </c>
      <c r="T3740">
        <f t="shared" si="235"/>
        <v>2015</v>
      </c>
    </row>
    <row r="3741" spans="1:20" ht="58" x14ac:dyDescent="0.35">
      <c r="A3741">
        <v>462</v>
      </c>
      <c r="B3741" s="3" t="s">
        <v>463</v>
      </c>
      <c r="C3741" s="3" t="s">
        <v>4572</v>
      </c>
      <c r="D3741" s="22">
        <v>100000</v>
      </c>
      <c r="E3741" s="22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6"/>
        <v>104</v>
      </c>
      <c r="P3741">
        <f t="shared" si="233"/>
        <v>0</v>
      </c>
      <c r="Q3741" s="11" t="s">
        <v>8321</v>
      </c>
      <c r="R3741" t="s">
        <v>8339</v>
      </c>
      <c r="S3741" s="16">
        <f t="shared" si="234"/>
        <v>40705.126631944448</v>
      </c>
      <c r="T3741">
        <f t="shared" si="235"/>
        <v>2011</v>
      </c>
    </row>
    <row r="3742" spans="1:20" ht="58" x14ac:dyDescent="0.35">
      <c r="A3742">
        <v>582</v>
      </c>
      <c r="B3742" s="3" t="s">
        <v>583</v>
      </c>
      <c r="C3742" s="3" t="s">
        <v>4692</v>
      </c>
      <c r="D3742" s="22">
        <v>100000</v>
      </c>
      <c r="E3742" s="22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6"/>
        <v>207</v>
      </c>
      <c r="P3742">
        <f t="shared" si="233"/>
        <v>0</v>
      </c>
      <c r="Q3742" s="11" t="s">
        <v>8308</v>
      </c>
      <c r="R3742" t="s">
        <v>8342</v>
      </c>
      <c r="S3742" s="16">
        <f t="shared" si="234"/>
        <v>42055.739803240736</v>
      </c>
      <c r="T3742">
        <f t="shared" si="235"/>
        <v>2015</v>
      </c>
    </row>
    <row r="3743" spans="1:20" ht="43.5" x14ac:dyDescent="0.35">
      <c r="A3743">
        <v>637</v>
      </c>
      <c r="B3743" s="3" t="s">
        <v>638</v>
      </c>
      <c r="C3743" s="3" t="s">
        <v>4747</v>
      </c>
      <c r="D3743" s="22">
        <v>100000</v>
      </c>
      <c r="E3743" s="22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6"/>
        <v>106</v>
      </c>
      <c r="P3743">
        <f t="shared" si="233"/>
        <v>0</v>
      </c>
      <c r="Q3743" s="11" t="s">
        <v>8308</v>
      </c>
      <c r="R3743" t="s">
        <v>8342</v>
      </c>
      <c r="S3743" s="16">
        <f t="shared" si="234"/>
        <v>42762.962013888886</v>
      </c>
      <c r="T3743">
        <f t="shared" si="235"/>
        <v>2017</v>
      </c>
    </row>
    <row r="3744" spans="1:20" ht="43.5" x14ac:dyDescent="0.35">
      <c r="A3744">
        <v>706</v>
      </c>
      <c r="B3744" s="3" t="s">
        <v>707</v>
      </c>
      <c r="C3744" s="3" t="s">
        <v>4816</v>
      </c>
      <c r="D3744" s="22">
        <v>100000</v>
      </c>
      <c r="E3744" s="22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6"/>
        <v>155</v>
      </c>
      <c r="P3744">
        <f t="shared" si="233"/>
        <v>0</v>
      </c>
      <c r="Q3744" s="11" t="s">
        <v>8308</v>
      </c>
      <c r="R3744" t="s">
        <v>8310</v>
      </c>
      <c r="S3744" s="16">
        <f t="shared" si="234"/>
        <v>42676.995173611111</v>
      </c>
      <c r="T3744">
        <f t="shared" si="235"/>
        <v>2016</v>
      </c>
    </row>
    <row r="3745" spans="1:20" ht="43.5" x14ac:dyDescent="0.35">
      <c r="A3745">
        <v>911</v>
      </c>
      <c r="B3745" s="3" t="s">
        <v>912</v>
      </c>
      <c r="C3745" s="3" t="s">
        <v>5021</v>
      </c>
      <c r="D3745" s="22">
        <v>100000</v>
      </c>
      <c r="E3745" s="22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6"/>
        <v>124</v>
      </c>
      <c r="P3745">
        <f t="shared" si="233"/>
        <v>0</v>
      </c>
      <c r="Q3745" s="11" t="s">
        <v>8327</v>
      </c>
      <c r="R3745" t="s">
        <v>8350</v>
      </c>
      <c r="S3745" s="16">
        <f t="shared" si="234"/>
        <v>41642.005150462966</v>
      </c>
      <c r="T3745">
        <f t="shared" si="235"/>
        <v>2014</v>
      </c>
    </row>
    <row r="3746" spans="1:20" ht="43.5" x14ac:dyDescent="0.35">
      <c r="A3746">
        <v>2511</v>
      </c>
      <c r="B3746" s="3" t="s">
        <v>2511</v>
      </c>
      <c r="C3746" s="3" t="s">
        <v>6621</v>
      </c>
      <c r="D3746" s="22">
        <v>100000</v>
      </c>
      <c r="E3746" s="22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6"/>
        <v>106</v>
      </c>
      <c r="P3746">
        <f t="shared" si="233"/>
        <v>0</v>
      </c>
      <c r="Q3746" s="11" t="s">
        <v>8319</v>
      </c>
      <c r="R3746" t="s">
        <v>8357</v>
      </c>
      <c r="S3746" s="16">
        <f t="shared" si="234"/>
        <v>42371.446909722217</v>
      </c>
      <c r="T3746">
        <f t="shared" si="235"/>
        <v>2016</v>
      </c>
    </row>
    <row r="3747" spans="1:20" ht="43.5" x14ac:dyDescent="0.35">
      <c r="A3747">
        <v>2520</v>
      </c>
      <c r="B3747" s="3" t="s">
        <v>2520</v>
      </c>
      <c r="C3747" s="3" t="s">
        <v>6630</v>
      </c>
      <c r="D3747" s="22">
        <v>100000</v>
      </c>
      <c r="E3747" s="22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6"/>
        <v>102</v>
      </c>
      <c r="P3747">
        <f t="shared" si="233"/>
        <v>0</v>
      </c>
      <c r="Q3747" s="11" t="s">
        <v>8319</v>
      </c>
      <c r="R3747" t="s">
        <v>8357</v>
      </c>
      <c r="S3747" s="16">
        <f t="shared" si="234"/>
        <v>42612.600520833337</v>
      </c>
      <c r="T3747">
        <f t="shared" si="235"/>
        <v>2016</v>
      </c>
    </row>
    <row r="3748" spans="1:20" ht="43.5" x14ac:dyDescent="0.35">
      <c r="A3748">
        <v>2561</v>
      </c>
      <c r="B3748" s="3" t="s">
        <v>2561</v>
      </c>
      <c r="C3748" s="3" t="s">
        <v>6671</v>
      </c>
      <c r="D3748" s="22">
        <v>100000</v>
      </c>
      <c r="E3748" s="22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6"/>
        <v>26</v>
      </c>
      <c r="P3748">
        <f t="shared" si="233"/>
        <v>0</v>
      </c>
      <c r="Q3748" s="11" t="s">
        <v>8319</v>
      </c>
      <c r="R3748" t="s">
        <v>8345</v>
      </c>
      <c r="S3748" s="16">
        <f t="shared" si="234"/>
        <v>42260.528807870374</v>
      </c>
      <c r="T3748">
        <f t="shared" si="235"/>
        <v>2015</v>
      </c>
    </row>
    <row r="3749" spans="1:20" ht="29" x14ac:dyDescent="0.35">
      <c r="A3749">
        <v>2780</v>
      </c>
      <c r="B3749" s="3" t="s">
        <v>2780</v>
      </c>
      <c r="C3749" s="3" t="s">
        <v>6890</v>
      </c>
      <c r="D3749" s="22">
        <v>100000</v>
      </c>
      <c r="E3749" s="22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6"/>
        <v>15</v>
      </c>
      <c r="P3749">
        <f t="shared" si="233"/>
        <v>0</v>
      </c>
      <c r="Q3749" s="11" t="s">
        <v>8311</v>
      </c>
      <c r="R3749" t="s">
        <v>8356</v>
      </c>
      <c r="S3749" s="16">
        <f t="shared" si="234"/>
        <v>42774.447777777779</v>
      </c>
      <c r="T3749">
        <f t="shared" si="235"/>
        <v>2017</v>
      </c>
    </row>
    <row r="3750" spans="1:20" ht="43.5" x14ac:dyDescent="0.35">
      <c r="A3750">
        <v>3127</v>
      </c>
      <c r="B3750" s="3" t="s">
        <v>3127</v>
      </c>
      <c r="C3750" s="3" t="s">
        <v>7237</v>
      </c>
      <c r="D3750" s="22">
        <v>100000</v>
      </c>
      <c r="E3750" s="22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6"/>
        <v>122</v>
      </c>
      <c r="P3750">
        <f t="shared" si="233"/>
        <v>0</v>
      </c>
      <c r="Q3750" s="11" t="s">
        <v>8323</v>
      </c>
      <c r="R3750" t="s">
        <v>8324</v>
      </c>
      <c r="S3750" s="16">
        <f t="shared" si="234"/>
        <v>42034.856817129628</v>
      </c>
      <c r="T3750">
        <f t="shared" si="235"/>
        <v>2015</v>
      </c>
    </row>
    <row r="3751" spans="1:20" ht="43.5" x14ac:dyDescent="0.35">
      <c r="A3751">
        <v>3628</v>
      </c>
      <c r="B3751" s="3" t="s">
        <v>3626</v>
      </c>
      <c r="C3751" s="3" t="s">
        <v>7738</v>
      </c>
      <c r="D3751" s="22">
        <v>100000</v>
      </c>
      <c r="E3751" s="22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6"/>
        <v>27</v>
      </c>
      <c r="P3751">
        <f t="shared" si="233"/>
        <v>0</v>
      </c>
      <c r="Q3751" s="11" t="s">
        <v>8323</v>
      </c>
      <c r="R3751" t="s">
        <v>8335</v>
      </c>
      <c r="S3751" s="16">
        <f t="shared" si="234"/>
        <v>42291.833287037036</v>
      </c>
      <c r="T3751">
        <f t="shared" si="235"/>
        <v>2015</v>
      </c>
    </row>
    <row r="3752" spans="1:20" ht="43.5" x14ac:dyDescent="0.35">
      <c r="A3752">
        <v>172</v>
      </c>
      <c r="B3752" s="3" t="s">
        <v>174</v>
      </c>
      <c r="C3752" s="3" t="s">
        <v>4282</v>
      </c>
      <c r="D3752" s="22">
        <v>95000</v>
      </c>
      <c r="E3752" s="22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6"/>
        <v>102</v>
      </c>
      <c r="P3752">
        <f t="shared" si="233"/>
        <v>0</v>
      </c>
      <c r="Q3752" s="11" t="s">
        <v>8321</v>
      </c>
      <c r="R3752" t="s">
        <v>8325</v>
      </c>
      <c r="S3752" s="16">
        <f t="shared" si="234"/>
        <v>42047.394942129627</v>
      </c>
      <c r="T3752">
        <f t="shared" si="235"/>
        <v>2015</v>
      </c>
    </row>
    <row r="3753" spans="1:20" ht="43.5" x14ac:dyDescent="0.35">
      <c r="A3753">
        <v>2575</v>
      </c>
      <c r="B3753" s="3" t="s">
        <v>2575</v>
      </c>
      <c r="C3753" s="3" t="s">
        <v>6685</v>
      </c>
      <c r="D3753" s="22">
        <v>85000</v>
      </c>
      <c r="E3753" s="22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6"/>
        <v>102</v>
      </c>
      <c r="P3753">
        <f t="shared" si="233"/>
        <v>0</v>
      </c>
      <c r="Q3753" s="11" t="s">
        <v>8319</v>
      </c>
      <c r="R3753" t="s">
        <v>8345</v>
      </c>
      <c r="S3753" s="16">
        <f t="shared" si="234"/>
        <v>41986.108726851846</v>
      </c>
      <c r="T3753">
        <f t="shared" si="235"/>
        <v>2014</v>
      </c>
    </row>
    <row r="3754" spans="1:20" ht="43.5" x14ac:dyDescent="0.35">
      <c r="A3754">
        <v>611</v>
      </c>
      <c r="B3754" s="3" t="s">
        <v>612</v>
      </c>
      <c r="C3754" s="3" t="s">
        <v>4721</v>
      </c>
      <c r="D3754" s="22">
        <v>80000</v>
      </c>
      <c r="E3754" s="22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6"/>
        <v>102</v>
      </c>
      <c r="P3754">
        <f t="shared" si="233"/>
        <v>0</v>
      </c>
      <c r="Q3754" s="11" t="s">
        <v>8308</v>
      </c>
      <c r="R3754" t="s">
        <v>8342</v>
      </c>
      <c r="S3754" s="16">
        <f t="shared" si="234"/>
        <v>42328.560613425929</v>
      </c>
      <c r="T3754">
        <f t="shared" si="235"/>
        <v>2015</v>
      </c>
    </row>
    <row r="3755" spans="1:20" ht="43.5" x14ac:dyDescent="0.35">
      <c r="A3755">
        <v>2958</v>
      </c>
      <c r="B3755" s="3" t="s">
        <v>2958</v>
      </c>
      <c r="C3755" s="3" t="s">
        <v>7068</v>
      </c>
      <c r="D3755" s="22">
        <v>80000</v>
      </c>
      <c r="E3755" s="22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6"/>
        <v>102</v>
      </c>
      <c r="P3755">
        <f t="shared" si="233"/>
        <v>0</v>
      </c>
      <c r="Q3755" s="11" t="s">
        <v>8323</v>
      </c>
      <c r="R3755" t="s">
        <v>8324</v>
      </c>
      <c r="S3755" s="16">
        <f t="shared" si="234"/>
        <v>42438.779131944444</v>
      </c>
      <c r="T3755">
        <f t="shared" si="235"/>
        <v>2016</v>
      </c>
    </row>
    <row r="3756" spans="1:20" ht="58" x14ac:dyDescent="0.35">
      <c r="A3756">
        <v>623</v>
      </c>
      <c r="B3756" s="3" t="s">
        <v>624</v>
      </c>
      <c r="C3756" s="3" t="s">
        <v>4733</v>
      </c>
      <c r="D3756" s="22">
        <v>75000</v>
      </c>
      <c r="E3756" s="22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6"/>
        <v>101</v>
      </c>
      <c r="P3756">
        <f t="shared" si="233"/>
        <v>0</v>
      </c>
      <c r="Q3756" s="11" t="s">
        <v>8308</v>
      </c>
      <c r="R3756" t="s">
        <v>8342</v>
      </c>
      <c r="S3756" s="16">
        <f t="shared" si="234"/>
        <v>42122.009224537032</v>
      </c>
      <c r="T3756">
        <f t="shared" si="235"/>
        <v>2015</v>
      </c>
    </row>
    <row r="3757" spans="1:20" ht="43.5" x14ac:dyDescent="0.35">
      <c r="A3757">
        <v>3114</v>
      </c>
      <c r="B3757" s="3" t="s">
        <v>3114</v>
      </c>
      <c r="C3757" s="3" t="s">
        <v>7224</v>
      </c>
      <c r="D3757" s="22">
        <v>75000</v>
      </c>
      <c r="E3757" s="22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6"/>
        <v>101</v>
      </c>
      <c r="P3757">
        <f t="shared" si="233"/>
        <v>0</v>
      </c>
      <c r="Q3757" s="11" t="s">
        <v>8323</v>
      </c>
      <c r="R3757" t="s">
        <v>8324</v>
      </c>
      <c r="S3757" s="16">
        <f t="shared" si="234"/>
        <v>41843.632523148146</v>
      </c>
      <c r="T3757">
        <f t="shared" si="235"/>
        <v>2014</v>
      </c>
    </row>
    <row r="3758" spans="1:20" ht="43.5" x14ac:dyDescent="0.35">
      <c r="A3758">
        <v>4098</v>
      </c>
      <c r="B3758" s="3" t="s">
        <v>4094</v>
      </c>
      <c r="C3758" s="3" t="s">
        <v>8201</v>
      </c>
      <c r="D3758" s="22">
        <v>75000</v>
      </c>
      <c r="E3758" s="22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6"/>
        <v>122</v>
      </c>
      <c r="P3758">
        <f t="shared" si="233"/>
        <v>0</v>
      </c>
      <c r="Q3758" s="11" t="s">
        <v>8323</v>
      </c>
      <c r="R3758" t="s">
        <v>8326</v>
      </c>
      <c r="S3758" s="16">
        <f t="shared" si="234"/>
        <v>42495.722187499996</v>
      </c>
      <c r="T3758">
        <f t="shared" si="235"/>
        <v>2016</v>
      </c>
    </row>
    <row r="3759" spans="1:20" ht="29" x14ac:dyDescent="0.35">
      <c r="A3759">
        <v>133</v>
      </c>
      <c r="B3759" s="3" t="s">
        <v>135</v>
      </c>
      <c r="C3759" s="3" t="s">
        <v>4244</v>
      </c>
      <c r="D3759" s="22">
        <v>71764</v>
      </c>
      <c r="E3759" s="22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6"/>
        <v>101</v>
      </c>
      <c r="P3759">
        <f t="shared" si="233"/>
        <v>0</v>
      </c>
      <c r="Q3759" s="11" t="s">
        <v>8321</v>
      </c>
      <c r="R3759" t="s">
        <v>8337</v>
      </c>
      <c r="S3759" s="16">
        <f t="shared" si="234"/>
        <v>42491.80768518518</v>
      </c>
      <c r="T3759">
        <f t="shared" si="235"/>
        <v>2016</v>
      </c>
    </row>
    <row r="3760" spans="1:20" ht="43.5" x14ac:dyDescent="0.35">
      <c r="A3760">
        <v>602</v>
      </c>
      <c r="B3760" s="3" t="s">
        <v>603</v>
      </c>
      <c r="C3760" s="3" t="s">
        <v>4712</v>
      </c>
      <c r="D3760" s="22">
        <v>70000</v>
      </c>
      <c r="E3760" s="22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6"/>
        <v>202</v>
      </c>
      <c r="P3760">
        <f t="shared" si="233"/>
        <v>0</v>
      </c>
      <c r="Q3760" s="11" t="s">
        <v>8308</v>
      </c>
      <c r="R3760" t="s">
        <v>8342</v>
      </c>
      <c r="S3760" s="16">
        <f t="shared" si="234"/>
        <v>42143.79415509259</v>
      </c>
      <c r="T3760">
        <f t="shared" si="235"/>
        <v>2015</v>
      </c>
    </row>
    <row r="3761" spans="1:20" ht="43.5" x14ac:dyDescent="0.35">
      <c r="A3761">
        <v>137</v>
      </c>
      <c r="B3761" s="3" t="s">
        <v>139</v>
      </c>
      <c r="C3761" s="3" t="s">
        <v>4247</v>
      </c>
      <c r="D3761" s="22">
        <v>55000</v>
      </c>
      <c r="E3761" s="22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6"/>
        <v>26</v>
      </c>
      <c r="P3761">
        <f t="shared" si="233"/>
        <v>0</v>
      </c>
      <c r="Q3761" s="11" t="s">
        <v>8321</v>
      </c>
      <c r="R3761" t="s">
        <v>8337</v>
      </c>
      <c r="S3761" s="16">
        <f t="shared" si="234"/>
        <v>42239.573993055557</v>
      </c>
      <c r="T3761">
        <f t="shared" si="235"/>
        <v>2015</v>
      </c>
    </row>
    <row r="3762" spans="1:20" ht="58" x14ac:dyDescent="0.35">
      <c r="A3762">
        <v>208</v>
      </c>
      <c r="B3762" s="3" t="s">
        <v>210</v>
      </c>
      <c r="C3762" s="3" t="s">
        <v>4318</v>
      </c>
      <c r="D3762" s="22">
        <v>50000</v>
      </c>
      <c r="E3762" s="22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6"/>
        <v>121</v>
      </c>
      <c r="P3762">
        <f t="shared" si="233"/>
        <v>0</v>
      </c>
      <c r="Q3762" s="11" t="s">
        <v>8321</v>
      </c>
      <c r="R3762" t="s">
        <v>8325</v>
      </c>
      <c r="S3762" s="16">
        <f t="shared" si="234"/>
        <v>41959.369988425926</v>
      </c>
      <c r="T3762">
        <f t="shared" si="235"/>
        <v>2014</v>
      </c>
    </row>
    <row r="3763" spans="1:20" x14ac:dyDescent="0.35">
      <c r="A3763">
        <v>221</v>
      </c>
      <c r="B3763" s="3" t="s">
        <v>223</v>
      </c>
      <c r="C3763" s="3" t="s">
        <v>4331</v>
      </c>
      <c r="D3763" s="22">
        <v>50000</v>
      </c>
      <c r="E3763" s="22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6"/>
        <v>101</v>
      </c>
      <c r="P3763">
        <f t="shared" si="233"/>
        <v>0</v>
      </c>
      <c r="Q3763" s="11" t="s">
        <v>8321</v>
      </c>
      <c r="R3763" t="s">
        <v>8325</v>
      </c>
      <c r="S3763" s="16">
        <f t="shared" si="234"/>
        <v>42031.837546296301</v>
      </c>
      <c r="T3763">
        <f t="shared" si="235"/>
        <v>2015</v>
      </c>
    </row>
    <row r="3764" spans="1:20" ht="43.5" x14ac:dyDescent="0.35">
      <c r="A3764">
        <v>487</v>
      </c>
      <c r="B3764" s="3" t="s">
        <v>488</v>
      </c>
      <c r="C3764" s="3" t="s">
        <v>4597</v>
      </c>
      <c r="D3764" s="22">
        <v>50000</v>
      </c>
      <c r="E3764" s="22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6"/>
        <v>121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42669.594837962963</v>
      </c>
      <c r="T3764">
        <f t="shared" si="235"/>
        <v>2016</v>
      </c>
    </row>
    <row r="3765" spans="1:20" ht="43.5" x14ac:dyDescent="0.35">
      <c r="A3765">
        <v>562</v>
      </c>
      <c r="B3765" s="3" t="s">
        <v>563</v>
      </c>
      <c r="C3765" s="3" t="s">
        <v>4672</v>
      </c>
      <c r="D3765" s="22">
        <v>50000</v>
      </c>
      <c r="E3765" s="22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6"/>
        <v>101</v>
      </c>
      <c r="P3765">
        <f t="shared" si="233"/>
        <v>0</v>
      </c>
      <c r="Q3765" s="11" t="s">
        <v>8308</v>
      </c>
      <c r="R3765" t="s">
        <v>8342</v>
      </c>
      <c r="S3765" s="16">
        <f t="shared" si="234"/>
        <v>42692.389062500006</v>
      </c>
      <c r="T3765">
        <f t="shared" si="235"/>
        <v>2016</v>
      </c>
    </row>
    <row r="3766" spans="1:20" ht="43.5" x14ac:dyDescent="0.35">
      <c r="A3766">
        <v>1234</v>
      </c>
      <c r="B3766" s="3" t="s">
        <v>1235</v>
      </c>
      <c r="C3766" s="3" t="s">
        <v>5344</v>
      </c>
      <c r="D3766" s="22">
        <v>50000</v>
      </c>
      <c r="E3766" s="22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6"/>
        <v>101</v>
      </c>
      <c r="P3766">
        <f t="shared" si="233"/>
        <v>0</v>
      </c>
      <c r="Q3766" s="11" t="s">
        <v>8327</v>
      </c>
      <c r="R3766" t="s">
        <v>8354</v>
      </c>
      <c r="S3766" s="16">
        <f t="shared" si="234"/>
        <v>42007.788680555561</v>
      </c>
      <c r="T3766">
        <f t="shared" si="235"/>
        <v>2015</v>
      </c>
    </row>
    <row r="3767" spans="1:20" ht="43.5" x14ac:dyDescent="0.35">
      <c r="A3767">
        <v>1416</v>
      </c>
      <c r="B3767" s="3" t="s">
        <v>1417</v>
      </c>
      <c r="C3767" s="3" t="s">
        <v>5526</v>
      </c>
      <c r="D3767" s="22">
        <v>50000</v>
      </c>
      <c r="E3767" s="22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6"/>
        <v>109</v>
      </c>
      <c r="P3767">
        <f t="shared" si="233"/>
        <v>0</v>
      </c>
      <c r="Q3767" s="11" t="s">
        <v>8311</v>
      </c>
      <c r="R3767" t="s">
        <v>8348</v>
      </c>
      <c r="S3767" s="16">
        <f t="shared" si="234"/>
        <v>42299.926145833335</v>
      </c>
      <c r="T3767">
        <f t="shared" si="235"/>
        <v>2015</v>
      </c>
    </row>
    <row r="3768" spans="1:20" ht="43.5" x14ac:dyDescent="0.35">
      <c r="A3768">
        <v>2350</v>
      </c>
      <c r="B3768" s="3" t="s">
        <v>2351</v>
      </c>
      <c r="C3768" s="3" t="s">
        <v>6460</v>
      </c>
      <c r="D3768" s="22">
        <v>50000</v>
      </c>
      <c r="E3768" s="22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6"/>
        <v>503</v>
      </c>
      <c r="P3768">
        <f t="shared" si="233"/>
        <v>0</v>
      </c>
      <c r="Q3768" s="11" t="s">
        <v>8308</v>
      </c>
      <c r="R3768" t="s">
        <v>8342</v>
      </c>
      <c r="S3768" s="16">
        <f t="shared" si="234"/>
        <v>42708.842245370368</v>
      </c>
      <c r="T3768">
        <f t="shared" si="235"/>
        <v>2016</v>
      </c>
    </row>
    <row r="3769" spans="1:20" ht="43.5" x14ac:dyDescent="0.35">
      <c r="A3769">
        <v>2400</v>
      </c>
      <c r="B3769" s="3" t="s">
        <v>2401</v>
      </c>
      <c r="C3769" s="3" t="s">
        <v>6510</v>
      </c>
      <c r="D3769" s="22">
        <v>50000</v>
      </c>
      <c r="E3769" s="22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6"/>
        <v>121</v>
      </c>
      <c r="P3769">
        <f t="shared" si="233"/>
        <v>0</v>
      </c>
      <c r="Q3769" s="11" t="s">
        <v>8308</v>
      </c>
      <c r="R3769" t="s">
        <v>8342</v>
      </c>
      <c r="S3769" s="16">
        <f t="shared" si="234"/>
        <v>42444.268101851849</v>
      </c>
      <c r="T3769">
        <f t="shared" si="235"/>
        <v>2016</v>
      </c>
    </row>
    <row r="3770" spans="1:20" ht="29" x14ac:dyDescent="0.35">
      <c r="A3770">
        <v>2894</v>
      </c>
      <c r="B3770" s="3" t="s">
        <v>2894</v>
      </c>
      <c r="C3770" s="3" t="s">
        <v>7004</v>
      </c>
      <c r="D3770" s="22">
        <v>50000</v>
      </c>
      <c r="E3770" s="22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6"/>
        <v>126</v>
      </c>
      <c r="P3770">
        <f t="shared" si="233"/>
        <v>0</v>
      </c>
      <c r="Q3770" s="11" t="s">
        <v>8323</v>
      </c>
      <c r="R3770" t="s">
        <v>8326</v>
      </c>
      <c r="S3770" s="16">
        <f t="shared" si="234"/>
        <v>42037.986284722225</v>
      </c>
      <c r="T3770">
        <f t="shared" si="235"/>
        <v>2015</v>
      </c>
    </row>
    <row r="3771" spans="1:20" ht="58" x14ac:dyDescent="0.35">
      <c r="A3771">
        <v>2945</v>
      </c>
      <c r="B3771" s="3" t="s">
        <v>2945</v>
      </c>
      <c r="C3771" s="3" t="s">
        <v>7055</v>
      </c>
      <c r="D3771" s="22">
        <v>50000</v>
      </c>
      <c r="E3771" s="22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6"/>
        <v>100</v>
      </c>
      <c r="P3771">
        <f t="shared" si="233"/>
        <v>0</v>
      </c>
      <c r="Q3771" s="11" t="s">
        <v>8323</v>
      </c>
      <c r="R3771" t="s">
        <v>8324</v>
      </c>
      <c r="S3771" s="16">
        <f t="shared" si="234"/>
        <v>42118.139583333337</v>
      </c>
      <c r="T3771">
        <f t="shared" si="235"/>
        <v>2015</v>
      </c>
    </row>
    <row r="3772" spans="1:20" ht="43.5" x14ac:dyDescent="0.35">
      <c r="A3772">
        <v>3057</v>
      </c>
      <c r="B3772" s="3" t="s">
        <v>3057</v>
      </c>
      <c r="C3772" s="3" t="s">
        <v>7167</v>
      </c>
      <c r="D3772" s="22">
        <v>50000</v>
      </c>
      <c r="E3772" s="22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6"/>
        <v>100</v>
      </c>
      <c r="P3772">
        <f t="shared" si="233"/>
        <v>0</v>
      </c>
      <c r="Q3772" s="11" t="s">
        <v>8323</v>
      </c>
      <c r="R3772" t="s">
        <v>8324</v>
      </c>
      <c r="S3772" s="16">
        <f t="shared" si="234"/>
        <v>42433.650590277779</v>
      </c>
      <c r="T3772">
        <f t="shared" si="235"/>
        <v>2016</v>
      </c>
    </row>
    <row r="3773" spans="1:20" ht="43.5" x14ac:dyDescent="0.35">
      <c r="A3773">
        <v>552</v>
      </c>
      <c r="B3773" s="3" t="s">
        <v>553</v>
      </c>
      <c r="C3773" s="3" t="s">
        <v>4662</v>
      </c>
      <c r="D3773" s="22">
        <v>45000</v>
      </c>
      <c r="E3773" s="22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6"/>
        <v>121</v>
      </c>
      <c r="P3773">
        <f t="shared" si="233"/>
        <v>0</v>
      </c>
      <c r="Q3773" s="11" t="s">
        <v>8308</v>
      </c>
      <c r="R3773" t="s">
        <v>8342</v>
      </c>
      <c r="S3773" s="16">
        <f t="shared" si="234"/>
        <v>42318.616851851853</v>
      </c>
      <c r="T3773">
        <f t="shared" si="235"/>
        <v>2015</v>
      </c>
    </row>
    <row r="3774" spans="1:20" x14ac:dyDescent="0.35">
      <c r="A3774">
        <v>2507</v>
      </c>
      <c r="B3774" s="3" t="s">
        <v>2507</v>
      </c>
      <c r="C3774" s="3" t="s">
        <v>6617</v>
      </c>
      <c r="D3774" s="22">
        <v>42850</v>
      </c>
      <c r="E3774" s="22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6"/>
        <v>100</v>
      </c>
      <c r="P3774">
        <f t="shared" si="233"/>
        <v>0</v>
      </c>
      <c r="Q3774" s="11" t="s">
        <v>8319</v>
      </c>
      <c r="R3774" t="s">
        <v>8357</v>
      </c>
      <c r="S3774" s="16">
        <f t="shared" si="234"/>
        <v>42105.072962962964</v>
      </c>
      <c r="T3774">
        <f t="shared" si="235"/>
        <v>2015</v>
      </c>
    </row>
    <row r="3775" spans="1:20" ht="43.5" x14ac:dyDescent="0.35">
      <c r="A3775">
        <v>1058</v>
      </c>
      <c r="B3775" s="3" t="s">
        <v>1059</v>
      </c>
      <c r="C3775" s="3" t="s">
        <v>5168</v>
      </c>
      <c r="D3775" s="22">
        <v>40000</v>
      </c>
      <c r="E3775" s="22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6"/>
        <v>120</v>
      </c>
      <c r="P3775">
        <f t="shared" si="233"/>
        <v>0</v>
      </c>
      <c r="Q3775" s="11" t="s">
        <v>8346</v>
      </c>
      <c r="R3775" t="s">
        <v>8347</v>
      </c>
      <c r="S3775" s="16">
        <f t="shared" si="234"/>
        <v>42047.900960648149</v>
      </c>
      <c r="T3775">
        <f t="shared" si="235"/>
        <v>2015</v>
      </c>
    </row>
    <row r="3776" spans="1:20" ht="43.5" x14ac:dyDescent="0.35">
      <c r="A3776">
        <v>1131</v>
      </c>
      <c r="B3776" s="3" t="s">
        <v>1132</v>
      </c>
      <c r="C3776" s="3" t="s">
        <v>5241</v>
      </c>
      <c r="D3776" s="22">
        <v>40000</v>
      </c>
      <c r="E3776" s="22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6"/>
        <v>1</v>
      </c>
      <c r="P3776">
        <f t="shared" si="233"/>
        <v>0</v>
      </c>
      <c r="Q3776" s="11" t="s">
        <v>8316</v>
      </c>
      <c r="R3776" t="s">
        <v>8344</v>
      </c>
      <c r="S3776" s="16">
        <f t="shared" si="234"/>
        <v>42332.908194444448</v>
      </c>
      <c r="T3776">
        <f t="shared" si="235"/>
        <v>2015</v>
      </c>
    </row>
    <row r="3777" spans="1:20" ht="58" x14ac:dyDescent="0.35">
      <c r="A3777">
        <v>1432</v>
      </c>
      <c r="B3777" s="3" t="s">
        <v>1433</v>
      </c>
      <c r="C3777" s="3" t="s">
        <v>5542</v>
      </c>
      <c r="D3777" s="22">
        <v>40000</v>
      </c>
      <c r="E3777" s="22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6"/>
        <v>100</v>
      </c>
      <c r="P3777">
        <f t="shared" si="233"/>
        <v>0</v>
      </c>
      <c r="Q3777" s="11" t="s">
        <v>8311</v>
      </c>
      <c r="R3777" t="s">
        <v>8348</v>
      </c>
      <c r="S3777" s="16">
        <f t="shared" si="234"/>
        <v>42175.780416666668</v>
      </c>
      <c r="T3777">
        <f t="shared" si="235"/>
        <v>2015</v>
      </c>
    </row>
    <row r="3778" spans="1:20" ht="43.5" x14ac:dyDescent="0.35">
      <c r="A3778">
        <v>2564</v>
      </c>
      <c r="B3778" s="3" t="s">
        <v>2564</v>
      </c>
      <c r="C3778" s="3" t="s">
        <v>6674</v>
      </c>
      <c r="D3778" s="22">
        <v>40000</v>
      </c>
      <c r="E3778" s="22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6"/>
        <v>120</v>
      </c>
      <c r="P3778">
        <f t="shared" si="233"/>
        <v>0</v>
      </c>
      <c r="Q3778" s="11" t="s">
        <v>8319</v>
      </c>
      <c r="R3778" t="s">
        <v>8345</v>
      </c>
      <c r="S3778" s="16">
        <f t="shared" si="234"/>
        <v>41822.040497685186</v>
      </c>
      <c r="T3778">
        <f t="shared" si="235"/>
        <v>2014</v>
      </c>
    </row>
    <row r="3779" spans="1:20" ht="43.5" x14ac:dyDescent="0.35">
      <c r="A3779">
        <v>1459</v>
      </c>
      <c r="B3779" s="3" t="s">
        <v>1460</v>
      </c>
      <c r="C3779" s="3" t="s">
        <v>5569</v>
      </c>
      <c r="D3779" s="22">
        <v>37000</v>
      </c>
      <c r="E3779" s="22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100</v>
      </c>
      <c r="P3779">
        <f t="shared" ref="P3779:P3842" si="237">IFERROR(ROUND(E3779/L3779,2),0)</f>
        <v>0</v>
      </c>
      <c r="Q3779" s="11" t="s">
        <v>8311</v>
      </c>
      <c r="R3779" t="s">
        <v>8348</v>
      </c>
      <c r="S3779" s="16">
        <f t="shared" ref="S3779:S3842" si="238">(((J3779/60)/60)/24)+DATE(1970,1,1)</f>
        <v>42312.204814814817</v>
      </c>
      <c r="T3779">
        <f t="shared" ref="T3779:T3842" si="239">YEAR(S3779)</f>
        <v>2015</v>
      </c>
    </row>
    <row r="3780" spans="1:20" ht="29" x14ac:dyDescent="0.35">
      <c r="A3780">
        <v>2504</v>
      </c>
      <c r="B3780" s="3" t="s">
        <v>2504</v>
      </c>
      <c r="C3780" s="3" t="s">
        <v>6614</v>
      </c>
      <c r="D3780" s="22">
        <v>35000</v>
      </c>
      <c r="E3780" s="22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100</v>
      </c>
      <c r="P3780">
        <f t="shared" si="237"/>
        <v>0</v>
      </c>
      <c r="Q3780" s="11" t="s">
        <v>8319</v>
      </c>
      <c r="R3780" t="s">
        <v>8357</v>
      </c>
      <c r="S3780" s="16">
        <f t="shared" si="238"/>
        <v>41928.015439814815</v>
      </c>
      <c r="T3780">
        <f t="shared" si="239"/>
        <v>2014</v>
      </c>
    </row>
    <row r="3781" spans="1:20" ht="43.5" x14ac:dyDescent="0.35">
      <c r="A3781">
        <v>2566</v>
      </c>
      <c r="B3781" s="3" t="s">
        <v>2566</v>
      </c>
      <c r="C3781" s="3" t="s">
        <v>6676</v>
      </c>
      <c r="D3781" s="22">
        <v>35000</v>
      </c>
      <c r="E3781" s="22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100</v>
      </c>
      <c r="P3781">
        <f t="shared" si="237"/>
        <v>0</v>
      </c>
      <c r="Q3781" s="11" t="s">
        <v>8319</v>
      </c>
      <c r="R3781" t="s">
        <v>8345</v>
      </c>
      <c r="S3781" s="16">
        <f t="shared" si="238"/>
        <v>41842.980879629627</v>
      </c>
      <c r="T3781">
        <f t="shared" si="239"/>
        <v>2014</v>
      </c>
    </row>
    <row r="3782" spans="1:20" ht="43.5" x14ac:dyDescent="0.35">
      <c r="A3782">
        <v>2395</v>
      </c>
      <c r="B3782" s="3" t="s">
        <v>2396</v>
      </c>
      <c r="C3782" s="3" t="s">
        <v>6505</v>
      </c>
      <c r="D3782" s="22">
        <v>33000</v>
      </c>
      <c r="E3782" s="22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100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42717.121377314819</v>
      </c>
      <c r="T3782">
        <f t="shared" si="239"/>
        <v>2016</v>
      </c>
    </row>
    <row r="3783" spans="1:20" ht="43.5" x14ac:dyDescent="0.35">
      <c r="A3783">
        <v>493</v>
      </c>
      <c r="B3783" s="3" t="s">
        <v>494</v>
      </c>
      <c r="C3783" s="3" t="s">
        <v>4603</v>
      </c>
      <c r="D3783" s="22">
        <v>30000</v>
      </c>
      <c r="E3783" s="22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120</v>
      </c>
      <c r="P3783">
        <f t="shared" si="237"/>
        <v>0</v>
      </c>
      <c r="Q3783" s="11" t="s">
        <v>8321</v>
      </c>
      <c r="R3783" t="s">
        <v>8339</v>
      </c>
      <c r="S3783" s="16">
        <f t="shared" si="238"/>
        <v>42114.726134259254</v>
      </c>
      <c r="T3783">
        <f t="shared" si="239"/>
        <v>2015</v>
      </c>
    </row>
    <row r="3784" spans="1:20" x14ac:dyDescent="0.35">
      <c r="A3784">
        <v>1569</v>
      </c>
      <c r="B3784" s="3" t="s">
        <v>1570</v>
      </c>
      <c r="C3784" s="3" t="s">
        <v>5679</v>
      </c>
      <c r="D3784" s="22">
        <v>30000</v>
      </c>
      <c r="E3784" s="22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240</v>
      </c>
      <c r="P3784">
        <f t="shared" si="237"/>
        <v>0</v>
      </c>
      <c r="Q3784" s="11" t="s">
        <v>8311</v>
      </c>
      <c r="R3784" t="s">
        <v>8349</v>
      </c>
      <c r="S3784" s="16">
        <f t="shared" si="238"/>
        <v>41389.679560185185</v>
      </c>
      <c r="T3784">
        <f t="shared" si="239"/>
        <v>2013</v>
      </c>
    </row>
    <row r="3785" spans="1:20" ht="29" x14ac:dyDescent="0.35">
      <c r="A3785">
        <v>2379</v>
      </c>
      <c r="B3785" s="3" t="s">
        <v>2380</v>
      </c>
      <c r="C3785" s="3" t="s">
        <v>6489</v>
      </c>
      <c r="D3785" s="22">
        <v>30000</v>
      </c>
      <c r="E3785" s="22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102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42237.016388888893</v>
      </c>
      <c r="T3785">
        <f t="shared" si="239"/>
        <v>2015</v>
      </c>
    </row>
    <row r="3786" spans="1:20" ht="43.5" x14ac:dyDescent="0.35">
      <c r="A3786">
        <v>2386</v>
      </c>
      <c r="B3786" s="3" t="s">
        <v>2387</v>
      </c>
      <c r="C3786" s="3" t="s">
        <v>6496</v>
      </c>
      <c r="D3786" s="22">
        <v>30000</v>
      </c>
      <c r="E3786" s="22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119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41954.838240740741</v>
      </c>
      <c r="T3786">
        <f t="shared" si="239"/>
        <v>2014</v>
      </c>
    </row>
    <row r="3787" spans="1:20" ht="43.5" x14ac:dyDescent="0.35">
      <c r="A3787">
        <v>2572</v>
      </c>
      <c r="B3787" s="3" t="s">
        <v>2572</v>
      </c>
      <c r="C3787" s="3" t="s">
        <v>6682</v>
      </c>
      <c r="D3787" s="22">
        <v>30000</v>
      </c>
      <c r="E3787" s="22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148</v>
      </c>
      <c r="P3787">
        <f t="shared" si="237"/>
        <v>0</v>
      </c>
      <c r="Q3787" s="11" t="s">
        <v>8319</v>
      </c>
      <c r="R3787" t="s">
        <v>8345</v>
      </c>
      <c r="S3787" s="16">
        <f t="shared" si="238"/>
        <v>42077.119409722218</v>
      </c>
      <c r="T3787">
        <f t="shared" si="239"/>
        <v>2015</v>
      </c>
    </row>
    <row r="3788" spans="1:20" ht="43.5" x14ac:dyDescent="0.35">
      <c r="A3788">
        <v>2686</v>
      </c>
      <c r="B3788" s="3" t="s">
        <v>2686</v>
      </c>
      <c r="C3788" s="3" t="s">
        <v>6796</v>
      </c>
      <c r="D3788" s="22">
        <v>30000</v>
      </c>
      <c r="E3788" s="22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118</v>
      </c>
      <c r="P3788">
        <f t="shared" si="237"/>
        <v>0</v>
      </c>
      <c r="Q3788" s="11" t="s">
        <v>8319</v>
      </c>
      <c r="R3788" t="s">
        <v>8345</v>
      </c>
      <c r="S3788" s="16">
        <f t="shared" si="238"/>
        <v>41892.974803240737</v>
      </c>
      <c r="T3788">
        <f t="shared" si="239"/>
        <v>2014</v>
      </c>
    </row>
    <row r="3789" spans="1:20" ht="43.5" x14ac:dyDescent="0.35">
      <c r="A3789">
        <v>2888</v>
      </c>
      <c r="B3789" s="3" t="s">
        <v>2888</v>
      </c>
      <c r="C3789" s="3" t="s">
        <v>6998</v>
      </c>
      <c r="D3789" s="22">
        <v>30000</v>
      </c>
      <c r="E3789" s="22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169</v>
      </c>
      <c r="P3789">
        <f t="shared" si="237"/>
        <v>0</v>
      </c>
      <c r="Q3789" s="11" t="s">
        <v>8323</v>
      </c>
      <c r="R3789" t="s">
        <v>8326</v>
      </c>
      <c r="S3789" s="16">
        <f t="shared" si="238"/>
        <v>41922.535185185188</v>
      </c>
      <c r="T3789">
        <f t="shared" si="239"/>
        <v>2014</v>
      </c>
    </row>
    <row r="3790" spans="1:20" ht="43.5" x14ac:dyDescent="0.35">
      <c r="A3790">
        <v>3875</v>
      </c>
      <c r="B3790" s="3" t="s">
        <v>3872</v>
      </c>
      <c r="C3790" s="3" t="s">
        <v>7984</v>
      </c>
      <c r="D3790" s="22">
        <v>30000</v>
      </c>
      <c r="E3790" s="22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148</v>
      </c>
      <c r="P3790">
        <f t="shared" si="237"/>
        <v>0</v>
      </c>
      <c r="Q3790" s="11" t="s">
        <v>8323</v>
      </c>
      <c r="R3790" t="s">
        <v>8335</v>
      </c>
      <c r="S3790" s="16">
        <f t="shared" si="238"/>
        <v>42615.346817129626</v>
      </c>
      <c r="T3790">
        <f t="shared" si="239"/>
        <v>2016</v>
      </c>
    </row>
    <row r="3791" spans="1:20" ht="43.5" x14ac:dyDescent="0.35">
      <c r="A3791">
        <v>3882</v>
      </c>
      <c r="B3791" s="3" t="s">
        <v>3879</v>
      </c>
      <c r="C3791" s="3" t="s">
        <v>7991</v>
      </c>
      <c r="D3791" s="22">
        <v>30000</v>
      </c>
      <c r="E3791" s="22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ref="O3791:O3854" si="240">ROUND(E1027/D1027*100,0)</f>
        <v>49</v>
      </c>
      <c r="P3791">
        <f t="shared" si="237"/>
        <v>0</v>
      </c>
      <c r="Q3791" s="11" t="s">
        <v>8323</v>
      </c>
      <c r="R3791" t="s">
        <v>8335</v>
      </c>
      <c r="S3791" s="16">
        <f t="shared" si="238"/>
        <v>42373.983449074076</v>
      </c>
      <c r="T3791">
        <f t="shared" si="239"/>
        <v>2016</v>
      </c>
    </row>
    <row r="3792" spans="1:20" ht="43.5" x14ac:dyDescent="0.35">
      <c r="A3792">
        <v>3948</v>
      </c>
      <c r="B3792" s="3" t="s">
        <v>3945</v>
      </c>
      <c r="C3792" s="3" t="s">
        <v>8056</v>
      </c>
      <c r="D3792" s="22">
        <v>30000</v>
      </c>
      <c r="E3792" s="22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0"/>
        <v>12</v>
      </c>
      <c r="P3792">
        <f t="shared" si="237"/>
        <v>0</v>
      </c>
      <c r="Q3792" s="11" t="s">
        <v>8323</v>
      </c>
      <c r="R3792" t="s">
        <v>8326</v>
      </c>
      <c r="S3792" s="16">
        <f t="shared" si="238"/>
        <v>41829.325497685182</v>
      </c>
      <c r="T3792">
        <f t="shared" si="239"/>
        <v>2014</v>
      </c>
    </row>
    <row r="3793" spans="1:20" ht="43.5" x14ac:dyDescent="0.35">
      <c r="A3793">
        <v>227</v>
      </c>
      <c r="B3793" s="3" t="s">
        <v>229</v>
      </c>
      <c r="C3793" s="3" t="s">
        <v>4337</v>
      </c>
      <c r="D3793" s="22">
        <v>28000</v>
      </c>
      <c r="E3793" s="22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0"/>
        <v>12</v>
      </c>
      <c r="P3793">
        <f t="shared" si="237"/>
        <v>0</v>
      </c>
      <c r="Q3793" s="11" t="s">
        <v>8321</v>
      </c>
      <c r="R3793" t="s">
        <v>8325</v>
      </c>
      <c r="S3793" s="16">
        <f t="shared" si="238"/>
        <v>42164.893993055557</v>
      </c>
      <c r="T3793">
        <f t="shared" si="239"/>
        <v>2015</v>
      </c>
    </row>
    <row r="3794" spans="1:20" ht="43.5" x14ac:dyDescent="0.35">
      <c r="A3794">
        <v>2357</v>
      </c>
      <c r="B3794" s="3" t="s">
        <v>2358</v>
      </c>
      <c r="C3794" s="3" t="s">
        <v>6467</v>
      </c>
      <c r="D3794" s="22">
        <v>27000</v>
      </c>
      <c r="E3794" s="22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0"/>
        <v>108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42264.620115740734</v>
      </c>
      <c r="T3794">
        <f t="shared" si="239"/>
        <v>2015</v>
      </c>
    </row>
    <row r="3795" spans="1:20" ht="43.5" x14ac:dyDescent="0.35">
      <c r="A3795">
        <v>238</v>
      </c>
      <c r="B3795" s="3" t="s">
        <v>240</v>
      </c>
      <c r="C3795" s="3" t="s">
        <v>4348</v>
      </c>
      <c r="D3795" s="22">
        <v>26000</v>
      </c>
      <c r="E3795" s="22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0"/>
        <v>23</v>
      </c>
      <c r="P3795">
        <f t="shared" si="237"/>
        <v>0</v>
      </c>
      <c r="Q3795" s="11" t="s">
        <v>8321</v>
      </c>
      <c r="R3795" t="s">
        <v>8325</v>
      </c>
      <c r="S3795" s="16">
        <f t="shared" si="238"/>
        <v>42713.962499999994</v>
      </c>
      <c r="T3795">
        <f t="shared" si="239"/>
        <v>2016</v>
      </c>
    </row>
    <row r="3796" spans="1:20" ht="58" x14ac:dyDescent="0.35">
      <c r="A3796">
        <v>209</v>
      </c>
      <c r="B3796" s="3" t="s">
        <v>211</v>
      </c>
      <c r="C3796" s="3" t="s">
        <v>4319</v>
      </c>
      <c r="D3796" s="22">
        <v>25000</v>
      </c>
      <c r="E3796" s="22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0"/>
        <v>106</v>
      </c>
      <c r="P3796">
        <f t="shared" si="237"/>
        <v>0</v>
      </c>
      <c r="Q3796" s="11" t="s">
        <v>8321</v>
      </c>
      <c r="R3796" t="s">
        <v>8325</v>
      </c>
      <c r="S3796" s="16">
        <f t="shared" si="238"/>
        <v>42165.922858796301</v>
      </c>
      <c r="T3796">
        <f t="shared" si="239"/>
        <v>2015</v>
      </c>
    </row>
    <row r="3797" spans="1:20" ht="43.5" x14ac:dyDescent="0.35">
      <c r="A3797">
        <v>565</v>
      </c>
      <c r="B3797" s="3" t="s">
        <v>566</v>
      </c>
      <c r="C3797" s="3" t="s">
        <v>4675</v>
      </c>
      <c r="D3797" s="22">
        <v>25000</v>
      </c>
      <c r="E3797" s="22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0"/>
        <v>117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42165.785289351858</v>
      </c>
      <c r="T3797">
        <f t="shared" si="239"/>
        <v>2015</v>
      </c>
    </row>
    <row r="3798" spans="1:20" ht="43.5" x14ac:dyDescent="0.35">
      <c r="A3798">
        <v>625</v>
      </c>
      <c r="B3798" s="3" t="s">
        <v>626</v>
      </c>
      <c r="C3798" s="3" t="s">
        <v>4735</v>
      </c>
      <c r="D3798" s="22">
        <v>25000</v>
      </c>
      <c r="E3798" s="22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0"/>
        <v>117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42790.895567129628</v>
      </c>
      <c r="T3798">
        <f t="shared" si="239"/>
        <v>2017</v>
      </c>
    </row>
    <row r="3799" spans="1:20" ht="43.5" x14ac:dyDescent="0.35">
      <c r="A3799">
        <v>1120</v>
      </c>
      <c r="B3799" s="3" t="s">
        <v>1121</v>
      </c>
      <c r="C3799" s="3" t="s">
        <v>5230</v>
      </c>
      <c r="D3799" s="22">
        <v>25000</v>
      </c>
      <c r="E3799" s="22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0"/>
        <v>194</v>
      </c>
      <c r="P3799">
        <f t="shared" si="237"/>
        <v>0</v>
      </c>
      <c r="Q3799" s="11" t="s">
        <v>8316</v>
      </c>
      <c r="R3799" t="s">
        <v>8334</v>
      </c>
      <c r="S3799" s="16">
        <f t="shared" si="238"/>
        <v>40799.872685185182</v>
      </c>
      <c r="T3799">
        <f t="shared" si="239"/>
        <v>2011</v>
      </c>
    </row>
    <row r="3800" spans="1:20" ht="43.5" x14ac:dyDescent="0.35">
      <c r="A3800">
        <v>1147</v>
      </c>
      <c r="B3800" s="3" t="s">
        <v>1148</v>
      </c>
      <c r="C3800" s="3" t="s">
        <v>5257</v>
      </c>
      <c r="D3800" s="22">
        <v>25000</v>
      </c>
      <c r="E3800" s="22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0"/>
        <v>116</v>
      </c>
      <c r="P3800">
        <f t="shared" si="237"/>
        <v>0</v>
      </c>
      <c r="Q3800" s="11" t="s">
        <v>8319</v>
      </c>
      <c r="R3800" t="s">
        <v>8345</v>
      </c>
      <c r="S3800" s="16">
        <f t="shared" si="238"/>
        <v>41871.972025462965</v>
      </c>
      <c r="T3800">
        <f t="shared" si="239"/>
        <v>2014</v>
      </c>
    </row>
    <row r="3801" spans="1:20" ht="58" x14ac:dyDescent="0.35">
      <c r="A3801">
        <v>1151</v>
      </c>
      <c r="B3801" s="3" t="s">
        <v>1152</v>
      </c>
      <c r="C3801" s="3" t="s">
        <v>5261</v>
      </c>
      <c r="D3801" s="22">
        <v>25000</v>
      </c>
      <c r="E3801" s="22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0"/>
        <v>116</v>
      </c>
      <c r="P3801">
        <f t="shared" si="237"/>
        <v>0</v>
      </c>
      <c r="Q3801" s="11" t="s">
        <v>8319</v>
      </c>
      <c r="R3801" t="s">
        <v>8345</v>
      </c>
      <c r="S3801" s="16">
        <f t="shared" si="238"/>
        <v>42224.102581018517</v>
      </c>
      <c r="T3801">
        <f t="shared" si="239"/>
        <v>2015</v>
      </c>
    </row>
    <row r="3802" spans="1:20" ht="58" x14ac:dyDescent="0.35">
      <c r="A3802">
        <v>1237</v>
      </c>
      <c r="B3802" s="3" t="s">
        <v>1238</v>
      </c>
      <c r="C3802" s="3" t="s">
        <v>5347</v>
      </c>
      <c r="D3802" s="22">
        <v>25000</v>
      </c>
      <c r="E3802" s="22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0"/>
        <v>105</v>
      </c>
      <c r="P3802">
        <f t="shared" si="237"/>
        <v>0</v>
      </c>
      <c r="Q3802" s="11" t="s">
        <v>8327</v>
      </c>
      <c r="R3802" t="s">
        <v>8354</v>
      </c>
      <c r="S3802" s="16">
        <f t="shared" si="238"/>
        <v>41125.283159722225</v>
      </c>
      <c r="T3802">
        <f t="shared" si="239"/>
        <v>2012</v>
      </c>
    </row>
    <row r="3803" spans="1:20" ht="43.5" x14ac:dyDescent="0.35">
      <c r="A3803">
        <v>1453</v>
      </c>
      <c r="B3803" s="3" t="s">
        <v>1454</v>
      </c>
      <c r="C3803" s="3" t="s">
        <v>5563</v>
      </c>
      <c r="D3803" s="22">
        <v>25000</v>
      </c>
      <c r="E3803" s="22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0"/>
        <v>12</v>
      </c>
      <c r="P3803">
        <f t="shared" si="237"/>
        <v>0</v>
      </c>
      <c r="Q3803" s="11" t="s">
        <v>8311</v>
      </c>
      <c r="R3803" t="s">
        <v>8348</v>
      </c>
      <c r="S3803" s="16">
        <f t="shared" si="238"/>
        <v>42795.696145833332</v>
      </c>
      <c r="T3803">
        <f t="shared" si="239"/>
        <v>2017</v>
      </c>
    </row>
    <row r="3804" spans="1:20" ht="43.5" x14ac:dyDescent="0.35">
      <c r="A3804">
        <v>2369</v>
      </c>
      <c r="B3804" s="3" t="s">
        <v>2370</v>
      </c>
      <c r="C3804" s="3" t="s">
        <v>6479</v>
      </c>
      <c r="D3804" s="22">
        <v>25000</v>
      </c>
      <c r="E3804" s="22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0"/>
        <v>191</v>
      </c>
      <c r="P3804">
        <f t="shared" si="237"/>
        <v>0</v>
      </c>
      <c r="Q3804" s="11" t="s">
        <v>8308</v>
      </c>
      <c r="R3804" t="s">
        <v>8342</v>
      </c>
      <c r="S3804" s="16">
        <f t="shared" si="238"/>
        <v>42380.812627314815</v>
      </c>
      <c r="T3804">
        <f t="shared" si="239"/>
        <v>2016</v>
      </c>
    </row>
    <row r="3805" spans="1:20" ht="58" x14ac:dyDescent="0.35">
      <c r="A3805">
        <v>3056</v>
      </c>
      <c r="B3805" s="3" t="s">
        <v>3056</v>
      </c>
      <c r="C3805" s="3" t="s">
        <v>7166</v>
      </c>
      <c r="D3805" s="22">
        <v>25000</v>
      </c>
      <c r="E3805" s="22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0"/>
        <v>114</v>
      </c>
      <c r="P3805">
        <f t="shared" si="237"/>
        <v>0</v>
      </c>
      <c r="Q3805" s="11" t="s">
        <v>8323</v>
      </c>
      <c r="R3805" t="s">
        <v>8324</v>
      </c>
      <c r="S3805" s="16">
        <f t="shared" si="238"/>
        <v>41851.636388888888</v>
      </c>
      <c r="T3805">
        <f t="shared" si="239"/>
        <v>2014</v>
      </c>
    </row>
    <row r="3806" spans="1:20" ht="43.5" x14ac:dyDescent="0.35">
      <c r="A3806">
        <v>3145</v>
      </c>
      <c r="B3806" s="3" t="s">
        <v>3145</v>
      </c>
      <c r="C3806" s="3" t="s">
        <v>7255</v>
      </c>
      <c r="D3806" s="22">
        <v>25000</v>
      </c>
      <c r="E3806" s="22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0"/>
        <v>114</v>
      </c>
      <c r="P3806">
        <f t="shared" si="237"/>
        <v>0</v>
      </c>
      <c r="Q3806" s="11" t="s">
        <v>8323</v>
      </c>
      <c r="R3806" t="s">
        <v>8326</v>
      </c>
      <c r="S3806" s="16">
        <f t="shared" si="238"/>
        <v>42762.040902777779</v>
      </c>
      <c r="T3806">
        <f t="shared" si="239"/>
        <v>2017</v>
      </c>
    </row>
    <row r="3807" spans="1:20" ht="43.5" x14ac:dyDescent="0.35">
      <c r="A3807">
        <v>3643</v>
      </c>
      <c r="B3807" s="3" t="s">
        <v>3641</v>
      </c>
      <c r="C3807" s="3" t="s">
        <v>7753</v>
      </c>
      <c r="D3807" s="22">
        <v>25000</v>
      </c>
      <c r="E3807" s="22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0"/>
        <v>114</v>
      </c>
      <c r="P3807">
        <f t="shared" si="237"/>
        <v>0</v>
      </c>
      <c r="Q3807" s="11" t="s">
        <v>8323</v>
      </c>
      <c r="R3807" t="s">
        <v>8335</v>
      </c>
      <c r="S3807" s="16">
        <f t="shared" si="238"/>
        <v>42285.143969907411</v>
      </c>
      <c r="T3807">
        <f t="shared" si="239"/>
        <v>2015</v>
      </c>
    </row>
    <row r="3808" spans="1:20" ht="58" x14ac:dyDescent="0.35">
      <c r="A3808">
        <v>3954</v>
      </c>
      <c r="B3808" s="3" t="s">
        <v>3951</v>
      </c>
      <c r="C3808" s="3" t="s">
        <v>8061</v>
      </c>
      <c r="D3808" s="22">
        <v>25000</v>
      </c>
      <c r="E3808" s="22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0"/>
        <v>21</v>
      </c>
      <c r="P3808">
        <f t="shared" si="237"/>
        <v>0</v>
      </c>
      <c r="Q3808" s="11" t="s">
        <v>8323</v>
      </c>
      <c r="R3808" t="s">
        <v>8326</v>
      </c>
      <c r="S3808" s="16">
        <f t="shared" si="238"/>
        <v>41774.651203703703</v>
      </c>
      <c r="T3808">
        <f t="shared" si="239"/>
        <v>2014</v>
      </c>
    </row>
    <row r="3809" spans="1:20" ht="43.5" x14ac:dyDescent="0.35">
      <c r="A3809">
        <v>2516</v>
      </c>
      <c r="B3809" s="3" t="s">
        <v>2516</v>
      </c>
      <c r="C3809" s="3" t="s">
        <v>6626</v>
      </c>
      <c r="D3809" s="22">
        <v>22000</v>
      </c>
      <c r="E3809" s="22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0"/>
        <v>113</v>
      </c>
      <c r="P3809">
        <f t="shared" si="237"/>
        <v>0</v>
      </c>
      <c r="Q3809" s="11" t="s">
        <v>8319</v>
      </c>
      <c r="R3809" t="s">
        <v>8357</v>
      </c>
      <c r="S3809" s="16">
        <f t="shared" si="238"/>
        <v>41942.653379629628</v>
      </c>
      <c r="T3809">
        <f t="shared" si="239"/>
        <v>2014</v>
      </c>
    </row>
    <row r="3810" spans="1:20" ht="58" x14ac:dyDescent="0.35">
      <c r="A3810">
        <v>129</v>
      </c>
      <c r="B3810" s="3" t="s">
        <v>131</v>
      </c>
      <c r="C3810" s="3" t="s">
        <v>4240</v>
      </c>
      <c r="D3810" s="22">
        <v>20000</v>
      </c>
      <c r="E3810" s="22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0"/>
        <v>113</v>
      </c>
      <c r="P3810">
        <f t="shared" si="237"/>
        <v>0</v>
      </c>
      <c r="Q3810" s="11" t="s">
        <v>8321</v>
      </c>
      <c r="R3810" t="s">
        <v>8337</v>
      </c>
      <c r="S3810" s="16">
        <f t="shared" si="238"/>
        <v>41882.937303240738</v>
      </c>
      <c r="T3810">
        <f t="shared" si="239"/>
        <v>2014</v>
      </c>
    </row>
    <row r="3811" spans="1:20" ht="43.5" x14ac:dyDescent="0.35">
      <c r="A3811">
        <v>451</v>
      </c>
      <c r="B3811" s="3" t="s">
        <v>452</v>
      </c>
      <c r="C3811" s="3" t="s">
        <v>4561</v>
      </c>
      <c r="D3811" s="22">
        <v>20000</v>
      </c>
      <c r="E3811" s="22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0"/>
        <v>378</v>
      </c>
      <c r="P3811">
        <f t="shared" si="237"/>
        <v>0</v>
      </c>
      <c r="Q3811" s="11" t="s">
        <v>8321</v>
      </c>
      <c r="R3811" t="s">
        <v>8339</v>
      </c>
      <c r="S3811" s="16">
        <f t="shared" si="238"/>
        <v>41634.715173611112</v>
      </c>
      <c r="T3811">
        <f t="shared" si="239"/>
        <v>2013</v>
      </c>
    </row>
    <row r="3812" spans="1:20" ht="43.5" x14ac:dyDescent="0.35">
      <c r="A3812">
        <v>457</v>
      </c>
      <c r="B3812" s="3" t="s">
        <v>458</v>
      </c>
      <c r="C3812" s="3" t="s">
        <v>4567</v>
      </c>
      <c r="D3812" s="22">
        <v>20000</v>
      </c>
      <c r="E3812" s="22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0"/>
        <v>113</v>
      </c>
      <c r="P3812">
        <f t="shared" si="237"/>
        <v>0</v>
      </c>
      <c r="Q3812" s="11" t="s">
        <v>8321</v>
      </c>
      <c r="R3812" t="s">
        <v>8339</v>
      </c>
      <c r="S3812" s="16">
        <f t="shared" si="238"/>
        <v>41837.767500000002</v>
      </c>
      <c r="T3812">
        <f t="shared" si="239"/>
        <v>2014</v>
      </c>
    </row>
    <row r="3813" spans="1:20" ht="43.5" x14ac:dyDescent="0.35">
      <c r="A3813">
        <v>632</v>
      </c>
      <c r="B3813" s="3" t="s">
        <v>633</v>
      </c>
      <c r="C3813" s="3" t="s">
        <v>4742</v>
      </c>
      <c r="D3813" s="22">
        <v>20000</v>
      </c>
      <c r="E3813" s="22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0"/>
        <v>142</v>
      </c>
      <c r="P3813">
        <f t="shared" si="237"/>
        <v>0</v>
      </c>
      <c r="Q3813" s="11" t="s">
        <v>8308</v>
      </c>
      <c r="R3813" t="s">
        <v>8342</v>
      </c>
      <c r="S3813" s="16">
        <f t="shared" si="238"/>
        <v>42303.659317129626</v>
      </c>
      <c r="T3813">
        <f t="shared" si="239"/>
        <v>2015</v>
      </c>
    </row>
    <row r="3814" spans="1:20" ht="29" x14ac:dyDescent="0.35">
      <c r="A3814">
        <v>927</v>
      </c>
      <c r="B3814" s="3" t="s">
        <v>928</v>
      </c>
      <c r="C3814" s="3" t="s">
        <v>5037</v>
      </c>
      <c r="D3814" s="22">
        <v>20000</v>
      </c>
      <c r="E3814" s="22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0"/>
        <v>103</v>
      </c>
      <c r="P3814">
        <f t="shared" si="237"/>
        <v>0</v>
      </c>
      <c r="Q3814" s="11" t="s">
        <v>8327</v>
      </c>
      <c r="R3814" t="s">
        <v>8350</v>
      </c>
      <c r="S3814" s="16">
        <f t="shared" si="238"/>
        <v>41013.822858796295</v>
      </c>
      <c r="T3814">
        <f t="shared" si="239"/>
        <v>2012</v>
      </c>
    </row>
    <row r="3815" spans="1:20" ht="58" x14ac:dyDescent="0.35">
      <c r="A3815">
        <v>1554</v>
      </c>
      <c r="B3815" s="3" t="s">
        <v>1555</v>
      </c>
      <c r="C3815" s="3" t="s">
        <v>5664</v>
      </c>
      <c r="D3815" s="22">
        <v>20000</v>
      </c>
      <c r="E3815" s="22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0"/>
        <v>113</v>
      </c>
      <c r="P3815">
        <f t="shared" si="237"/>
        <v>0</v>
      </c>
      <c r="Q3815" s="11" t="s">
        <v>8313</v>
      </c>
      <c r="R3815" t="s">
        <v>8355</v>
      </c>
      <c r="S3815" s="16">
        <f t="shared" si="238"/>
        <v>42188.252199074079</v>
      </c>
      <c r="T3815">
        <f t="shared" si="239"/>
        <v>2015</v>
      </c>
    </row>
    <row r="3816" spans="1:20" ht="43.5" x14ac:dyDescent="0.35">
      <c r="A3816">
        <v>2426</v>
      </c>
      <c r="B3816" s="3" t="s">
        <v>2427</v>
      </c>
      <c r="C3816" s="3" t="s">
        <v>6536</v>
      </c>
      <c r="D3816" s="22">
        <v>20000</v>
      </c>
      <c r="E3816" s="22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0"/>
        <v>103</v>
      </c>
      <c r="P3816">
        <f t="shared" si="237"/>
        <v>0</v>
      </c>
      <c r="Q3816" s="11" t="s">
        <v>8319</v>
      </c>
      <c r="R3816" t="s">
        <v>8345</v>
      </c>
      <c r="S3816" s="16">
        <f t="shared" si="238"/>
        <v>42164.170046296291</v>
      </c>
      <c r="T3816">
        <f t="shared" si="239"/>
        <v>2015</v>
      </c>
    </row>
    <row r="3817" spans="1:20" ht="43.5" x14ac:dyDescent="0.35">
      <c r="A3817">
        <v>2508</v>
      </c>
      <c r="B3817" s="3" t="s">
        <v>2508</v>
      </c>
      <c r="C3817" s="3" t="s">
        <v>6618</v>
      </c>
      <c r="D3817" s="22">
        <v>20000</v>
      </c>
      <c r="E3817" s="22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0"/>
        <v>113</v>
      </c>
      <c r="P3817">
        <f t="shared" si="237"/>
        <v>0</v>
      </c>
      <c r="Q3817" s="11" t="s">
        <v>8319</v>
      </c>
      <c r="R3817" t="s">
        <v>8357</v>
      </c>
      <c r="S3817" s="16">
        <f t="shared" si="238"/>
        <v>41835.951782407406</v>
      </c>
      <c r="T3817">
        <f t="shared" si="239"/>
        <v>2014</v>
      </c>
    </row>
    <row r="3818" spans="1:20" ht="29" x14ac:dyDescent="0.35">
      <c r="A3818">
        <v>2563</v>
      </c>
      <c r="B3818" s="3" t="s">
        <v>2563</v>
      </c>
      <c r="C3818" s="3" t="s">
        <v>6673</v>
      </c>
      <c r="D3818" s="22">
        <v>20000</v>
      </c>
      <c r="E3818" s="22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0"/>
        <v>113</v>
      </c>
      <c r="P3818">
        <f t="shared" si="237"/>
        <v>0</v>
      </c>
      <c r="Q3818" s="11" t="s">
        <v>8319</v>
      </c>
      <c r="R3818" t="s">
        <v>8345</v>
      </c>
      <c r="S3818" s="16">
        <f t="shared" si="238"/>
        <v>42155.139479166668</v>
      </c>
      <c r="T3818">
        <f t="shared" si="239"/>
        <v>2015</v>
      </c>
    </row>
    <row r="3819" spans="1:20" ht="43.5" x14ac:dyDescent="0.35">
      <c r="A3819">
        <v>3741</v>
      </c>
      <c r="B3819" s="3" t="s">
        <v>3738</v>
      </c>
      <c r="C3819" s="3" t="s">
        <v>7851</v>
      </c>
      <c r="D3819" s="22">
        <v>20000</v>
      </c>
      <c r="E3819" s="22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0"/>
        <v>102</v>
      </c>
      <c r="P3819">
        <f t="shared" si="237"/>
        <v>0</v>
      </c>
      <c r="Q3819" s="11" t="s">
        <v>8323</v>
      </c>
      <c r="R3819" t="s">
        <v>8326</v>
      </c>
      <c r="S3819" s="16">
        <f t="shared" si="238"/>
        <v>42325.920717592591</v>
      </c>
      <c r="T3819">
        <f t="shared" si="239"/>
        <v>2015</v>
      </c>
    </row>
    <row r="3820" spans="1:20" ht="43.5" x14ac:dyDescent="0.35">
      <c r="A3820">
        <v>3936</v>
      </c>
      <c r="B3820" s="3" t="s">
        <v>3933</v>
      </c>
      <c r="C3820" s="3" t="s">
        <v>8044</v>
      </c>
      <c r="D3820" s="22">
        <v>20000</v>
      </c>
      <c r="E3820" s="22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0"/>
        <v>19</v>
      </c>
      <c r="P3820">
        <f t="shared" si="237"/>
        <v>0</v>
      </c>
      <c r="Q3820" s="11" t="s">
        <v>8323</v>
      </c>
      <c r="R3820" t="s">
        <v>8326</v>
      </c>
      <c r="S3820" s="16">
        <f t="shared" si="238"/>
        <v>42675.262962962966</v>
      </c>
      <c r="T3820">
        <f t="shared" si="239"/>
        <v>2016</v>
      </c>
    </row>
    <row r="3821" spans="1:20" ht="43.5" x14ac:dyDescent="0.35">
      <c r="A3821">
        <v>4029</v>
      </c>
      <c r="B3821" s="3" t="s">
        <v>4025</v>
      </c>
      <c r="C3821" s="3" t="s">
        <v>8134</v>
      </c>
      <c r="D3821" s="22">
        <v>20000</v>
      </c>
      <c r="E3821" s="22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0"/>
        <v>107</v>
      </c>
      <c r="P3821">
        <f t="shared" si="237"/>
        <v>0</v>
      </c>
      <c r="Q3821" s="11" t="s">
        <v>8323</v>
      </c>
      <c r="R3821" t="s">
        <v>8326</v>
      </c>
      <c r="S3821" s="16">
        <f t="shared" si="238"/>
        <v>42322.025115740747</v>
      </c>
      <c r="T3821">
        <f t="shared" si="239"/>
        <v>2015</v>
      </c>
    </row>
    <row r="3822" spans="1:20" ht="58" x14ac:dyDescent="0.35">
      <c r="A3822">
        <v>4071</v>
      </c>
      <c r="B3822" s="3" t="s">
        <v>4067</v>
      </c>
      <c r="C3822" s="3" t="s">
        <v>8174</v>
      </c>
      <c r="D3822" s="22">
        <v>20000</v>
      </c>
      <c r="E3822" s="22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0"/>
        <v>112</v>
      </c>
      <c r="P3822">
        <f t="shared" si="237"/>
        <v>0</v>
      </c>
      <c r="Q3822" s="11" t="s">
        <v>8323</v>
      </c>
      <c r="R3822" t="s">
        <v>8326</v>
      </c>
      <c r="S3822" s="16">
        <f t="shared" si="238"/>
        <v>42700.804756944446</v>
      </c>
      <c r="T3822">
        <f t="shared" si="239"/>
        <v>2016</v>
      </c>
    </row>
    <row r="3823" spans="1:20" ht="43.5" x14ac:dyDescent="0.35">
      <c r="A3823">
        <v>2771</v>
      </c>
      <c r="B3823" s="3" t="s">
        <v>2771</v>
      </c>
      <c r="C3823" s="3" t="s">
        <v>6881</v>
      </c>
      <c r="D3823" s="22">
        <v>19980</v>
      </c>
      <c r="E3823" s="22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0"/>
        <v>102</v>
      </c>
      <c r="P3823">
        <f t="shared" si="237"/>
        <v>0</v>
      </c>
      <c r="Q3823" s="11" t="s">
        <v>8311</v>
      </c>
      <c r="R3823" t="s">
        <v>8356</v>
      </c>
      <c r="S3823" s="16">
        <f t="shared" si="238"/>
        <v>41257.531712962962</v>
      </c>
      <c r="T3823">
        <f t="shared" si="239"/>
        <v>2012</v>
      </c>
    </row>
    <row r="3824" spans="1:20" ht="43.5" x14ac:dyDescent="0.35">
      <c r="A3824">
        <v>1161</v>
      </c>
      <c r="B3824" s="3" t="s">
        <v>1162</v>
      </c>
      <c r="C3824" s="3" t="s">
        <v>5271</v>
      </c>
      <c r="D3824" s="22">
        <v>18000</v>
      </c>
      <c r="E3824" s="22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0"/>
        <v>160</v>
      </c>
      <c r="P3824">
        <f t="shared" si="237"/>
        <v>0</v>
      </c>
      <c r="Q3824" s="11" t="s">
        <v>8319</v>
      </c>
      <c r="R3824" t="s">
        <v>8345</v>
      </c>
      <c r="S3824" s="16">
        <f t="shared" si="238"/>
        <v>42122.629502314812</v>
      </c>
      <c r="T3824">
        <f t="shared" si="239"/>
        <v>2015</v>
      </c>
    </row>
    <row r="3825" spans="1:20" ht="43.5" x14ac:dyDescent="0.35">
      <c r="A3825">
        <v>3953</v>
      </c>
      <c r="B3825" s="3" t="s">
        <v>3950</v>
      </c>
      <c r="C3825" s="3" t="s">
        <v>8060</v>
      </c>
      <c r="D3825" s="22">
        <v>17600</v>
      </c>
      <c r="E3825" s="22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0"/>
        <v>112</v>
      </c>
      <c r="P3825">
        <f t="shared" si="237"/>
        <v>0</v>
      </c>
      <c r="Q3825" s="11" t="s">
        <v>8323</v>
      </c>
      <c r="R3825" t="s">
        <v>8326</v>
      </c>
      <c r="S3825" s="16">
        <f t="shared" si="238"/>
        <v>42550.048449074078</v>
      </c>
      <c r="T3825">
        <f t="shared" si="239"/>
        <v>2016</v>
      </c>
    </row>
    <row r="3826" spans="1:20" ht="43.5" x14ac:dyDescent="0.35">
      <c r="A3826">
        <v>770</v>
      </c>
      <c r="B3826" s="3" t="s">
        <v>771</v>
      </c>
      <c r="C3826" s="3" t="s">
        <v>4880</v>
      </c>
      <c r="D3826" s="22">
        <v>17500</v>
      </c>
      <c r="E3826" s="22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0"/>
        <v>101</v>
      </c>
      <c r="P3826">
        <f t="shared" si="237"/>
        <v>0</v>
      </c>
      <c r="Q3826" s="11" t="s">
        <v>8311</v>
      </c>
      <c r="R3826" t="s">
        <v>8352</v>
      </c>
      <c r="S3826" s="16">
        <f t="shared" si="238"/>
        <v>41289.999641203707</v>
      </c>
      <c r="T3826">
        <f t="shared" si="239"/>
        <v>2013</v>
      </c>
    </row>
    <row r="3827" spans="1:20" ht="29" x14ac:dyDescent="0.35">
      <c r="A3827">
        <v>165</v>
      </c>
      <c r="B3827" s="3" t="s">
        <v>167</v>
      </c>
      <c r="C3827" s="3" t="s">
        <v>4275</v>
      </c>
      <c r="D3827" s="22">
        <v>17000</v>
      </c>
      <c r="E3827" s="22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0"/>
        <v>279</v>
      </c>
      <c r="P3827">
        <f t="shared" si="237"/>
        <v>0</v>
      </c>
      <c r="Q3827" s="11" t="s">
        <v>8321</v>
      </c>
      <c r="R3827" t="s">
        <v>8325</v>
      </c>
      <c r="S3827" s="16">
        <f t="shared" si="238"/>
        <v>42351.658842592587</v>
      </c>
      <c r="T3827">
        <f t="shared" si="239"/>
        <v>2015</v>
      </c>
    </row>
    <row r="3828" spans="1:20" ht="29" x14ac:dyDescent="0.35">
      <c r="A3828">
        <v>906</v>
      </c>
      <c r="B3828" s="3" t="s">
        <v>907</v>
      </c>
      <c r="C3828" s="3" t="s">
        <v>5016</v>
      </c>
      <c r="D3828" s="22">
        <v>15000</v>
      </c>
      <c r="E3828" s="22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0"/>
        <v>111</v>
      </c>
      <c r="P3828">
        <f t="shared" si="237"/>
        <v>0</v>
      </c>
      <c r="Q3828" s="11" t="s">
        <v>8327</v>
      </c>
      <c r="R3828" t="s">
        <v>8350</v>
      </c>
      <c r="S3828" s="16">
        <f t="shared" si="238"/>
        <v>41681.189699074072</v>
      </c>
      <c r="T3828">
        <f t="shared" si="239"/>
        <v>2014</v>
      </c>
    </row>
    <row r="3829" spans="1:20" ht="43.5" x14ac:dyDescent="0.35">
      <c r="A3829">
        <v>1597</v>
      </c>
      <c r="B3829" s="3" t="s">
        <v>1598</v>
      </c>
      <c r="C3829" s="3" t="s">
        <v>5707</v>
      </c>
      <c r="D3829" s="22">
        <v>15000</v>
      </c>
      <c r="E3829" s="22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0"/>
        <v>25</v>
      </c>
      <c r="P3829">
        <f t="shared" si="237"/>
        <v>0</v>
      </c>
      <c r="Q3829" s="11" t="s">
        <v>8313</v>
      </c>
      <c r="R3829" t="s">
        <v>8351</v>
      </c>
      <c r="S3829" s="16">
        <f t="shared" si="238"/>
        <v>42603.354131944448</v>
      </c>
      <c r="T3829">
        <f t="shared" si="239"/>
        <v>2016</v>
      </c>
    </row>
    <row r="3830" spans="1:20" ht="29" x14ac:dyDescent="0.35">
      <c r="A3830">
        <v>1818</v>
      </c>
      <c r="B3830" s="3" t="s">
        <v>1819</v>
      </c>
      <c r="C3830" s="3" t="s">
        <v>5928</v>
      </c>
      <c r="D3830" s="22">
        <v>15000</v>
      </c>
      <c r="E3830" s="22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0"/>
        <v>111</v>
      </c>
      <c r="P3830">
        <f t="shared" si="237"/>
        <v>0</v>
      </c>
      <c r="Q3830" s="11" t="s">
        <v>8313</v>
      </c>
      <c r="R3830" t="s">
        <v>8314</v>
      </c>
      <c r="S3830" s="16">
        <f t="shared" si="238"/>
        <v>42067.234375</v>
      </c>
      <c r="T3830">
        <f t="shared" si="239"/>
        <v>2015</v>
      </c>
    </row>
    <row r="3831" spans="1:20" ht="58" x14ac:dyDescent="0.35">
      <c r="A3831">
        <v>2141</v>
      </c>
      <c r="B3831" s="3" t="s">
        <v>2142</v>
      </c>
      <c r="C3831" s="3" t="s">
        <v>6251</v>
      </c>
      <c r="D3831" s="22">
        <v>15000</v>
      </c>
      <c r="E3831" s="22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0"/>
        <v>111</v>
      </c>
      <c r="P3831">
        <f t="shared" si="237"/>
        <v>0</v>
      </c>
      <c r="Q3831" s="11" t="s">
        <v>8316</v>
      </c>
      <c r="R3831" t="s">
        <v>8334</v>
      </c>
      <c r="S3831" s="16">
        <f t="shared" si="238"/>
        <v>41927.235636574071</v>
      </c>
      <c r="T3831">
        <f t="shared" si="239"/>
        <v>2014</v>
      </c>
    </row>
    <row r="3832" spans="1:20" ht="43.5" x14ac:dyDescent="0.35">
      <c r="A3832">
        <v>2404</v>
      </c>
      <c r="B3832" s="3" t="s">
        <v>2405</v>
      </c>
      <c r="C3832" s="3" t="s">
        <v>6514</v>
      </c>
      <c r="D3832" s="22">
        <v>15000</v>
      </c>
      <c r="E3832" s="22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0"/>
        <v>111</v>
      </c>
      <c r="P3832">
        <f t="shared" si="237"/>
        <v>0</v>
      </c>
      <c r="Q3832" s="11" t="s">
        <v>8319</v>
      </c>
      <c r="R3832" t="s">
        <v>8345</v>
      </c>
      <c r="S3832" s="16">
        <f t="shared" si="238"/>
        <v>42342.03943287037</v>
      </c>
      <c r="T3832">
        <f t="shared" si="239"/>
        <v>2015</v>
      </c>
    </row>
    <row r="3833" spans="1:20" ht="58" x14ac:dyDescent="0.35">
      <c r="A3833">
        <v>2410</v>
      </c>
      <c r="B3833" s="3" t="s">
        <v>2411</v>
      </c>
      <c r="C3833" s="3" t="s">
        <v>6520</v>
      </c>
      <c r="D3833" s="22">
        <v>15000</v>
      </c>
      <c r="E3833" s="22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0"/>
        <v>120</v>
      </c>
      <c r="P3833">
        <f t="shared" si="237"/>
        <v>0</v>
      </c>
      <c r="Q3833" s="11" t="s">
        <v>8319</v>
      </c>
      <c r="R3833" t="s">
        <v>8345</v>
      </c>
      <c r="S3833" s="16">
        <f t="shared" si="238"/>
        <v>42224.408275462964</v>
      </c>
      <c r="T3833">
        <f t="shared" si="239"/>
        <v>2015</v>
      </c>
    </row>
    <row r="3834" spans="1:20" ht="43.5" x14ac:dyDescent="0.35">
      <c r="A3834">
        <v>2577</v>
      </c>
      <c r="B3834" s="3" t="s">
        <v>2577</v>
      </c>
      <c r="C3834" s="3" t="s">
        <v>6687</v>
      </c>
      <c r="D3834" s="22">
        <v>15000</v>
      </c>
      <c r="E3834" s="22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0"/>
        <v>111</v>
      </c>
      <c r="P3834">
        <f t="shared" si="237"/>
        <v>0</v>
      </c>
      <c r="Q3834" s="11" t="s">
        <v>8319</v>
      </c>
      <c r="R3834" t="s">
        <v>8345</v>
      </c>
      <c r="S3834" s="16">
        <f t="shared" si="238"/>
        <v>41830.820567129631</v>
      </c>
      <c r="T3834">
        <f t="shared" si="239"/>
        <v>2014</v>
      </c>
    </row>
    <row r="3835" spans="1:20" ht="43.5" x14ac:dyDescent="0.35">
      <c r="A3835">
        <v>2687</v>
      </c>
      <c r="B3835" s="3" t="s">
        <v>2687</v>
      </c>
      <c r="C3835" s="3" t="s">
        <v>6797</v>
      </c>
      <c r="D3835" s="22">
        <v>15000</v>
      </c>
      <c r="E3835" s="22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0"/>
        <v>100</v>
      </c>
      <c r="P3835">
        <f t="shared" si="237"/>
        <v>0</v>
      </c>
      <c r="Q3835" s="11" t="s">
        <v>8319</v>
      </c>
      <c r="R3835" t="s">
        <v>8345</v>
      </c>
      <c r="S3835" s="16">
        <f t="shared" si="238"/>
        <v>42154.64025462963</v>
      </c>
      <c r="T3835">
        <f t="shared" si="239"/>
        <v>2015</v>
      </c>
    </row>
    <row r="3836" spans="1:20" ht="43.5" x14ac:dyDescent="0.35">
      <c r="A3836">
        <v>2954</v>
      </c>
      <c r="B3836" s="3" t="s">
        <v>2954</v>
      </c>
      <c r="C3836" s="3" t="s">
        <v>7064</v>
      </c>
      <c r="D3836" s="22">
        <v>15000</v>
      </c>
      <c r="E3836" s="22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0"/>
        <v>110</v>
      </c>
      <c r="P3836">
        <f t="shared" si="237"/>
        <v>0</v>
      </c>
      <c r="Q3836" s="11" t="s">
        <v>8323</v>
      </c>
      <c r="R3836" t="s">
        <v>8324</v>
      </c>
      <c r="S3836" s="16">
        <f t="shared" si="238"/>
        <v>42790.583368055552</v>
      </c>
      <c r="T3836">
        <f t="shared" si="239"/>
        <v>2017</v>
      </c>
    </row>
    <row r="3837" spans="1:20" ht="43.5" x14ac:dyDescent="0.35">
      <c r="A3837">
        <v>3790</v>
      </c>
      <c r="B3837" s="3" t="s">
        <v>3787</v>
      </c>
      <c r="C3837" s="3" t="s">
        <v>7900</v>
      </c>
      <c r="D3837" s="22">
        <v>15000</v>
      </c>
      <c r="E3837" s="22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0"/>
        <v>110</v>
      </c>
      <c r="P3837">
        <f t="shared" si="237"/>
        <v>0</v>
      </c>
      <c r="Q3837" s="11" t="s">
        <v>8323</v>
      </c>
      <c r="R3837" t="s">
        <v>8335</v>
      </c>
      <c r="S3837" s="16">
        <f t="shared" si="238"/>
        <v>42666.666932870372</v>
      </c>
      <c r="T3837">
        <f t="shared" si="239"/>
        <v>2016</v>
      </c>
    </row>
    <row r="3838" spans="1:20" ht="43.5" x14ac:dyDescent="0.35">
      <c r="A3838">
        <v>3872</v>
      </c>
      <c r="B3838" s="3" t="s">
        <v>3869</v>
      </c>
      <c r="C3838" s="3" t="s">
        <v>7981</v>
      </c>
      <c r="D3838" s="22">
        <v>15000</v>
      </c>
      <c r="E3838" s="22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0"/>
        <v>220</v>
      </c>
      <c r="P3838">
        <f t="shared" si="237"/>
        <v>0</v>
      </c>
      <c r="Q3838" s="11" t="s">
        <v>8323</v>
      </c>
      <c r="R3838" t="s">
        <v>8335</v>
      </c>
      <c r="S3838" s="16">
        <f t="shared" si="238"/>
        <v>42180.145787037036</v>
      </c>
      <c r="T3838">
        <f t="shared" si="239"/>
        <v>2015</v>
      </c>
    </row>
    <row r="3839" spans="1:20" ht="43.5" x14ac:dyDescent="0.35">
      <c r="A3839">
        <v>3879</v>
      </c>
      <c r="B3839" s="3" t="s">
        <v>3876</v>
      </c>
      <c r="C3839" s="3" t="s">
        <v>7988</v>
      </c>
      <c r="D3839" s="22">
        <v>15000</v>
      </c>
      <c r="E3839" s="22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0"/>
        <v>100</v>
      </c>
      <c r="P3839">
        <f t="shared" si="237"/>
        <v>0</v>
      </c>
      <c r="Q3839" s="11" t="s">
        <v>8323</v>
      </c>
      <c r="R3839" t="s">
        <v>8335</v>
      </c>
      <c r="S3839" s="16">
        <f t="shared" si="238"/>
        <v>41999.861064814817</v>
      </c>
      <c r="T3839">
        <f t="shared" si="239"/>
        <v>2014</v>
      </c>
    </row>
    <row r="3840" spans="1:20" ht="58" x14ac:dyDescent="0.35">
      <c r="A3840">
        <v>3883</v>
      </c>
      <c r="B3840" s="3" t="s">
        <v>3880</v>
      </c>
      <c r="C3840" s="3" t="s">
        <v>7992</v>
      </c>
      <c r="D3840" s="22">
        <v>15000</v>
      </c>
      <c r="E3840" s="22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0"/>
        <v>110</v>
      </c>
      <c r="P3840">
        <f t="shared" si="237"/>
        <v>0</v>
      </c>
      <c r="Q3840" s="11" t="s">
        <v>8323</v>
      </c>
      <c r="R3840" t="s">
        <v>8335</v>
      </c>
      <c r="S3840" s="16">
        <f t="shared" si="238"/>
        <v>41854.602650462963</v>
      </c>
      <c r="T3840">
        <f t="shared" si="239"/>
        <v>2014</v>
      </c>
    </row>
    <row r="3841" spans="1:20" ht="43.5" x14ac:dyDescent="0.35">
      <c r="A3841">
        <v>510</v>
      </c>
      <c r="B3841" s="3" t="s">
        <v>511</v>
      </c>
      <c r="C3841" s="3" t="s">
        <v>4620</v>
      </c>
      <c r="D3841" s="22">
        <v>14000</v>
      </c>
      <c r="E3841" s="22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0"/>
        <v>100</v>
      </c>
      <c r="P3841">
        <f t="shared" si="237"/>
        <v>0</v>
      </c>
      <c r="Q3841" s="11" t="s">
        <v>8321</v>
      </c>
      <c r="R3841" t="s">
        <v>8339</v>
      </c>
      <c r="S3841" s="16">
        <f t="shared" si="238"/>
        <v>42400.176377314812</v>
      </c>
      <c r="T3841">
        <f t="shared" si="239"/>
        <v>2016</v>
      </c>
    </row>
    <row r="3842" spans="1:20" ht="29" x14ac:dyDescent="0.35">
      <c r="A3842">
        <v>1452</v>
      </c>
      <c r="B3842" s="3" t="s">
        <v>1453</v>
      </c>
      <c r="C3842" s="3" t="s">
        <v>5562</v>
      </c>
      <c r="D3842" s="22">
        <v>14000</v>
      </c>
      <c r="E3842" s="22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0"/>
        <v>137</v>
      </c>
      <c r="P3842">
        <f t="shared" si="237"/>
        <v>0</v>
      </c>
      <c r="Q3842" s="11" t="s">
        <v>8311</v>
      </c>
      <c r="R3842" t="s">
        <v>8348</v>
      </c>
      <c r="S3842" s="16">
        <f t="shared" si="238"/>
        <v>41818.703275462962</v>
      </c>
      <c r="T3842">
        <f t="shared" si="239"/>
        <v>2014</v>
      </c>
    </row>
    <row r="3843" spans="1:20" ht="43.5" x14ac:dyDescent="0.35">
      <c r="A3843">
        <v>610</v>
      </c>
      <c r="B3843" s="3" t="s">
        <v>611</v>
      </c>
      <c r="C3843" s="3" t="s">
        <v>4720</v>
      </c>
      <c r="D3843" s="22">
        <v>13803</v>
      </c>
      <c r="E3843" s="22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110</v>
      </c>
      <c r="P3843">
        <f t="shared" ref="P3843:P3906" si="241">IFERROR(ROUND(E3843/L3843,2),0)</f>
        <v>0</v>
      </c>
      <c r="Q3843" s="11" t="s">
        <v>8308</v>
      </c>
      <c r="R3843" t="s">
        <v>8342</v>
      </c>
      <c r="S3843" s="16">
        <f t="shared" ref="S3843:S3906" si="242">(((J3843/60)/60)/24)+DATE(1970,1,1)</f>
        <v>42086.83085648148</v>
      </c>
      <c r="T3843">
        <f t="shared" ref="T3843:T3906" si="243">YEAR(S3843)</f>
        <v>2015</v>
      </c>
    </row>
    <row r="3844" spans="1:20" ht="43.5" x14ac:dyDescent="0.35">
      <c r="A3844">
        <v>1425</v>
      </c>
      <c r="B3844" s="3" t="s">
        <v>1426</v>
      </c>
      <c r="C3844" s="3" t="s">
        <v>5535</v>
      </c>
      <c r="D3844" s="22">
        <v>13000</v>
      </c>
      <c r="E3844" s="22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110</v>
      </c>
      <c r="P3844">
        <f t="shared" si="241"/>
        <v>0</v>
      </c>
      <c r="Q3844" s="11" t="s">
        <v>8311</v>
      </c>
      <c r="R3844" t="s">
        <v>8348</v>
      </c>
      <c r="S3844" s="16">
        <f t="shared" si="242"/>
        <v>42093.131469907406</v>
      </c>
      <c r="T3844">
        <f t="shared" si="243"/>
        <v>2015</v>
      </c>
    </row>
    <row r="3845" spans="1:20" ht="43.5" x14ac:dyDescent="0.35">
      <c r="A3845">
        <v>1443</v>
      </c>
      <c r="B3845" s="3" t="s">
        <v>1444</v>
      </c>
      <c r="C3845" s="3" t="s">
        <v>5553</v>
      </c>
      <c r="D3845" s="22">
        <v>13000</v>
      </c>
      <c r="E3845" s="22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109</v>
      </c>
      <c r="P3845">
        <f t="shared" si="241"/>
        <v>0</v>
      </c>
      <c r="Q3845" s="11" t="s">
        <v>8311</v>
      </c>
      <c r="R3845" t="s">
        <v>8348</v>
      </c>
      <c r="S3845" s="16">
        <f t="shared" si="242"/>
        <v>42707.926030092596</v>
      </c>
      <c r="T3845">
        <f t="shared" si="243"/>
        <v>2016</v>
      </c>
    </row>
    <row r="3846" spans="1:20" ht="43.5" x14ac:dyDescent="0.35">
      <c r="A3846">
        <v>2399</v>
      </c>
      <c r="B3846" s="3" t="s">
        <v>2400</v>
      </c>
      <c r="C3846" s="3" t="s">
        <v>6509</v>
      </c>
      <c r="D3846" s="22">
        <v>13000</v>
      </c>
      <c r="E3846" s="22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137</v>
      </c>
      <c r="P3846">
        <f t="shared" si="241"/>
        <v>0</v>
      </c>
      <c r="Q3846" s="11" t="s">
        <v>8308</v>
      </c>
      <c r="R3846" t="s">
        <v>8342</v>
      </c>
      <c r="S3846" s="16">
        <f t="shared" si="242"/>
        <v>41956.853078703702</v>
      </c>
      <c r="T3846">
        <f t="shared" si="243"/>
        <v>2014</v>
      </c>
    </row>
    <row r="3847" spans="1:20" ht="43.5" x14ac:dyDescent="0.35">
      <c r="A3847">
        <v>206</v>
      </c>
      <c r="B3847" s="3" t="s">
        <v>208</v>
      </c>
      <c r="C3847" s="3" t="s">
        <v>4316</v>
      </c>
      <c r="D3847" s="22">
        <v>12700</v>
      </c>
      <c r="E3847" s="22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109</v>
      </c>
      <c r="P3847">
        <f t="shared" si="241"/>
        <v>0</v>
      </c>
      <c r="Q3847" s="11" t="s">
        <v>8321</v>
      </c>
      <c r="R3847" t="s">
        <v>8325</v>
      </c>
      <c r="S3847" s="16">
        <f t="shared" si="242"/>
        <v>42567.004432870366</v>
      </c>
      <c r="T3847">
        <f t="shared" si="243"/>
        <v>2016</v>
      </c>
    </row>
    <row r="3848" spans="1:20" ht="43.5" x14ac:dyDescent="0.35">
      <c r="A3848">
        <v>488</v>
      </c>
      <c r="B3848" s="3" t="s">
        <v>489</v>
      </c>
      <c r="C3848" s="3" t="s">
        <v>4598</v>
      </c>
      <c r="D3848" s="22">
        <v>12000</v>
      </c>
      <c r="E3848" s="22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136</v>
      </c>
      <c r="P3848">
        <f t="shared" si="241"/>
        <v>0</v>
      </c>
      <c r="Q3848" s="11" t="s">
        <v>8321</v>
      </c>
      <c r="R3848" t="s">
        <v>8339</v>
      </c>
      <c r="S3848" s="16">
        <f t="shared" si="242"/>
        <v>42714.054398148146</v>
      </c>
      <c r="T3848">
        <f t="shared" si="243"/>
        <v>2016</v>
      </c>
    </row>
    <row r="3849" spans="1:20" x14ac:dyDescent="0.35">
      <c r="A3849">
        <v>1049</v>
      </c>
      <c r="B3849" s="3" t="s">
        <v>1050</v>
      </c>
      <c r="C3849" s="3" t="s">
        <v>5159</v>
      </c>
      <c r="D3849" s="22">
        <v>12000</v>
      </c>
      <c r="E3849" s="22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35</v>
      </c>
      <c r="P3849">
        <f t="shared" si="241"/>
        <v>0</v>
      </c>
      <c r="Q3849" s="11" t="s">
        <v>8346</v>
      </c>
      <c r="R3849" t="s">
        <v>8347</v>
      </c>
      <c r="S3849" s="16">
        <f t="shared" si="242"/>
        <v>42382.431076388893</v>
      </c>
      <c r="T3849">
        <f t="shared" si="243"/>
        <v>2016</v>
      </c>
    </row>
    <row r="3850" spans="1:20" ht="58" x14ac:dyDescent="0.35">
      <c r="A3850">
        <v>3194</v>
      </c>
      <c r="B3850" s="3" t="s">
        <v>3194</v>
      </c>
      <c r="C3850" s="3" t="s">
        <v>7304</v>
      </c>
      <c r="D3850" s="22">
        <v>11000</v>
      </c>
      <c r="E3850" s="22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156</v>
      </c>
      <c r="P3850">
        <f t="shared" si="241"/>
        <v>0</v>
      </c>
      <c r="Q3850" s="11" t="s">
        <v>8323</v>
      </c>
      <c r="R3850" t="s">
        <v>8335</v>
      </c>
      <c r="S3850" s="16">
        <f t="shared" si="242"/>
        <v>42182.062476851846</v>
      </c>
      <c r="T3850">
        <f t="shared" si="243"/>
        <v>2015</v>
      </c>
    </row>
    <row r="3851" spans="1:20" ht="58" x14ac:dyDescent="0.35">
      <c r="A3851">
        <v>1332</v>
      </c>
      <c r="B3851" s="3" t="s">
        <v>1333</v>
      </c>
      <c r="C3851" s="3" t="s">
        <v>5442</v>
      </c>
      <c r="D3851" s="22">
        <v>10115</v>
      </c>
      <c r="E3851" s="22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272</v>
      </c>
      <c r="P3851">
        <f t="shared" si="241"/>
        <v>0</v>
      </c>
      <c r="Q3851" s="11" t="s">
        <v>8308</v>
      </c>
      <c r="R3851" t="s">
        <v>8310</v>
      </c>
      <c r="S3851" s="16">
        <f t="shared" si="242"/>
        <v>42732.060277777782</v>
      </c>
      <c r="T3851">
        <f t="shared" si="243"/>
        <v>2016</v>
      </c>
    </row>
    <row r="3852" spans="1:20" ht="43.5" x14ac:dyDescent="0.35">
      <c r="A3852">
        <v>199</v>
      </c>
      <c r="B3852" s="3" t="s">
        <v>201</v>
      </c>
      <c r="C3852" s="3" t="s">
        <v>4309</v>
      </c>
      <c r="D3852" s="22">
        <v>10000</v>
      </c>
      <c r="E3852" s="22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109</v>
      </c>
      <c r="P3852">
        <f t="shared" si="241"/>
        <v>0</v>
      </c>
      <c r="Q3852" s="11" t="s">
        <v>8321</v>
      </c>
      <c r="R3852" t="s">
        <v>8325</v>
      </c>
      <c r="S3852" s="16">
        <f t="shared" si="242"/>
        <v>42584.123865740738</v>
      </c>
      <c r="T3852">
        <f t="shared" si="243"/>
        <v>2016</v>
      </c>
    </row>
    <row r="3853" spans="1:20" ht="43.5" x14ac:dyDescent="0.35">
      <c r="A3853">
        <v>235</v>
      </c>
      <c r="B3853" s="3" t="s">
        <v>237</v>
      </c>
      <c r="C3853" s="3" t="s">
        <v>4345</v>
      </c>
      <c r="D3853" s="22">
        <v>10000</v>
      </c>
      <c r="E3853" s="22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32</v>
      </c>
      <c r="P3853">
        <f t="shared" si="241"/>
        <v>0</v>
      </c>
      <c r="Q3853" s="11" t="s">
        <v>8321</v>
      </c>
      <c r="R3853" t="s">
        <v>8325</v>
      </c>
      <c r="S3853" s="16">
        <f t="shared" si="242"/>
        <v>42164.908530092594</v>
      </c>
      <c r="T3853">
        <f t="shared" si="243"/>
        <v>2015</v>
      </c>
    </row>
    <row r="3854" spans="1:20" ht="43.5" x14ac:dyDescent="0.35">
      <c r="A3854">
        <v>478</v>
      </c>
      <c r="B3854" s="3" t="s">
        <v>479</v>
      </c>
      <c r="C3854" s="3" t="s">
        <v>4588</v>
      </c>
      <c r="D3854" s="22">
        <v>10000</v>
      </c>
      <c r="E3854" s="22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109</v>
      </c>
      <c r="P3854">
        <f t="shared" si="241"/>
        <v>0</v>
      </c>
      <c r="Q3854" s="11" t="s">
        <v>8321</v>
      </c>
      <c r="R3854" t="s">
        <v>8339</v>
      </c>
      <c r="S3854" s="16">
        <f t="shared" si="242"/>
        <v>42065.910983796297</v>
      </c>
      <c r="T3854">
        <f t="shared" si="243"/>
        <v>2015</v>
      </c>
    </row>
    <row r="3855" spans="1:20" ht="43.5" x14ac:dyDescent="0.35">
      <c r="A3855">
        <v>491</v>
      </c>
      <c r="B3855" s="3" t="s">
        <v>492</v>
      </c>
      <c r="C3855" s="3" t="s">
        <v>4601</v>
      </c>
      <c r="D3855" s="22">
        <v>10000</v>
      </c>
      <c r="E3855" s="22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ref="O3855:O3918" si="244">ROUND(E1091/D1091*100,0)</f>
        <v>15</v>
      </c>
      <c r="P3855">
        <f t="shared" si="241"/>
        <v>0</v>
      </c>
      <c r="Q3855" s="11" t="s">
        <v>8321</v>
      </c>
      <c r="R3855" t="s">
        <v>8339</v>
      </c>
      <c r="S3855" s="16">
        <f t="shared" si="242"/>
        <v>42366.982627314821</v>
      </c>
      <c r="T3855">
        <f t="shared" si="243"/>
        <v>2015</v>
      </c>
    </row>
    <row r="3856" spans="1:20" ht="43.5" x14ac:dyDescent="0.35">
      <c r="A3856">
        <v>501</v>
      </c>
      <c r="B3856" s="3" t="s">
        <v>502</v>
      </c>
      <c r="C3856" s="3" t="s">
        <v>4611</v>
      </c>
      <c r="D3856" s="22">
        <v>10000</v>
      </c>
      <c r="E3856" s="22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4"/>
        <v>271</v>
      </c>
      <c r="P3856">
        <f t="shared" si="241"/>
        <v>0</v>
      </c>
      <c r="Q3856" s="11" t="s">
        <v>8321</v>
      </c>
      <c r="R3856" t="s">
        <v>8339</v>
      </c>
      <c r="S3856" s="16">
        <f t="shared" si="242"/>
        <v>40703.234386574077</v>
      </c>
      <c r="T3856">
        <f t="shared" si="243"/>
        <v>2011</v>
      </c>
    </row>
    <row r="3857" spans="1:20" ht="43.5" x14ac:dyDescent="0.35">
      <c r="A3857">
        <v>567</v>
      </c>
      <c r="B3857" s="3" t="s">
        <v>568</v>
      </c>
      <c r="C3857" s="3" t="s">
        <v>4677</v>
      </c>
      <c r="D3857" s="22">
        <v>10000</v>
      </c>
      <c r="E3857" s="22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4"/>
        <v>108</v>
      </c>
      <c r="P3857">
        <f t="shared" si="241"/>
        <v>0</v>
      </c>
      <c r="Q3857" s="11" t="s">
        <v>8308</v>
      </c>
      <c r="R3857" t="s">
        <v>8342</v>
      </c>
      <c r="S3857" s="16">
        <f t="shared" si="242"/>
        <v>41975.842523148152</v>
      </c>
      <c r="T3857">
        <f t="shared" si="243"/>
        <v>2014</v>
      </c>
    </row>
    <row r="3858" spans="1:20" ht="29" x14ac:dyDescent="0.35">
      <c r="A3858">
        <v>612</v>
      </c>
      <c r="B3858" s="3" t="s">
        <v>613</v>
      </c>
      <c r="C3858" s="3" t="s">
        <v>4722</v>
      </c>
      <c r="D3858" s="22">
        <v>10000</v>
      </c>
      <c r="E3858" s="22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4"/>
        <v>155</v>
      </c>
      <c r="P3858">
        <f t="shared" si="241"/>
        <v>0</v>
      </c>
      <c r="Q3858" s="11" t="s">
        <v>8308</v>
      </c>
      <c r="R3858" t="s">
        <v>8342</v>
      </c>
      <c r="S3858" s="16">
        <f t="shared" si="242"/>
        <v>42585.031782407401</v>
      </c>
      <c r="T3858">
        <f t="shared" si="243"/>
        <v>2016</v>
      </c>
    </row>
    <row r="3859" spans="1:20" ht="43.5" x14ac:dyDescent="0.35">
      <c r="A3859">
        <v>614</v>
      </c>
      <c r="B3859" s="3" t="s">
        <v>615</v>
      </c>
      <c r="C3859" s="3" t="s">
        <v>4724</v>
      </c>
      <c r="D3859" s="22">
        <v>10000</v>
      </c>
      <c r="E3859" s="22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4"/>
        <v>120</v>
      </c>
      <c r="P3859">
        <f t="shared" si="241"/>
        <v>0</v>
      </c>
      <c r="Q3859" s="11" t="s">
        <v>8308</v>
      </c>
      <c r="R3859" t="s">
        <v>8342</v>
      </c>
      <c r="S3859" s="16">
        <f t="shared" si="242"/>
        <v>42515.061805555553</v>
      </c>
      <c r="T3859">
        <f t="shared" si="243"/>
        <v>2016</v>
      </c>
    </row>
    <row r="3860" spans="1:20" ht="58" x14ac:dyDescent="0.35">
      <c r="A3860">
        <v>1056</v>
      </c>
      <c r="B3860" s="3" t="s">
        <v>1057</v>
      </c>
      <c r="C3860" s="3" t="s">
        <v>5166</v>
      </c>
      <c r="D3860" s="22">
        <v>10000</v>
      </c>
      <c r="E3860" s="22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4"/>
        <v>108</v>
      </c>
      <c r="P3860">
        <f t="shared" si="241"/>
        <v>0</v>
      </c>
      <c r="Q3860" s="11" t="s">
        <v>8346</v>
      </c>
      <c r="R3860" t="s">
        <v>8347</v>
      </c>
      <c r="S3860" s="16">
        <f t="shared" si="242"/>
        <v>42058.719641203701</v>
      </c>
      <c r="T3860">
        <f t="shared" si="243"/>
        <v>2015</v>
      </c>
    </row>
    <row r="3861" spans="1:20" ht="43.5" x14ac:dyDescent="0.35">
      <c r="A3861">
        <v>1057</v>
      </c>
      <c r="B3861" s="3" t="s">
        <v>1058</v>
      </c>
      <c r="C3861" s="3" t="s">
        <v>5167</v>
      </c>
      <c r="D3861" s="22">
        <v>10000</v>
      </c>
      <c r="E3861" s="22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4"/>
        <v>31</v>
      </c>
      <c r="P3861">
        <f t="shared" si="241"/>
        <v>0</v>
      </c>
      <c r="Q3861" s="11" t="s">
        <v>8346</v>
      </c>
      <c r="R3861" t="s">
        <v>8347</v>
      </c>
      <c r="S3861" s="16">
        <f t="shared" si="242"/>
        <v>42678.871331018512</v>
      </c>
      <c r="T3861">
        <f t="shared" si="243"/>
        <v>2016</v>
      </c>
    </row>
    <row r="3862" spans="1:20" ht="58" x14ac:dyDescent="0.35">
      <c r="A3862">
        <v>1107</v>
      </c>
      <c r="B3862" s="3" t="s">
        <v>1108</v>
      </c>
      <c r="C3862" s="3" t="s">
        <v>5217</v>
      </c>
      <c r="D3862" s="22">
        <v>10000</v>
      </c>
      <c r="E3862" s="22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4"/>
        <v>108</v>
      </c>
      <c r="P3862">
        <f t="shared" si="241"/>
        <v>0</v>
      </c>
      <c r="Q3862" s="11" t="s">
        <v>8316</v>
      </c>
      <c r="R3862" t="s">
        <v>8334</v>
      </c>
      <c r="S3862" s="16">
        <f t="shared" si="242"/>
        <v>41813.861388888887</v>
      </c>
      <c r="T3862">
        <f t="shared" si="243"/>
        <v>2014</v>
      </c>
    </row>
    <row r="3863" spans="1:20" ht="58" x14ac:dyDescent="0.35">
      <c r="A3863">
        <v>1164</v>
      </c>
      <c r="B3863" s="3" t="s">
        <v>1165</v>
      </c>
      <c r="C3863" s="3" t="s">
        <v>5274</v>
      </c>
      <c r="D3863" s="22">
        <v>10000</v>
      </c>
      <c r="E3863" s="22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4"/>
        <v>108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42509.724328703705</v>
      </c>
      <c r="T3863">
        <f t="shared" si="243"/>
        <v>2016</v>
      </c>
    </row>
    <row r="3864" spans="1:20" ht="43.5" x14ac:dyDescent="0.35">
      <c r="A3864">
        <v>1429</v>
      </c>
      <c r="B3864" s="3" t="s">
        <v>1430</v>
      </c>
      <c r="C3864" s="3" t="s">
        <v>5539</v>
      </c>
      <c r="D3864" s="22">
        <v>10000</v>
      </c>
      <c r="E3864" s="22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4"/>
        <v>90</v>
      </c>
      <c r="P3864">
        <f t="shared" si="241"/>
        <v>0</v>
      </c>
      <c r="Q3864" s="11" t="s">
        <v>8311</v>
      </c>
      <c r="R3864" t="s">
        <v>8348</v>
      </c>
      <c r="S3864" s="16">
        <f t="shared" si="242"/>
        <v>42074.060671296291</v>
      </c>
      <c r="T3864">
        <f t="shared" si="243"/>
        <v>2015</v>
      </c>
    </row>
    <row r="3865" spans="1:20" ht="43.5" x14ac:dyDescent="0.35">
      <c r="A3865">
        <v>1487</v>
      </c>
      <c r="B3865" s="3" t="s">
        <v>1488</v>
      </c>
      <c r="C3865" s="3" t="s">
        <v>5597</v>
      </c>
      <c r="D3865" s="22">
        <v>10000</v>
      </c>
      <c r="E3865" s="22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4"/>
        <v>108</v>
      </c>
      <c r="P3865">
        <f t="shared" si="241"/>
        <v>0</v>
      </c>
      <c r="Q3865" s="11" t="s">
        <v>8311</v>
      </c>
      <c r="R3865" t="s">
        <v>8352</v>
      </c>
      <c r="S3865" s="16">
        <f t="shared" si="242"/>
        <v>42554.917488425926</v>
      </c>
      <c r="T3865">
        <f t="shared" si="243"/>
        <v>2016</v>
      </c>
    </row>
    <row r="3866" spans="1:20" ht="43.5" x14ac:dyDescent="0.35">
      <c r="A3866">
        <v>1729</v>
      </c>
      <c r="B3866" s="3" t="s">
        <v>1730</v>
      </c>
      <c r="C3866" s="3" t="s">
        <v>5839</v>
      </c>
      <c r="D3866" s="22">
        <v>10000</v>
      </c>
      <c r="E3866" s="22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4"/>
        <v>139</v>
      </c>
      <c r="P3866">
        <f t="shared" si="241"/>
        <v>0</v>
      </c>
      <c r="Q3866" s="11" t="s">
        <v>8327</v>
      </c>
      <c r="R3866" t="s">
        <v>8330</v>
      </c>
      <c r="S3866" s="16">
        <f t="shared" si="242"/>
        <v>42471.052152777775</v>
      </c>
      <c r="T3866">
        <f t="shared" si="243"/>
        <v>2016</v>
      </c>
    </row>
    <row r="3867" spans="1:20" ht="43.5" x14ac:dyDescent="0.35">
      <c r="A3867">
        <v>1733</v>
      </c>
      <c r="B3867" s="3" t="s">
        <v>1734</v>
      </c>
      <c r="C3867" s="3" t="s">
        <v>5843</v>
      </c>
      <c r="D3867" s="22">
        <v>10000</v>
      </c>
      <c r="E3867" s="22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4"/>
        <v>102</v>
      </c>
      <c r="P3867">
        <f t="shared" si="241"/>
        <v>0</v>
      </c>
      <c r="Q3867" s="11" t="s">
        <v>8327</v>
      </c>
      <c r="R3867" t="s">
        <v>8330</v>
      </c>
      <c r="S3867" s="16">
        <f t="shared" si="242"/>
        <v>42614.675625000003</v>
      </c>
      <c r="T3867">
        <f t="shared" si="243"/>
        <v>2016</v>
      </c>
    </row>
    <row r="3868" spans="1:20" ht="43.5" x14ac:dyDescent="0.35">
      <c r="A3868">
        <v>1869</v>
      </c>
      <c r="B3868" s="3" t="s">
        <v>1870</v>
      </c>
      <c r="C3868" s="3" t="s">
        <v>5979</v>
      </c>
      <c r="D3868" s="22">
        <v>10000</v>
      </c>
      <c r="E3868" s="22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4"/>
        <v>107</v>
      </c>
      <c r="P3868">
        <f t="shared" si="241"/>
        <v>0</v>
      </c>
      <c r="Q3868" s="11" t="s">
        <v>8316</v>
      </c>
      <c r="R3868" t="s">
        <v>8344</v>
      </c>
      <c r="S3868" s="16">
        <f t="shared" si="242"/>
        <v>42709.002881944441</v>
      </c>
      <c r="T3868">
        <f t="shared" si="243"/>
        <v>2016</v>
      </c>
    </row>
    <row r="3869" spans="1:20" ht="29" x14ac:dyDescent="0.35">
      <c r="A3869">
        <v>2356</v>
      </c>
      <c r="B3869" s="3" t="s">
        <v>2357</v>
      </c>
      <c r="C3869" s="3" t="s">
        <v>6466</v>
      </c>
      <c r="D3869" s="22">
        <v>10000</v>
      </c>
      <c r="E3869" s="22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4"/>
        <v>160</v>
      </c>
      <c r="P3869">
        <f t="shared" si="241"/>
        <v>0</v>
      </c>
      <c r="Q3869" s="11" t="s">
        <v>8308</v>
      </c>
      <c r="R3869" t="s">
        <v>8342</v>
      </c>
      <c r="S3869" s="16">
        <f t="shared" si="242"/>
        <v>42130.78361111111</v>
      </c>
      <c r="T3869">
        <f t="shared" si="243"/>
        <v>2015</v>
      </c>
    </row>
    <row r="3870" spans="1:20" ht="43.5" x14ac:dyDescent="0.35">
      <c r="A3870">
        <v>2375</v>
      </c>
      <c r="B3870" s="3" t="s">
        <v>2376</v>
      </c>
      <c r="C3870" s="3" t="s">
        <v>6485</v>
      </c>
      <c r="D3870" s="22">
        <v>10000</v>
      </c>
      <c r="E3870" s="22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4"/>
        <v>107</v>
      </c>
      <c r="P3870">
        <f t="shared" si="241"/>
        <v>0</v>
      </c>
      <c r="Q3870" s="11" t="s">
        <v>8308</v>
      </c>
      <c r="R3870" t="s">
        <v>8342</v>
      </c>
      <c r="S3870" s="16">
        <f t="shared" si="242"/>
        <v>42592.836076388892</v>
      </c>
      <c r="T3870">
        <f t="shared" si="243"/>
        <v>2016</v>
      </c>
    </row>
    <row r="3871" spans="1:20" ht="58" x14ac:dyDescent="0.35">
      <c r="A3871">
        <v>2433</v>
      </c>
      <c r="B3871" s="3" t="s">
        <v>2434</v>
      </c>
      <c r="C3871" s="3" t="s">
        <v>6543</v>
      </c>
      <c r="D3871" s="22">
        <v>10000</v>
      </c>
      <c r="E3871" s="22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4"/>
        <v>107</v>
      </c>
      <c r="P3871">
        <f t="shared" si="241"/>
        <v>0</v>
      </c>
      <c r="Q3871" s="11" t="s">
        <v>8319</v>
      </c>
      <c r="R3871" t="s">
        <v>8345</v>
      </c>
      <c r="S3871" s="16">
        <f t="shared" si="242"/>
        <v>42397.89980324074</v>
      </c>
      <c r="T3871">
        <f t="shared" si="243"/>
        <v>2016</v>
      </c>
    </row>
    <row r="3872" spans="1:20" ht="58" x14ac:dyDescent="0.35">
      <c r="A3872">
        <v>2439</v>
      </c>
      <c r="B3872" s="3" t="s">
        <v>2440</v>
      </c>
      <c r="C3872" s="3" t="s">
        <v>6549</v>
      </c>
      <c r="D3872" s="22">
        <v>10000</v>
      </c>
      <c r="E3872" s="22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4"/>
        <v>127</v>
      </c>
      <c r="P3872">
        <f t="shared" si="241"/>
        <v>0</v>
      </c>
      <c r="Q3872" s="11" t="s">
        <v>8319</v>
      </c>
      <c r="R3872" t="s">
        <v>8345</v>
      </c>
      <c r="S3872" s="16">
        <f t="shared" si="242"/>
        <v>42265.818622685183</v>
      </c>
      <c r="T3872">
        <f t="shared" si="243"/>
        <v>2015</v>
      </c>
    </row>
    <row r="3873" spans="1:20" ht="43.5" x14ac:dyDescent="0.35">
      <c r="A3873">
        <v>2503</v>
      </c>
      <c r="B3873" s="3" t="s">
        <v>2503</v>
      </c>
      <c r="C3873" s="3" t="s">
        <v>6613</v>
      </c>
      <c r="D3873" s="22">
        <v>10000</v>
      </c>
      <c r="E3873" s="22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4"/>
        <v>107</v>
      </c>
      <c r="P3873">
        <f t="shared" si="241"/>
        <v>0</v>
      </c>
      <c r="Q3873" s="11" t="s">
        <v>8319</v>
      </c>
      <c r="R3873" t="s">
        <v>8357</v>
      </c>
      <c r="S3873" s="16">
        <f t="shared" si="242"/>
        <v>42498.899398148147</v>
      </c>
      <c r="T3873">
        <f t="shared" si="243"/>
        <v>2016</v>
      </c>
    </row>
    <row r="3874" spans="1:20" ht="58" x14ac:dyDescent="0.35">
      <c r="A3874">
        <v>2574</v>
      </c>
      <c r="B3874" s="3" t="s">
        <v>2574</v>
      </c>
      <c r="C3874" s="3" t="s">
        <v>6684</v>
      </c>
      <c r="D3874" s="22">
        <v>10000</v>
      </c>
      <c r="E3874" s="22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4"/>
        <v>27</v>
      </c>
      <c r="P3874">
        <f t="shared" si="241"/>
        <v>0</v>
      </c>
      <c r="Q3874" s="11" t="s">
        <v>8319</v>
      </c>
      <c r="R3874" t="s">
        <v>8345</v>
      </c>
      <c r="S3874" s="16">
        <f t="shared" si="242"/>
        <v>42487.825752314813</v>
      </c>
      <c r="T3874">
        <f t="shared" si="243"/>
        <v>2016</v>
      </c>
    </row>
    <row r="3875" spans="1:20" ht="29" x14ac:dyDescent="0.35">
      <c r="A3875">
        <v>2576</v>
      </c>
      <c r="B3875" s="3" t="s">
        <v>2576</v>
      </c>
      <c r="C3875" s="3" t="s">
        <v>6686</v>
      </c>
      <c r="D3875" s="22">
        <v>10000</v>
      </c>
      <c r="E3875" s="22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4"/>
        <v>177</v>
      </c>
      <c r="P3875">
        <f t="shared" si="241"/>
        <v>0</v>
      </c>
      <c r="Q3875" s="11" t="s">
        <v>8319</v>
      </c>
      <c r="R3875" t="s">
        <v>8345</v>
      </c>
      <c r="S3875" s="16">
        <f t="shared" si="242"/>
        <v>42060.00980324074</v>
      </c>
      <c r="T3875">
        <f t="shared" si="243"/>
        <v>2015</v>
      </c>
    </row>
    <row r="3876" spans="1:20" ht="29" x14ac:dyDescent="0.35">
      <c r="A3876">
        <v>2584</v>
      </c>
      <c r="B3876" s="3" t="s">
        <v>2584</v>
      </c>
      <c r="C3876" s="3" t="s">
        <v>6694</v>
      </c>
      <c r="D3876" s="22">
        <v>10000</v>
      </c>
      <c r="E3876" s="22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4"/>
        <v>116</v>
      </c>
      <c r="P3876">
        <f t="shared" si="241"/>
        <v>0</v>
      </c>
      <c r="Q3876" s="11" t="s">
        <v>8319</v>
      </c>
      <c r="R3876" t="s">
        <v>8345</v>
      </c>
      <c r="S3876" s="16">
        <f t="shared" si="242"/>
        <v>42140.173252314817</v>
      </c>
      <c r="T3876">
        <f t="shared" si="243"/>
        <v>2015</v>
      </c>
    </row>
    <row r="3877" spans="1:20" ht="43.5" x14ac:dyDescent="0.35">
      <c r="A3877">
        <v>2593</v>
      </c>
      <c r="B3877" s="3" t="s">
        <v>2593</v>
      </c>
      <c r="C3877" s="3" t="s">
        <v>6703</v>
      </c>
      <c r="D3877" s="22">
        <v>10000</v>
      </c>
      <c r="E3877" s="22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4"/>
        <v>133</v>
      </c>
      <c r="P3877">
        <f t="shared" si="241"/>
        <v>0</v>
      </c>
      <c r="Q3877" s="11" t="s">
        <v>8319</v>
      </c>
      <c r="R3877" t="s">
        <v>8345</v>
      </c>
      <c r="S3877" s="16">
        <f t="shared" si="242"/>
        <v>42089.84520833334</v>
      </c>
      <c r="T3877">
        <f t="shared" si="243"/>
        <v>2015</v>
      </c>
    </row>
    <row r="3878" spans="1:20" ht="43.5" x14ac:dyDescent="0.35">
      <c r="A3878">
        <v>2754</v>
      </c>
      <c r="B3878" s="3" t="s">
        <v>2754</v>
      </c>
      <c r="C3878" s="3" t="s">
        <v>6864</v>
      </c>
      <c r="D3878" s="22">
        <v>10000</v>
      </c>
      <c r="E3878" s="22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4"/>
        <v>106</v>
      </c>
      <c r="P3878">
        <f t="shared" si="241"/>
        <v>0</v>
      </c>
      <c r="Q3878" s="11" t="s">
        <v>8311</v>
      </c>
      <c r="R3878" t="s">
        <v>8356</v>
      </c>
      <c r="S3878" s="16">
        <f t="shared" si="242"/>
        <v>41863.636006944449</v>
      </c>
      <c r="T3878">
        <f t="shared" si="243"/>
        <v>2014</v>
      </c>
    </row>
    <row r="3879" spans="1:20" ht="43.5" x14ac:dyDescent="0.35">
      <c r="A3879">
        <v>2899</v>
      </c>
      <c r="B3879" s="3" t="s">
        <v>2899</v>
      </c>
      <c r="C3879" s="3" t="s">
        <v>7009</v>
      </c>
      <c r="D3879" s="22">
        <v>10000</v>
      </c>
      <c r="E3879" s="22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4"/>
        <v>132</v>
      </c>
      <c r="P3879">
        <f t="shared" si="241"/>
        <v>0</v>
      </c>
      <c r="Q3879" s="11" t="s">
        <v>8323</v>
      </c>
      <c r="R3879" t="s">
        <v>8326</v>
      </c>
      <c r="S3879" s="16">
        <f t="shared" si="242"/>
        <v>42515.078217592592</v>
      </c>
      <c r="T3879">
        <f t="shared" si="243"/>
        <v>2016</v>
      </c>
    </row>
    <row r="3880" spans="1:20" ht="43.5" x14ac:dyDescent="0.35">
      <c r="A3880">
        <v>2959</v>
      </c>
      <c r="B3880" s="3" t="s">
        <v>2959</v>
      </c>
      <c r="C3880" s="3" t="s">
        <v>7069</v>
      </c>
      <c r="D3880" s="22">
        <v>10000</v>
      </c>
      <c r="E3880" s="22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4"/>
        <v>106</v>
      </c>
      <c r="P3880">
        <f t="shared" si="241"/>
        <v>0</v>
      </c>
      <c r="Q3880" s="11" t="s">
        <v>8323</v>
      </c>
      <c r="R3880" t="s">
        <v>8324</v>
      </c>
      <c r="S3880" s="16">
        <f t="shared" si="242"/>
        <v>42498.008391203708</v>
      </c>
      <c r="T3880">
        <f t="shared" si="243"/>
        <v>2016</v>
      </c>
    </row>
    <row r="3881" spans="1:20" ht="43.5" x14ac:dyDescent="0.35">
      <c r="A3881">
        <v>3884</v>
      </c>
      <c r="B3881" s="3" t="s">
        <v>3881</v>
      </c>
      <c r="C3881" s="3" t="s">
        <v>7993</v>
      </c>
      <c r="D3881" s="22">
        <v>10000</v>
      </c>
      <c r="E3881" s="22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106</v>
      </c>
      <c r="P3881">
        <f t="shared" si="241"/>
        <v>0</v>
      </c>
      <c r="Q3881" s="11" t="s">
        <v>8323</v>
      </c>
      <c r="R3881" t="s">
        <v>8335</v>
      </c>
      <c r="S3881" s="16">
        <f t="shared" si="242"/>
        <v>42065.791574074072</v>
      </c>
      <c r="T3881">
        <f t="shared" si="243"/>
        <v>2015</v>
      </c>
    </row>
    <row r="3882" spans="1:20" x14ac:dyDescent="0.35">
      <c r="A3882">
        <v>3886</v>
      </c>
      <c r="B3882" s="3" t="s">
        <v>3883</v>
      </c>
      <c r="C3882" s="3">
        <v>1</v>
      </c>
      <c r="D3882" s="22">
        <v>10000</v>
      </c>
      <c r="E3882" s="22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4"/>
        <v>106</v>
      </c>
      <c r="P3882">
        <f t="shared" si="241"/>
        <v>0</v>
      </c>
      <c r="Q3882" s="11" t="s">
        <v>8323</v>
      </c>
      <c r="R3882" t="s">
        <v>8335</v>
      </c>
      <c r="S3882" s="16">
        <f t="shared" si="242"/>
        <v>41954.228032407409</v>
      </c>
      <c r="T3882">
        <f t="shared" si="243"/>
        <v>2014</v>
      </c>
    </row>
    <row r="3883" spans="1:20" ht="43.5" x14ac:dyDescent="0.35">
      <c r="A3883">
        <v>3930</v>
      </c>
      <c r="B3883" s="3" t="s">
        <v>3927</v>
      </c>
      <c r="C3883" s="3" t="s">
        <v>8038</v>
      </c>
      <c r="D3883" s="22">
        <v>10000</v>
      </c>
      <c r="E3883" s="22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4"/>
        <v>105</v>
      </c>
      <c r="P3883">
        <f t="shared" si="241"/>
        <v>0</v>
      </c>
      <c r="Q3883" s="11" t="s">
        <v>8323</v>
      </c>
      <c r="R3883" t="s">
        <v>8326</v>
      </c>
      <c r="S3883" s="16">
        <f t="shared" si="242"/>
        <v>42433.338749999995</v>
      </c>
      <c r="T3883">
        <f t="shared" si="243"/>
        <v>2016</v>
      </c>
    </row>
    <row r="3884" spans="1:20" ht="58" x14ac:dyDescent="0.35">
      <c r="A3884">
        <v>3963</v>
      </c>
      <c r="B3884" s="3" t="s">
        <v>3960</v>
      </c>
      <c r="C3884" s="3" t="s">
        <v>8070</v>
      </c>
      <c r="D3884" s="22">
        <v>10000</v>
      </c>
      <c r="E3884" s="22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4"/>
        <v>105</v>
      </c>
      <c r="P3884">
        <f t="shared" si="241"/>
        <v>0</v>
      </c>
      <c r="Q3884" s="11" t="s">
        <v>8323</v>
      </c>
      <c r="R3884" t="s">
        <v>8326</v>
      </c>
      <c r="S3884" s="16">
        <f t="shared" si="242"/>
        <v>42296.154131944444</v>
      </c>
      <c r="T3884">
        <f t="shared" si="243"/>
        <v>2015</v>
      </c>
    </row>
    <row r="3885" spans="1:20" ht="43.5" x14ac:dyDescent="0.35">
      <c r="A3885">
        <v>4097</v>
      </c>
      <c r="B3885" s="3" t="s">
        <v>4093</v>
      </c>
      <c r="C3885" s="3" t="s">
        <v>8200</v>
      </c>
      <c r="D3885" s="22">
        <v>10000</v>
      </c>
      <c r="E3885" s="22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4"/>
        <v>105</v>
      </c>
      <c r="P3885">
        <f t="shared" si="241"/>
        <v>0</v>
      </c>
      <c r="Q3885" s="11" t="s">
        <v>8323</v>
      </c>
      <c r="R3885" t="s">
        <v>8326</v>
      </c>
      <c r="S3885" s="16">
        <f t="shared" si="242"/>
        <v>42344.824502314819</v>
      </c>
      <c r="T3885">
        <f t="shared" si="243"/>
        <v>2015</v>
      </c>
    </row>
    <row r="3886" spans="1:20" x14ac:dyDescent="0.35">
      <c r="A3886">
        <v>4087</v>
      </c>
      <c r="B3886" s="3" t="s">
        <v>4083</v>
      </c>
      <c r="C3886" s="3" t="s">
        <v>8190</v>
      </c>
      <c r="D3886" s="22">
        <v>9600</v>
      </c>
      <c r="E3886" s="22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4"/>
        <v>105</v>
      </c>
      <c r="P3886">
        <f t="shared" si="241"/>
        <v>0</v>
      </c>
      <c r="Q3886" s="11" t="s">
        <v>8323</v>
      </c>
      <c r="R3886" t="s">
        <v>8326</v>
      </c>
      <c r="S3886" s="16">
        <f t="shared" si="242"/>
        <v>42538.742893518516</v>
      </c>
      <c r="T3886">
        <f t="shared" si="243"/>
        <v>2016</v>
      </c>
    </row>
    <row r="3887" spans="1:20" ht="43.5" x14ac:dyDescent="0.35">
      <c r="A3887">
        <v>2853</v>
      </c>
      <c r="B3887" s="3" t="s">
        <v>2853</v>
      </c>
      <c r="C3887" s="3" t="s">
        <v>6963</v>
      </c>
      <c r="D3887" s="22">
        <v>9500</v>
      </c>
      <c r="E3887" s="22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4"/>
        <v>112</v>
      </c>
      <c r="P3887">
        <f t="shared" si="241"/>
        <v>0</v>
      </c>
      <c r="Q3887" s="11" t="s">
        <v>8323</v>
      </c>
      <c r="R3887" t="s">
        <v>8326</v>
      </c>
      <c r="S3887" s="16">
        <f t="shared" si="242"/>
        <v>41836.190937499996</v>
      </c>
      <c r="T3887">
        <f t="shared" si="243"/>
        <v>2014</v>
      </c>
    </row>
    <row r="3888" spans="1:20" ht="43.5" x14ac:dyDescent="0.35">
      <c r="A3888">
        <v>1144</v>
      </c>
      <c r="B3888" s="3" t="s">
        <v>1145</v>
      </c>
      <c r="C3888" s="3" t="s">
        <v>5254</v>
      </c>
      <c r="D3888" s="22">
        <v>9300</v>
      </c>
      <c r="E3888" s="22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4"/>
        <v>117</v>
      </c>
      <c r="P3888">
        <f t="shared" si="241"/>
        <v>0</v>
      </c>
      <c r="Q3888" s="11" t="s">
        <v>8319</v>
      </c>
      <c r="R3888" t="s">
        <v>8345</v>
      </c>
      <c r="S3888" s="16">
        <f t="shared" si="242"/>
        <v>42093.181944444441</v>
      </c>
      <c r="T3888">
        <f t="shared" si="243"/>
        <v>2015</v>
      </c>
    </row>
    <row r="3889" spans="1:20" ht="43.5" x14ac:dyDescent="0.35">
      <c r="A3889">
        <v>585</v>
      </c>
      <c r="B3889" s="3" t="s">
        <v>586</v>
      </c>
      <c r="C3889" s="3" t="s">
        <v>4695</v>
      </c>
      <c r="D3889" s="22">
        <v>9000</v>
      </c>
      <c r="E3889" s="22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4"/>
        <v>11</v>
      </c>
      <c r="P3889">
        <f t="shared" si="241"/>
        <v>0</v>
      </c>
      <c r="Q3889" s="11" t="s">
        <v>8308</v>
      </c>
      <c r="R3889" t="s">
        <v>8342</v>
      </c>
      <c r="S3889" s="16">
        <f t="shared" si="242"/>
        <v>42283.3909375</v>
      </c>
      <c r="T3889">
        <f t="shared" si="243"/>
        <v>2015</v>
      </c>
    </row>
    <row r="3890" spans="1:20" ht="29" x14ac:dyDescent="0.35">
      <c r="A3890">
        <v>1172</v>
      </c>
      <c r="B3890" s="3" t="s">
        <v>1173</v>
      </c>
      <c r="C3890" s="3" t="s">
        <v>5282</v>
      </c>
      <c r="D3890" s="22">
        <v>9000</v>
      </c>
      <c r="E3890" s="22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4"/>
        <v>105</v>
      </c>
      <c r="P3890">
        <f t="shared" si="241"/>
        <v>0</v>
      </c>
      <c r="Q3890" s="11" t="s">
        <v>8319</v>
      </c>
      <c r="R3890" t="s">
        <v>8345</v>
      </c>
      <c r="S3890" s="16">
        <f t="shared" si="242"/>
        <v>41841.682314814818</v>
      </c>
      <c r="T3890">
        <f t="shared" si="243"/>
        <v>2014</v>
      </c>
    </row>
    <row r="3891" spans="1:20" ht="43.5" x14ac:dyDescent="0.35">
      <c r="A3891">
        <v>3082</v>
      </c>
      <c r="B3891" s="3" t="s">
        <v>3082</v>
      </c>
      <c r="C3891" s="3" t="s">
        <v>7192</v>
      </c>
      <c r="D3891" s="22">
        <v>9000</v>
      </c>
      <c r="E3891" s="22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4"/>
        <v>105</v>
      </c>
      <c r="P3891">
        <f t="shared" si="241"/>
        <v>0</v>
      </c>
      <c r="Q3891" s="11" t="s">
        <v>8323</v>
      </c>
      <c r="R3891" t="s">
        <v>8324</v>
      </c>
      <c r="S3891" s="16">
        <f t="shared" si="242"/>
        <v>42293.922986111109</v>
      </c>
      <c r="T3891">
        <f t="shared" si="243"/>
        <v>2015</v>
      </c>
    </row>
    <row r="3892" spans="1:20" ht="43.5" x14ac:dyDescent="0.35">
      <c r="A3892">
        <v>4014</v>
      </c>
      <c r="B3892" s="3" t="s">
        <v>4010</v>
      </c>
      <c r="C3892" s="3" t="s">
        <v>8119</v>
      </c>
      <c r="D3892" s="22">
        <v>9000</v>
      </c>
      <c r="E3892" s="22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4"/>
        <v>105</v>
      </c>
      <c r="P3892">
        <f t="shared" si="241"/>
        <v>0</v>
      </c>
      <c r="Q3892" s="11" t="s">
        <v>8323</v>
      </c>
      <c r="R3892" t="s">
        <v>8326</v>
      </c>
      <c r="S3892" s="16">
        <f t="shared" si="242"/>
        <v>42419.246168981481</v>
      </c>
      <c r="T3892">
        <f t="shared" si="243"/>
        <v>2016</v>
      </c>
    </row>
    <row r="3893" spans="1:20" ht="43.5" x14ac:dyDescent="0.35">
      <c r="A3893">
        <v>1449</v>
      </c>
      <c r="B3893" s="3" t="s">
        <v>1450</v>
      </c>
      <c r="C3893" s="3" t="s">
        <v>5559</v>
      </c>
      <c r="D3893" s="22">
        <v>8888</v>
      </c>
      <c r="E3893" s="22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4"/>
        <v>105</v>
      </c>
      <c r="P3893">
        <f t="shared" si="241"/>
        <v>0</v>
      </c>
      <c r="Q3893" s="11" t="s">
        <v>8311</v>
      </c>
      <c r="R3893" t="s">
        <v>8348</v>
      </c>
      <c r="S3893" s="16">
        <f t="shared" si="242"/>
        <v>42086.811400462961</v>
      </c>
      <c r="T3893">
        <f t="shared" si="243"/>
        <v>2015</v>
      </c>
    </row>
    <row r="3894" spans="1:20" ht="43.5" x14ac:dyDescent="0.35">
      <c r="A3894">
        <v>4054</v>
      </c>
      <c r="B3894" s="3" t="s">
        <v>4050</v>
      </c>
      <c r="C3894" s="3" t="s">
        <v>8158</v>
      </c>
      <c r="D3894" s="22">
        <v>8880</v>
      </c>
      <c r="E3894" s="22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2</v>
      </c>
      <c r="P3894">
        <f t="shared" si="241"/>
        <v>0</v>
      </c>
      <c r="Q3894" s="11" t="s">
        <v>8323</v>
      </c>
      <c r="R3894" t="s">
        <v>8326</v>
      </c>
      <c r="S3894" s="16">
        <f t="shared" si="242"/>
        <v>42613.841261574074</v>
      </c>
      <c r="T3894">
        <f t="shared" si="243"/>
        <v>2016</v>
      </c>
    </row>
    <row r="3895" spans="1:20" ht="43.5" x14ac:dyDescent="0.35">
      <c r="A3895">
        <v>1813</v>
      </c>
      <c r="B3895" s="3" t="s">
        <v>1814</v>
      </c>
      <c r="C3895" s="3" t="s">
        <v>5923</v>
      </c>
      <c r="D3895" s="22">
        <v>8750</v>
      </c>
      <c r="E3895" s="22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4"/>
        <v>105</v>
      </c>
      <c r="P3895">
        <f t="shared" si="241"/>
        <v>0</v>
      </c>
      <c r="Q3895" s="11" t="s">
        <v>8313</v>
      </c>
      <c r="R3895" t="s">
        <v>8314</v>
      </c>
      <c r="S3895" s="16">
        <f t="shared" si="242"/>
        <v>41829.889027777775</v>
      </c>
      <c r="T3895">
        <f t="shared" si="243"/>
        <v>2014</v>
      </c>
    </row>
    <row r="3896" spans="1:20" ht="29" x14ac:dyDescent="0.35">
      <c r="A3896">
        <v>228</v>
      </c>
      <c r="B3896" s="3" t="s">
        <v>230</v>
      </c>
      <c r="C3896" s="3" t="s">
        <v>4338</v>
      </c>
      <c r="D3896" s="22">
        <v>8000</v>
      </c>
      <c r="E3896" s="22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4"/>
        <v>105</v>
      </c>
      <c r="P3896">
        <f t="shared" si="241"/>
        <v>0</v>
      </c>
      <c r="Q3896" s="11" t="s">
        <v>8321</v>
      </c>
      <c r="R3896" t="s">
        <v>8325</v>
      </c>
      <c r="S3896" s="16">
        <f t="shared" si="242"/>
        <v>42096.686400462961</v>
      </c>
      <c r="T3896">
        <f t="shared" si="243"/>
        <v>2015</v>
      </c>
    </row>
    <row r="3897" spans="1:20" ht="58" x14ac:dyDescent="0.35">
      <c r="A3897">
        <v>1878</v>
      </c>
      <c r="B3897" s="3" t="s">
        <v>1879</v>
      </c>
      <c r="C3897" s="3" t="s">
        <v>5988</v>
      </c>
      <c r="D3897" s="22">
        <v>8000</v>
      </c>
      <c r="E3897" s="22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4"/>
        <v>131</v>
      </c>
      <c r="P3897">
        <f t="shared" si="241"/>
        <v>0</v>
      </c>
      <c r="Q3897" s="11" t="s">
        <v>8316</v>
      </c>
      <c r="R3897" t="s">
        <v>8344</v>
      </c>
      <c r="S3897" s="16">
        <f t="shared" si="242"/>
        <v>41773.008738425924</v>
      </c>
      <c r="T3897">
        <f t="shared" si="243"/>
        <v>2014</v>
      </c>
    </row>
    <row r="3898" spans="1:20" ht="58" x14ac:dyDescent="0.35">
      <c r="A3898">
        <v>2412</v>
      </c>
      <c r="B3898" s="3" t="s">
        <v>2413</v>
      </c>
      <c r="C3898" s="3" t="s">
        <v>6522</v>
      </c>
      <c r="D3898" s="22">
        <v>8000</v>
      </c>
      <c r="E3898" s="22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4"/>
        <v>104</v>
      </c>
      <c r="P3898">
        <f t="shared" si="241"/>
        <v>0</v>
      </c>
      <c r="Q3898" s="11" t="s">
        <v>8319</v>
      </c>
      <c r="R3898" t="s">
        <v>8345</v>
      </c>
      <c r="S3898" s="16">
        <f t="shared" si="242"/>
        <v>42655.736956018518</v>
      </c>
      <c r="T3898">
        <f t="shared" si="243"/>
        <v>2016</v>
      </c>
    </row>
    <row r="3899" spans="1:20" ht="43.5" x14ac:dyDescent="0.35">
      <c r="A3899">
        <v>2437</v>
      </c>
      <c r="B3899" s="3" t="s">
        <v>2438</v>
      </c>
      <c r="C3899" s="3" t="s">
        <v>6547</v>
      </c>
      <c r="D3899" s="22">
        <v>8000</v>
      </c>
      <c r="E3899" s="22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4"/>
        <v>116</v>
      </c>
      <c r="P3899">
        <f t="shared" si="241"/>
        <v>0</v>
      </c>
      <c r="Q3899" s="11" t="s">
        <v>8319</v>
      </c>
      <c r="R3899" t="s">
        <v>8345</v>
      </c>
      <c r="S3899" s="16">
        <f t="shared" si="242"/>
        <v>42031.965138888889</v>
      </c>
      <c r="T3899">
        <f t="shared" si="243"/>
        <v>2015</v>
      </c>
    </row>
    <row r="3900" spans="1:20" ht="58" x14ac:dyDescent="0.35">
      <c r="A3900">
        <v>2573</v>
      </c>
      <c r="B3900" s="3" t="s">
        <v>2573</v>
      </c>
      <c r="C3900" s="3" t="s">
        <v>6683</v>
      </c>
      <c r="D3900" s="22">
        <v>8000</v>
      </c>
      <c r="E3900" s="22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4"/>
        <v>116</v>
      </c>
      <c r="P3900">
        <f t="shared" si="241"/>
        <v>0</v>
      </c>
      <c r="Q3900" s="11" t="s">
        <v>8319</v>
      </c>
      <c r="R3900" t="s">
        <v>8345</v>
      </c>
      <c r="S3900" s="16">
        <f t="shared" si="242"/>
        <v>41829.592002314814</v>
      </c>
      <c r="T3900">
        <f t="shared" si="243"/>
        <v>2014</v>
      </c>
    </row>
    <row r="3901" spans="1:20" ht="43.5" x14ac:dyDescent="0.35">
      <c r="A3901">
        <v>2772</v>
      </c>
      <c r="B3901" s="3" t="s">
        <v>2772</v>
      </c>
      <c r="C3901" s="3" t="s">
        <v>6882</v>
      </c>
      <c r="D3901" s="22">
        <v>8000</v>
      </c>
      <c r="E3901" s="22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4"/>
        <v>26</v>
      </c>
      <c r="P3901">
        <f t="shared" si="241"/>
        <v>0</v>
      </c>
      <c r="Q3901" s="11" t="s">
        <v>8311</v>
      </c>
      <c r="R3901" t="s">
        <v>8356</v>
      </c>
      <c r="S3901" s="16">
        <f t="shared" si="242"/>
        <v>41537.869143518517</v>
      </c>
      <c r="T3901">
        <f t="shared" si="243"/>
        <v>2013</v>
      </c>
    </row>
    <row r="3902" spans="1:20" ht="58" x14ac:dyDescent="0.35">
      <c r="A3902">
        <v>2846</v>
      </c>
      <c r="B3902" s="3" t="s">
        <v>2846</v>
      </c>
      <c r="C3902" s="3" t="s">
        <v>6956</v>
      </c>
      <c r="D3902" s="22">
        <v>8000</v>
      </c>
      <c r="E3902" s="22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4"/>
        <v>104</v>
      </c>
      <c r="P3902">
        <f t="shared" si="241"/>
        <v>0</v>
      </c>
      <c r="Q3902" s="11" t="s">
        <v>8323</v>
      </c>
      <c r="R3902" t="s">
        <v>8326</v>
      </c>
      <c r="S3902" s="16">
        <f t="shared" si="242"/>
        <v>42108.692060185189</v>
      </c>
      <c r="T3902">
        <f t="shared" si="243"/>
        <v>2015</v>
      </c>
    </row>
    <row r="3903" spans="1:20" ht="43.5" x14ac:dyDescent="0.35">
      <c r="A3903">
        <v>3804</v>
      </c>
      <c r="B3903" s="3" t="s">
        <v>3801</v>
      </c>
      <c r="C3903" s="3" t="s">
        <v>7914</v>
      </c>
      <c r="D3903" s="22">
        <v>8000</v>
      </c>
      <c r="E3903" s="22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4"/>
        <v>104</v>
      </c>
      <c r="P3903">
        <f t="shared" si="241"/>
        <v>0</v>
      </c>
      <c r="Q3903" s="11" t="s">
        <v>8323</v>
      </c>
      <c r="R3903" t="s">
        <v>8335</v>
      </c>
      <c r="S3903" s="16">
        <f t="shared" si="242"/>
        <v>42527.00953703704</v>
      </c>
      <c r="T3903">
        <f t="shared" si="243"/>
        <v>2016</v>
      </c>
    </row>
    <row r="3904" spans="1:20" ht="43.5" x14ac:dyDescent="0.35">
      <c r="A3904">
        <v>3931</v>
      </c>
      <c r="B3904" s="3" t="s">
        <v>3928</v>
      </c>
      <c r="C3904" s="3" t="s">
        <v>8039</v>
      </c>
      <c r="D3904" s="22">
        <v>8000</v>
      </c>
      <c r="E3904" s="22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4"/>
        <v>104</v>
      </c>
      <c r="P3904">
        <f t="shared" si="241"/>
        <v>0</v>
      </c>
      <c r="Q3904" s="11" t="s">
        <v>8323</v>
      </c>
      <c r="R3904" t="s">
        <v>8326</v>
      </c>
      <c r="S3904" s="16">
        <f t="shared" si="242"/>
        <v>42228.151701388888</v>
      </c>
      <c r="T3904">
        <f t="shared" si="243"/>
        <v>2015</v>
      </c>
    </row>
    <row r="3905" spans="1:20" ht="43.5" x14ac:dyDescent="0.35">
      <c r="A3905">
        <v>468</v>
      </c>
      <c r="B3905" s="3" t="s">
        <v>469</v>
      </c>
      <c r="C3905" s="3" t="s">
        <v>4578</v>
      </c>
      <c r="D3905" s="22">
        <v>7500</v>
      </c>
      <c r="E3905" s="22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4"/>
        <v>104</v>
      </c>
      <c r="P3905">
        <f t="shared" si="241"/>
        <v>0</v>
      </c>
      <c r="Q3905" s="11" t="s">
        <v>8321</v>
      </c>
      <c r="R3905" t="s">
        <v>8339</v>
      </c>
      <c r="S3905" s="16">
        <f t="shared" si="242"/>
        <v>41041.167627314811</v>
      </c>
      <c r="T3905">
        <f t="shared" si="243"/>
        <v>2012</v>
      </c>
    </row>
    <row r="3906" spans="1:20" ht="58" x14ac:dyDescent="0.35">
      <c r="A3906">
        <v>547</v>
      </c>
      <c r="B3906" s="3" t="s">
        <v>548</v>
      </c>
      <c r="C3906" s="3" t="s">
        <v>4657</v>
      </c>
      <c r="D3906" s="22">
        <v>7500</v>
      </c>
      <c r="E3906" s="22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4"/>
        <v>104</v>
      </c>
      <c r="P3906">
        <f t="shared" si="241"/>
        <v>0</v>
      </c>
      <c r="Q3906" s="11" t="s">
        <v>8308</v>
      </c>
      <c r="R3906" t="s">
        <v>8342</v>
      </c>
      <c r="S3906" s="16">
        <f t="shared" si="242"/>
        <v>42380.696342592593</v>
      </c>
      <c r="T3906">
        <f t="shared" si="243"/>
        <v>2016</v>
      </c>
    </row>
    <row r="3907" spans="1:20" ht="43.5" x14ac:dyDescent="0.35">
      <c r="A3907">
        <v>555</v>
      </c>
      <c r="B3907" s="3" t="s">
        <v>556</v>
      </c>
      <c r="C3907" s="3" t="s">
        <v>4665</v>
      </c>
      <c r="D3907" s="22">
        <v>7500</v>
      </c>
      <c r="E3907" s="22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104</v>
      </c>
      <c r="P3907">
        <f t="shared" ref="P3907:P3970" si="245">IFERROR(ROUND(E3907/L3907,2),0)</f>
        <v>0</v>
      </c>
      <c r="Q3907" s="11" t="s">
        <v>8308</v>
      </c>
      <c r="R3907" t="s">
        <v>8342</v>
      </c>
      <c r="S3907" s="16">
        <f t="shared" ref="S3907:S3970" si="246">(((J3907/60)/60)/24)+DATE(1970,1,1)</f>
        <v>42503.353506944448</v>
      </c>
      <c r="T3907">
        <f t="shared" ref="T3907:T3970" si="247">YEAR(S3907)</f>
        <v>2016</v>
      </c>
    </row>
    <row r="3908" spans="1:20" ht="58" x14ac:dyDescent="0.35">
      <c r="A3908">
        <v>518</v>
      </c>
      <c r="B3908" s="3" t="s">
        <v>519</v>
      </c>
      <c r="C3908" s="3" t="s">
        <v>4628</v>
      </c>
      <c r="D3908" s="22">
        <v>7175</v>
      </c>
      <c r="E3908" s="22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104</v>
      </c>
      <c r="P3908">
        <f t="shared" si="245"/>
        <v>0</v>
      </c>
      <c r="Q3908" s="11" t="s">
        <v>8321</v>
      </c>
      <c r="R3908" t="s">
        <v>8339</v>
      </c>
      <c r="S3908" s="16">
        <f t="shared" si="246"/>
        <v>42223.616018518514</v>
      </c>
      <c r="T3908">
        <f t="shared" si="247"/>
        <v>2015</v>
      </c>
    </row>
    <row r="3909" spans="1:20" ht="29" x14ac:dyDescent="0.35">
      <c r="A3909">
        <v>147</v>
      </c>
      <c r="B3909" s="3" t="s">
        <v>149</v>
      </c>
      <c r="C3909" s="3" t="s">
        <v>4257</v>
      </c>
      <c r="D3909" s="22">
        <v>7000</v>
      </c>
      <c r="E3909" s="22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103</v>
      </c>
      <c r="P3909">
        <f t="shared" si="245"/>
        <v>0</v>
      </c>
      <c r="Q3909" s="11" t="s">
        <v>8321</v>
      </c>
      <c r="R3909" t="s">
        <v>8337</v>
      </c>
      <c r="S3909" s="16">
        <f t="shared" si="246"/>
        <v>41969.767824074079</v>
      </c>
      <c r="T3909">
        <f t="shared" si="247"/>
        <v>2014</v>
      </c>
    </row>
    <row r="3910" spans="1:20" ht="43.5" x14ac:dyDescent="0.35">
      <c r="A3910">
        <v>437</v>
      </c>
      <c r="B3910" s="3" t="s">
        <v>438</v>
      </c>
      <c r="C3910" s="3" t="s">
        <v>4547</v>
      </c>
      <c r="D3910" s="22">
        <v>7000</v>
      </c>
      <c r="E3910" s="22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129</v>
      </c>
      <c r="P3910">
        <f t="shared" si="245"/>
        <v>0</v>
      </c>
      <c r="Q3910" s="11" t="s">
        <v>8321</v>
      </c>
      <c r="R3910" t="s">
        <v>8339</v>
      </c>
      <c r="S3910" s="16">
        <f t="shared" si="246"/>
        <v>42591.31858796296</v>
      </c>
      <c r="T3910">
        <f t="shared" si="247"/>
        <v>2016</v>
      </c>
    </row>
    <row r="3911" spans="1:20" ht="43.5" x14ac:dyDescent="0.35">
      <c r="A3911">
        <v>495</v>
      </c>
      <c r="B3911" s="3" t="s">
        <v>496</v>
      </c>
      <c r="C3911" s="3" t="s">
        <v>4605</v>
      </c>
      <c r="D3911" s="22">
        <v>7000</v>
      </c>
      <c r="E3911" s="22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103</v>
      </c>
      <c r="P3911">
        <f t="shared" si="245"/>
        <v>0</v>
      </c>
      <c r="Q3911" s="11" t="s">
        <v>8321</v>
      </c>
      <c r="R3911" t="s">
        <v>8339</v>
      </c>
      <c r="S3911" s="16">
        <f t="shared" si="246"/>
        <v>42171.827604166669</v>
      </c>
      <c r="T3911">
        <f t="shared" si="247"/>
        <v>2015</v>
      </c>
    </row>
    <row r="3912" spans="1:20" ht="58" x14ac:dyDescent="0.35">
      <c r="A3912">
        <v>926</v>
      </c>
      <c r="B3912" s="3" t="s">
        <v>927</v>
      </c>
      <c r="C3912" s="3" t="s">
        <v>5036</v>
      </c>
      <c r="D3912" s="22">
        <v>7000</v>
      </c>
      <c r="E3912" s="22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103</v>
      </c>
      <c r="P3912">
        <f t="shared" si="245"/>
        <v>0</v>
      </c>
      <c r="Q3912" s="11" t="s">
        <v>8327</v>
      </c>
      <c r="R3912" t="s">
        <v>8350</v>
      </c>
      <c r="S3912" s="16">
        <f t="shared" si="246"/>
        <v>40338.02002314815</v>
      </c>
      <c r="T3912">
        <f t="shared" si="247"/>
        <v>2010</v>
      </c>
    </row>
    <row r="3913" spans="1:20" ht="58" x14ac:dyDescent="0.35">
      <c r="A3913">
        <v>1708</v>
      </c>
      <c r="B3913" s="3" t="s">
        <v>1709</v>
      </c>
      <c r="C3913" s="3" t="s">
        <v>5818</v>
      </c>
      <c r="D3913" s="22">
        <v>7000</v>
      </c>
      <c r="E3913" s="22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102</v>
      </c>
      <c r="P3913">
        <f t="shared" si="245"/>
        <v>0</v>
      </c>
      <c r="Q3913" s="11" t="s">
        <v>8327</v>
      </c>
      <c r="R3913" t="s">
        <v>8330</v>
      </c>
      <c r="S3913" s="16">
        <f t="shared" si="246"/>
        <v>42451.866967592592</v>
      </c>
      <c r="T3913">
        <f t="shared" si="247"/>
        <v>2016</v>
      </c>
    </row>
    <row r="3914" spans="1:20" ht="58" x14ac:dyDescent="0.35">
      <c r="A3914">
        <v>2505</v>
      </c>
      <c r="B3914" s="3" t="s">
        <v>2505</v>
      </c>
      <c r="C3914" s="3" t="s">
        <v>6615</v>
      </c>
      <c r="D3914" s="22">
        <v>7000</v>
      </c>
      <c r="E3914" s="22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102</v>
      </c>
      <c r="P3914">
        <f t="shared" si="245"/>
        <v>0</v>
      </c>
      <c r="Q3914" s="11" t="s">
        <v>8319</v>
      </c>
      <c r="R3914" t="s">
        <v>8357</v>
      </c>
      <c r="S3914" s="16">
        <f t="shared" si="246"/>
        <v>42047.05574074074</v>
      </c>
      <c r="T3914">
        <f t="shared" si="247"/>
        <v>2015</v>
      </c>
    </row>
    <row r="3915" spans="1:20" ht="43.5" x14ac:dyDescent="0.35">
      <c r="A3915">
        <v>4023</v>
      </c>
      <c r="B3915" s="3" t="s">
        <v>4019</v>
      </c>
      <c r="C3915" s="3" t="s">
        <v>8128</v>
      </c>
      <c r="D3915" s="22">
        <v>7000</v>
      </c>
      <c r="E3915" s="22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102</v>
      </c>
      <c r="P3915">
        <f t="shared" si="245"/>
        <v>0</v>
      </c>
      <c r="Q3915" s="11" t="s">
        <v>8323</v>
      </c>
      <c r="R3915" t="s">
        <v>8326</v>
      </c>
      <c r="S3915" s="16">
        <f t="shared" si="246"/>
        <v>42408.999571759254</v>
      </c>
      <c r="T3915">
        <f t="shared" si="247"/>
        <v>2016</v>
      </c>
    </row>
    <row r="3916" spans="1:20" ht="43.5" x14ac:dyDescent="0.35">
      <c r="A3916">
        <v>1159</v>
      </c>
      <c r="B3916" s="3" t="s">
        <v>1160</v>
      </c>
      <c r="C3916" s="3" t="s">
        <v>5269</v>
      </c>
      <c r="D3916" s="22">
        <v>6750</v>
      </c>
      <c r="E3916" s="22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102</v>
      </c>
      <c r="P3916">
        <f t="shared" si="245"/>
        <v>0</v>
      </c>
      <c r="Q3916" s="11" t="s">
        <v>8319</v>
      </c>
      <c r="R3916" t="s">
        <v>8345</v>
      </c>
      <c r="S3916" s="16">
        <f t="shared" si="246"/>
        <v>42154.726446759261</v>
      </c>
      <c r="T3916">
        <f t="shared" si="247"/>
        <v>2015</v>
      </c>
    </row>
    <row r="3917" spans="1:20" ht="58" x14ac:dyDescent="0.35">
      <c r="A3917">
        <v>427</v>
      </c>
      <c r="B3917" s="3" t="s">
        <v>428</v>
      </c>
      <c r="C3917" s="3" t="s">
        <v>4537</v>
      </c>
      <c r="D3917" s="22">
        <v>6500</v>
      </c>
      <c r="E3917" s="22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102</v>
      </c>
      <c r="P3917">
        <f t="shared" si="245"/>
        <v>0</v>
      </c>
      <c r="Q3917" s="11" t="s">
        <v>8321</v>
      </c>
      <c r="R3917" t="s">
        <v>8339</v>
      </c>
      <c r="S3917" s="16">
        <f t="shared" si="246"/>
        <v>42285.909027777772</v>
      </c>
      <c r="T3917">
        <f t="shared" si="247"/>
        <v>2015</v>
      </c>
    </row>
    <row r="3918" spans="1:20" ht="58" x14ac:dyDescent="0.35">
      <c r="A3918">
        <v>901</v>
      </c>
      <c r="B3918" s="3" t="s">
        <v>902</v>
      </c>
      <c r="C3918" s="3" t="s">
        <v>5011</v>
      </c>
      <c r="D3918" s="22">
        <v>6500</v>
      </c>
      <c r="E3918" s="22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128</v>
      </c>
      <c r="P3918">
        <f t="shared" si="245"/>
        <v>0</v>
      </c>
      <c r="Q3918" s="11" t="s">
        <v>8327</v>
      </c>
      <c r="R3918" t="s">
        <v>8350</v>
      </c>
      <c r="S3918" s="16">
        <f t="shared" si="246"/>
        <v>40291.81150462963</v>
      </c>
      <c r="T3918">
        <f t="shared" si="247"/>
        <v>2010</v>
      </c>
    </row>
    <row r="3919" spans="1:20" ht="43.5" x14ac:dyDescent="0.35">
      <c r="A3919">
        <v>1156</v>
      </c>
      <c r="B3919" s="3" t="s">
        <v>1157</v>
      </c>
      <c r="C3919" s="3" t="s">
        <v>5266</v>
      </c>
      <c r="D3919" s="22">
        <v>6500</v>
      </c>
      <c r="E3919" s="22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ref="O3919:O3982" si="248">ROUND(E1155/D1155*100,0)</f>
        <v>102</v>
      </c>
      <c r="P3919">
        <f t="shared" si="245"/>
        <v>0</v>
      </c>
      <c r="Q3919" s="11" t="s">
        <v>8319</v>
      </c>
      <c r="R3919" t="s">
        <v>8345</v>
      </c>
      <c r="S3919" s="16">
        <f t="shared" si="246"/>
        <v>42029.07131944444</v>
      </c>
      <c r="T3919">
        <f t="shared" si="247"/>
        <v>2015</v>
      </c>
    </row>
    <row r="3920" spans="1:20" ht="43.5" x14ac:dyDescent="0.35">
      <c r="A3920">
        <v>1997</v>
      </c>
      <c r="B3920" s="3" t="s">
        <v>1998</v>
      </c>
      <c r="C3920" s="3" t="s">
        <v>6107</v>
      </c>
      <c r="D3920" s="22">
        <v>6500</v>
      </c>
      <c r="E3920" s="22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8"/>
        <v>154</v>
      </c>
      <c r="P3920">
        <f t="shared" si="245"/>
        <v>0</v>
      </c>
      <c r="Q3920" s="11" t="s">
        <v>8313</v>
      </c>
      <c r="R3920" t="s">
        <v>8353</v>
      </c>
      <c r="S3920" s="16">
        <f t="shared" si="246"/>
        <v>41847.930694444447</v>
      </c>
      <c r="T3920">
        <f t="shared" si="247"/>
        <v>2014</v>
      </c>
    </row>
    <row r="3921" spans="1:20" ht="43.5" x14ac:dyDescent="0.35">
      <c r="A3921">
        <v>174</v>
      </c>
      <c r="B3921" s="3" t="s">
        <v>176</v>
      </c>
      <c r="C3921" s="3" t="s">
        <v>4284</v>
      </c>
      <c r="D3921" s="22">
        <v>6000</v>
      </c>
      <c r="E3921" s="22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8"/>
        <v>127</v>
      </c>
      <c r="P3921">
        <f t="shared" si="245"/>
        <v>0</v>
      </c>
      <c r="Q3921" s="11" t="s">
        <v>8321</v>
      </c>
      <c r="R3921" t="s">
        <v>8325</v>
      </c>
      <c r="S3921" s="16">
        <f t="shared" si="246"/>
        <v>42072.758981481486</v>
      </c>
      <c r="T3921">
        <f t="shared" si="247"/>
        <v>2015</v>
      </c>
    </row>
    <row r="3922" spans="1:20" x14ac:dyDescent="0.35">
      <c r="A3922">
        <v>202</v>
      </c>
      <c r="B3922" s="3" t="s">
        <v>204</v>
      </c>
      <c r="C3922" s="3" t="s">
        <v>4312</v>
      </c>
      <c r="D3922" s="22">
        <v>6000</v>
      </c>
      <c r="E3922" s="22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8"/>
        <v>254</v>
      </c>
      <c r="P3922">
        <f t="shared" si="245"/>
        <v>0</v>
      </c>
      <c r="Q3922" s="11" t="s">
        <v>8321</v>
      </c>
      <c r="R3922" t="s">
        <v>8325</v>
      </c>
      <c r="S3922" s="16">
        <f t="shared" si="246"/>
        <v>42255.927824074075</v>
      </c>
      <c r="T3922">
        <f t="shared" si="247"/>
        <v>2015</v>
      </c>
    </row>
    <row r="3923" spans="1:20" ht="29" x14ac:dyDescent="0.35">
      <c r="A3923">
        <v>469</v>
      </c>
      <c r="B3923" s="3" t="s">
        <v>470</v>
      </c>
      <c r="C3923" s="3" t="s">
        <v>4579</v>
      </c>
      <c r="D3923" s="22">
        <v>6000</v>
      </c>
      <c r="E3923" s="22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8"/>
        <v>508</v>
      </c>
      <c r="P3923">
        <f t="shared" si="245"/>
        <v>0</v>
      </c>
      <c r="Q3923" s="11" t="s">
        <v>8321</v>
      </c>
      <c r="R3923" t="s">
        <v>8339</v>
      </c>
      <c r="S3923" s="16">
        <f t="shared" si="246"/>
        <v>41827.989861111113</v>
      </c>
      <c r="T3923">
        <f t="shared" si="247"/>
        <v>2014</v>
      </c>
    </row>
    <row r="3924" spans="1:20" ht="43.5" x14ac:dyDescent="0.35">
      <c r="A3924">
        <v>1177</v>
      </c>
      <c r="B3924" s="3" t="s">
        <v>1178</v>
      </c>
      <c r="C3924" s="3" t="s">
        <v>5287</v>
      </c>
      <c r="D3924" s="22">
        <v>6000</v>
      </c>
      <c r="E3924" s="22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8"/>
        <v>101</v>
      </c>
      <c r="P3924">
        <f t="shared" si="245"/>
        <v>0</v>
      </c>
      <c r="Q3924" s="11" t="s">
        <v>8319</v>
      </c>
      <c r="R3924" t="s">
        <v>8345</v>
      </c>
      <c r="S3924" s="16">
        <f t="shared" si="246"/>
        <v>41897.660833333335</v>
      </c>
      <c r="T3924">
        <f t="shared" si="247"/>
        <v>2014</v>
      </c>
    </row>
    <row r="3925" spans="1:20" ht="29" x14ac:dyDescent="0.35">
      <c r="A3925">
        <v>1457</v>
      </c>
      <c r="B3925" s="3" t="s">
        <v>1458</v>
      </c>
      <c r="C3925" s="3" t="s">
        <v>5567</v>
      </c>
      <c r="D3925" s="22">
        <v>6000</v>
      </c>
      <c r="E3925" s="22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8"/>
        <v>101</v>
      </c>
      <c r="P3925">
        <f t="shared" si="245"/>
        <v>0</v>
      </c>
      <c r="Q3925" s="11" t="s">
        <v>8311</v>
      </c>
      <c r="R3925" t="s">
        <v>8348</v>
      </c>
      <c r="S3925" s="16">
        <f t="shared" si="246"/>
        <v>42289.89634259259</v>
      </c>
      <c r="T3925">
        <f t="shared" si="247"/>
        <v>2015</v>
      </c>
    </row>
    <row r="3926" spans="1:20" ht="43.5" x14ac:dyDescent="0.35">
      <c r="A3926">
        <v>1553</v>
      </c>
      <c r="B3926" s="3" t="s">
        <v>1554</v>
      </c>
      <c r="C3926" s="3" t="s">
        <v>5663</v>
      </c>
      <c r="D3926" s="22">
        <v>6000</v>
      </c>
      <c r="E3926" s="22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8"/>
        <v>101</v>
      </c>
      <c r="P3926">
        <f t="shared" si="245"/>
        <v>0</v>
      </c>
      <c r="Q3926" s="11" t="s">
        <v>8313</v>
      </c>
      <c r="R3926" t="s">
        <v>8355</v>
      </c>
      <c r="S3926" s="16">
        <f t="shared" si="246"/>
        <v>42219.282951388886</v>
      </c>
      <c r="T3926">
        <f t="shared" si="247"/>
        <v>2015</v>
      </c>
    </row>
    <row r="3927" spans="1:20" ht="43.5" x14ac:dyDescent="0.35">
      <c r="A3927">
        <v>1682</v>
      </c>
      <c r="B3927" s="3" t="s">
        <v>1683</v>
      </c>
      <c r="C3927" s="3" t="s">
        <v>5792</v>
      </c>
      <c r="D3927" s="22">
        <v>6000</v>
      </c>
      <c r="E3927" s="22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8"/>
        <v>112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42779.21365740741</v>
      </c>
      <c r="T3927">
        <f t="shared" si="247"/>
        <v>2017</v>
      </c>
    </row>
    <row r="3928" spans="1:20" ht="58" x14ac:dyDescent="0.35">
      <c r="A3928">
        <v>2578</v>
      </c>
      <c r="B3928" s="3" t="s">
        <v>2578</v>
      </c>
      <c r="C3928" s="3" t="s">
        <v>6688</v>
      </c>
      <c r="D3928" s="22">
        <v>6000</v>
      </c>
      <c r="E3928" s="22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8"/>
        <v>101</v>
      </c>
      <c r="P3928">
        <f t="shared" si="245"/>
        <v>0</v>
      </c>
      <c r="Q3928" s="11" t="s">
        <v>8319</v>
      </c>
      <c r="R3928" t="s">
        <v>8345</v>
      </c>
      <c r="S3928" s="16">
        <f t="shared" si="246"/>
        <v>42238.022905092599</v>
      </c>
      <c r="T3928">
        <f t="shared" si="247"/>
        <v>2015</v>
      </c>
    </row>
    <row r="3929" spans="1:20" ht="43.5" x14ac:dyDescent="0.35">
      <c r="A3929">
        <v>3863</v>
      </c>
      <c r="B3929" s="3" t="s">
        <v>3860</v>
      </c>
      <c r="C3929" s="3" t="s">
        <v>7972</v>
      </c>
      <c r="D3929" s="22">
        <v>6000</v>
      </c>
      <c r="E3929" s="22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8"/>
        <v>112</v>
      </c>
      <c r="P3929">
        <f t="shared" si="245"/>
        <v>0</v>
      </c>
      <c r="Q3929" s="11" t="s">
        <v>8323</v>
      </c>
      <c r="R3929" t="s">
        <v>8326</v>
      </c>
      <c r="S3929" s="16">
        <f t="shared" si="246"/>
        <v>42253.633159722223</v>
      </c>
      <c r="T3929">
        <f t="shared" si="247"/>
        <v>2015</v>
      </c>
    </row>
    <row r="3930" spans="1:20" ht="58" x14ac:dyDescent="0.35">
      <c r="A3930">
        <v>2743</v>
      </c>
      <c r="B3930" s="3" t="s">
        <v>2743</v>
      </c>
      <c r="C3930" s="3" t="s">
        <v>6853</v>
      </c>
      <c r="D3930" s="22">
        <v>5999</v>
      </c>
      <c r="E3930" s="22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8"/>
        <v>3</v>
      </c>
      <c r="P3930">
        <f t="shared" si="245"/>
        <v>0</v>
      </c>
      <c r="Q3930" s="11" t="s">
        <v>8311</v>
      </c>
      <c r="R3930" t="s">
        <v>8356</v>
      </c>
      <c r="S3930" s="16">
        <f t="shared" si="246"/>
        <v>42632.328784722224</v>
      </c>
      <c r="T3930">
        <f t="shared" si="247"/>
        <v>2016</v>
      </c>
    </row>
    <row r="3931" spans="1:20" ht="43.5" x14ac:dyDescent="0.35">
      <c r="A3931">
        <v>143</v>
      </c>
      <c r="B3931" s="3" t="s">
        <v>145</v>
      </c>
      <c r="C3931" s="3" t="s">
        <v>4253</v>
      </c>
      <c r="D3931" s="22">
        <v>5500</v>
      </c>
      <c r="E3931" s="22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8"/>
        <v>101</v>
      </c>
      <c r="P3931">
        <f t="shared" si="245"/>
        <v>0</v>
      </c>
      <c r="Q3931" s="11" t="s">
        <v>8321</v>
      </c>
      <c r="R3931" t="s">
        <v>8337</v>
      </c>
      <c r="S3931" s="16">
        <f t="shared" si="246"/>
        <v>42559.064143518524</v>
      </c>
      <c r="T3931">
        <f t="shared" si="247"/>
        <v>2016</v>
      </c>
    </row>
    <row r="3932" spans="1:20" ht="43.5" x14ac:dyDescent="0.35">
      <c r="A3932">
        <v>920</v>
      </c>
      <c r="B3932" s="3" t="s">
        <v>921</v>
      </c>
      <c r="C3932" s="3" t="s">
        <v>5030</v>
      </c>
      <c r="D3932" s="22">
        <v>5500</v>
      </c>
      <c r="E3932" s="22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8"/>
        <v>101</v>
      </c>
      <c r="P3932">
        <f t="shared" si="245"/>
        <v>0</v>
      </c>
      <c r="Q3932" s="11" t="s">
        <v>8327</v>
      </c>
      <c r="R3932" t="s">
        <v>8350</v>
      </c>
      <c r="S3932" s="16">
        <f t="shared" si="246"/>
        <v>41562.67155092593</v>
      </c>
      <c r="T3932">
        <f t="shared" si="247"/>
        <v>2013</v>
      </c>
    </row>
    <row r="3933" spans="1:20" ht="43.5" x14ac:dyDescent="0.35">
      <c r="A3933">
        <v>1706</v>
      </c>
      <c r="B3933" s="3" t="s">
        <v>1707</v>
      </c>
      <c r="C3933" s="3" t="s">
        <v>5816</v>
      </c>
      <c r="D3933" s="22">
        <v>5500</v>
      </c>
      <c r="E3933" s="22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8"/>
        <v>126</v>
      </c>
      <c r="P3933">
        <f t="shared" si="245"/>
        <v>0</v>
      </c>
      <c r="Q3933" s="11" t="s">
        <v>8327</v>
      </c>
      <c r="R3933" t="s">
        <v>8330</v>
      </c>
      <c r="S3933" s="16">
        <f t="shared" si="246"/>
        <v>42179.306388888886</v>
      </c>
      <c r="T3933">
        <f t="shared" si="247"/>
        <v>2015</v>
      </c>
    </row>
    <row r="3934" spans="1:20" ht="43.5" x14ac:dyDescent="0.35">
      <c r="A3934">
        <v>2342</v>
      </c>
      <c r="B3934" s="3" t="s">
        <v>2343</v>
      </c>
      <c r="C3934" s="3" t="s">
        <v>6452</v>
      </c>
      <c r="D3934" s="22">
        <v>5500</v>
      </c>
      <c r="E3934" s="22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8"/>
        <v>101</v>
      </c>
      <c r="P3934">
        <f t="shared" si="245"/>
        <v>0</v>
      </c>
      <c r="Q3934" s="11" t="s">
        <v>8308</v>
      </c>
      <c r="R3934" t="s">
        <v>8342</v>
      </c>
      <c r="S3934" s="16">
        <f t="shared" si="246"/>
        <v>41897.702199074076</v>
      </c>
      <c r="T3934">
        <f t="shared" si="247"/>
        <v>2014</v>
      </c>
    </row>
    <row r="3935" spans="1:20" ht="43.5" x14ac:dyDescent="0.35">
      <c r="A3935">
        <v>2881</v>
      </c>
      <c r="B3935" s="3" t="s">
        <v>2881</v>
      </c>
      <c r="C3935" s="3" t="s">
        <v>6991</v>
      </c>
      <c r="D3935" s="22">
        <v>5500</v>
      </c>
      <c r="E3935" s="22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8"/>
        <v>126</v>
      </c>
      <c r="P3935">
        <f t="shared" si="245"/>
        <v>0</v>
      </c>
      <c r="Q3935" s="11" t="s">
        <v>8323</v>
      </c>
      <c r="R3935" t="s">
        <v>8326</v>
      </c>
      <c r="S3935" s="16">
        <f t="shared" si="246"/>
        <v>41916.597638888888</v>
      </c>
      <c r="T3935">
        <f t="shared" si="247"/>
        <v>2014</v>
      </c>
    </row>
    <row r="3936" spans="1:20" ht="43.5" x14ac:dyDescent="0.35">
      <c r="A3936">
        <v>3873</v>
      </c>
      <c r="B3936" s="3" t="s">
        <v>3870</v>
      </c>
      <c r="C3936" s="3" t="s">
        <v>7982</v>
      </c>
      <c r="D3936" s="22">
        <v>5500</v>
      </c>
      <c r="E3936" s="22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8"/>
        <v>101</v>
      </c>
      <c r="P3936">
        <f t="shared" si="245"/>
        <v>0</v>
      </c>
      <c r="Q3936" s="11" t="s">
        <v>8323</v>
      </c>
      <c r="R3936" t="s">
        <v>8335</v>
      </c>
      <c r="S3936" s="16">
        <f t="shared" si="246"/>
        <v>42255.696006944447</v>
      </c>
      <c r="T3936">
        <f t="shared" si="247"/>
        <v>2015</v>
      </c>
    </row>
    <row r="3937" spans="1:20" ht="43.5" x14ac:dyDescent="0.35">
      <c r="A3937">
        <v>3956</v>
      </c>
      <c r="B3937" s="3" t="s">
        <v>3953</v>
      </c>
      <c r="C3937" s="3" t="s">
        <v>8063</v>
      </c>
      <c r="D3937" s="22">
        <v>5500</v>
      </c>
      <c r="E3937" s="22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8"/>
        <v>101</v>
      </c>
      <c r="P3937">
        <f t="shared" si="245"/>
        <v>0</v>
      </c>
      <c r="Q3937" s="11" t="s">
        <v>8323</v>
      </c>
      <c r="R3937" t="s">
        <v>8326</v>
      </c>
      <c r="S3937" s="16">
        <f t="shared" si="246"/>
        <v>42457.932025462964</v>
      </c>
      <c r="T3937">
        <f t="shared" si="247"/>
        <v>2016</v>
      </c>
    </row>
    <row r="3938" spans="1:20" ht="43.5" x14ac:dyDescent="0.35">
      <c r="A3938">
        <v>1163</v>
      </c>
      <c r="B3938" s="3" t="s">
        <v>1164</v>
      </c>
      <c r="C3938" s="3" t="s">
        <v>5273</v>
      </c>
      <c r="D3938" s="22">
        <v>5200</v>
      </c>
      <c r="E3938" s="22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8"/>
        <v>101</v>
      </c>
      <c r="P3938">
        <f t="shared" si="245"/>
        <v>0</v>
      </c>
      <c r="Q3938" s="11" t="s">
        <v>8319</v>
      </c>
      <c r="R3938" t="s">
        <v>8345</v>
      </c>
      <c r="S3938" s="16">
        <f t="shared" si="246"/>
        <v>41830.723611111112</v>
      </c>
      <c r="T3938">
        <f t="shared" si="247"/>
        <v>2014</v>
      </c>
    </row>
    <row r="3939" spans="1:20" ht="29" x14ac:dyDescent="0.35">
      <c r="A3939">
        <v>134</v>
      </c>
      <c r="B3939" s="3" t="s">
        <v>136</v>
      </c>
      <c r="C3939" s="3" t="s">
        <v>4245</v>
      </c>
      <c r="D3939" s="22">
        <v>5000</v>
      </c>
      <c r="E3939" s="22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8"/>
        <v>101</v>
      </c>
      <c r="P3939">
        <f t="shared" si="245"/>
        <v>0</v>
      </c>
      <c r="Q3939" s="11" t="s">
        <v>8321</v>
      </c>
      <c r="R3939" t="s">
        <v>8337</v>
      </c>
      <c r="S3939" s="16">
        <f t="shared" si="246"/>
        <v>42221.909930555557</v>
      </c>
      <c r="T3939">
        <f t="shared" si="247"/>
        <v>2015</v>
      </c>
    </row>
    <row r="3940" spans="1:20" ht="43.5" x14ac:dyDescent="0.35">
      <c r="A3940">
        <v>158</v>
      </c>
      <c r="B3940" s="3" t="s">
        <v>160</v>
      </c>
      <c r="C3940" s="3" t="s">
        <v>4268</v>
      </c>
      <c r="D3940" s="22">
        <v>5000</v>
      </c>
      <c r="E3940" s="22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8"/>
        <v>100</v>
      </c>
      <c r="P3940">
        <f t="shared" si="245"/>
        <v>0</v>
      </c>
      <c r="Q3940" s="11" t="s">
        <v>8321</v>
      </c>
      <c r="R3940" t="s">
        <v>8337</v>
      </c>
      <c r="S3940" s="16">
        <f t="shared" si="246"/>
        <v>41904.07671296296</v>
      </c>
      <c r="T3940">
        <f t="shared" si="247"/>
        <v>2014</v>
      </c>
    </row>
    <row r="3941" spans="1:20" ht="43.5" x14ac:dyDescent="0.35">
      <c r="A3941">
        <v>160</v>
      </c>
      <c r="B3941" s="3" t="s">
        <v>162</v>
      </c>
      <c r="C3941" s="3" t="s">
        <v>4270</v>
      </c>
      <c r="D3941" s="22">
        <v>5000</v>
      </c>
      <c r="E3941" s="22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8"/>
        <v>100</v>
      </c>
      <c r="P3941">
        <f t="shared" si="245"/>
        <v>0</v>
      </c>
      <c r="Q3941" s="11" t="s">
        <v>8321</v>
      </c>
      <c r="R3941" t="s">
        <v>8325</v>
      </c>
      <c r="S3941" s="16">
        <f t="shared" si="246"/>
        <v>42171.913090277783</v>
      </c>
      <c r="T3941">
        <f t="shared" si="247"/>
        <v>2015</v>
      </c>
    </row>
    <row r="3942" spans="1:20" ht="43.5" x14ac:dyDescent="0.35">
      <c r="A3942">
        <v>186</v>
      </c>
      <c r="B3942" s="3" t="s">
        <v>188</v>
      </c>
      <c r="C3942" s="3" t="s">
        <v>4296</v>
      </c>
      <c r="D3942" s="22">
        <v>5000</v>
      </c>
      <c r="E3942" s="22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8"/>
        <v>100</v>
      </c>
      <c r="P3942">
        <f t="shared" si="245"/>
        <v>0</v>
      </c>
      <c r="Q3942" s="11" t="s">
        <v>8321</v>
      </c>
      <c r="R3942" t="s">
        <v>8325</v>
      </c>
      <c r="S3942" s="16">
        <f t="shared" si="246"/>
        <v>42767.812893518523</v>
      </c>
      <c r="T3942">
        <f t="shared" si="247"/>
        <v>2017</v>
      </c>
    </row>
    <row r="3943" spans="1:20" ht="58" x14ac:dyDescent="0.35">
      <c r="A3943">
        <v>429</v>
      </c>
      <c r="B3943" s="3" t="s">
        <v>430</v>
      </c>
      <c r="C3943" s="3" t="s">
        <v>4539</v>
      </c>
      <c r="D3943" s="22">
        <v>5000</v>
      </c>
      <c r="E3943" s="22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8"/>
        <v>10</v>
      </c>
      <c r="P3943">
        <f t="shared" si="245"/>
        <v>0</v>
      </c>
      <c r="Q3943" s="11" t="s">
        <v>8321</v>
      </c>
      <c r="R3943" t="s">
        <v>8339</v>
      </c>
      <c r="S3943" s="16">
        <f t="shared" si="246"/>
        <v>40070.901412037041</v>
      </c>
      <c r="T3943">
        <f t="shared" si="247"/>
        <v>2009</v>
      </c>
    </row>
    <row r="3944" spans="1:20" ht="29" x14ac:dyDescent="0.35">
      <c r="A3944">
        <v>516</v>
      </c>
      <c r="B3944" s="3" t="s">
        <v>517</v>
      </c>
      <c r="C3944" s="3" t="s">
        <v>4626</v>
      </c>
      <c r="D3944" s="22">
        <v>5000</v>
      </c>
      <c r="E3944" s="22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8"/>
        <v>100</v>
      </c>
      <c r="P3944">
        <f t="shared" si="245"/>
        <v>0</v>
      </c>
      <c r="Q3944" s="11" t="s">
        <v>8321</v>
      </c>
      <c r="R3944" t="s">
        <v>8339</v>
      </c>
      <c r="S3944" s="16">
        <f t="shared" si="246"/>
        <v>42091.778703703705</v>
      </c>
      <c r="T3944">
        <f t="shared" si="247"/>
        <v>2015</v>
      </c>
    </row>
    <row r="3945" spans="1:20" ht="43.5" x14ac:dyDescent="0.35">
      <c r="A3945">
        <v>616</v>
      </c>
      <c r="B3945" s="3" t="s">
        <v>617</v>
      </c>
      <c r="C3945" s="3" t="s">
        <v>4726</v>
      </c>
      <c r="D3945" s="22">
        <v>5000</v>
      </c>
      <c r="E3945" s="22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8"/>
        <v>100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42761.376238425932</v>
      </c>
      <c r="T3945">
        <f t="shared" si="247"/>
        <v>2017</v>
      </c>
    </row>
    <row r="3946" spans="1:20" ht="43.5" x14ac:dyDescent="0.35">
      <c r="A3946">
        <v>624</v>
      </c>
      <c r="B3946" s="3" t="s">
        <v>625</v>
      </c>
      <c r="C3946" s="3" t="s">
        <v>4734</v>
      </c>
      <c r="D3946" s="22">
        <v>5000</v>
      </c>
      <c r="E3946" s="22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8"/>
        <v>100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42108.988900462966</v>
      </c>
      <c r="T3946">
        <f t="shared" si="247"/>
        <v>2015</v>
      </c>
    </row>
    <row r="3947" spans="1:20" ht="43.5" x14ac:dyDescent="0.35">
      <c r="A3947">
        <v>628</v>
      </c>
      <c r="B3947" s="3" t="s">
        <v>629</v>
      </c>
      <c r="C3947" s="3" t="s">
        <v>4738</v>
      </c>
      <c r="D3947" s="22">
        <v>5000</v>
      </c>
      <c r="E3947" s="22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8"/>
        <v>100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41803.692789351851</v>
      </c>
      <c r="T3947">
        <f t="shared" si="247"/>
        <v>2014</v>
      </c>
    </row>
    <row r="3948" spans="1:20" ht="43.5" x14ac:dyDescent="0.35">
      <c r="A3948">
        <v>764</v>
      </c>
      <c r="B3948" s="3" t="s">
        <v>765</v>
      </c>
      <c r="C3948" s="3" t="s">
        <v>4874</v>
      </c>
      <c r="D3948" s="22">
        <v>5000</v>
      </c>
      <c r="E3948" s="22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8"/>
        <v>100</v>
      </c>
      <c r="P3948">
        <f t="shared" si="245"/>
        <v>0</v>
      </c>
      <c r="Q3948" s="11" t="s">
        <v>8311</v>
      </c>
      <c r="R3948" t="s">
        <v>8352</v>
      </c>
      <c r="S3948" s="16">
        <f t="shared" si="246"/>
        <v>42227.173159722224</v>
      </c>
      <c r="T3948">
        <f t="shared" si="247"/>
        <v>2015</v>
      </c>
    </row>
    <row r="3949" spans="1:20" ht="58" x14ac:dyDescent="0.35">
      <c r="A3949">
        <v>875</v>
      </c>
      <c r="B3949" s="3" t="s">
        <v>876</v>
      </c>
      <c r="C3949" s="3" t="s">
        <v>4985</v>
      </c>
      <c r="D3949" s="22">
        <v>5000</v>
      </c>
      <c r="E3949" s="22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8"/>
        <v>100</v>
      </c>
      <c r="P3949">
        <f t="shared" si="245"/>
        <v>0</v>
      </c>
      <c r="Q3949" s="11" t="s">
        <v>8327</v>
      </c>
      <c r="R3949" t="s">
        <v>8350</v>
      </c>
      <c r="S3949" s="16">
        <f t="shared" si="246"/>
        <v>42248.723738425921</v>
      </c>
      <c r="T3949">
        <f t="shared" si="247"/>
        <v>2015</v>
      </c>
    </row>
    <row r="3950" spans="1:20" ht="58" x14ac:dyDescent="0.35">
      <c r="A3950">
        <v>988</v>
      </c>
      <c r="B3950" s="3" t="s">
        <v>989</v>
      </c>
      <c r="C3950" s="3" t="s">
        <v>5098</v>
      </c>
      <c r="D3950" s="22">
        <v>5000</v>
      </c>
      <c r="E3950" s="22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100</v>
      </c>
      <c r="P3950">
        <f t="shared" si="245"/>
        <v>0</v>
      </c>
      <c r="Q3950" s="11" t="s">
        <v>8308</v>
      </c>
      <c r="R3950" t="s">
        <v>8310</v>
      </c>
      <c r="S3950" s="16">
        <f t="shared" si="246"/>
        <v>42614.356770833328</v>
      </c>
      <c r="T3950">
        <f t="shared" si="247"/>
        <v>2016</v>
      </c>
    </row>
    <row r="3951" spans="1:20" ht="43.5" x14ac:dyDescent="0.35">
      <c r="A3951">
        <v>1140</v>
      </c>
      <c r="B3951" s="3" t="s">
        <v>1141</v>
      </c>
      <c r="C3951" s="3" t="s">
        <v>5250</v>
      </c>
      <c r="D3951" s="22">
        <v>5000</v>
      </c>
      <c r="E3951" s="22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8"/>
        <v>100</v>
      </c>
      <c r="P3951">
        <f t="shared" si="245"/>
        <v>0</v>
      </c>
      <c r="Q3951" s="11" t="s">
        <v>8316</v>
      </c>
      <c r="R3951" t="s">
        <v>8344</v>
      </c>
      <c r="S3951" s="16">
        <f t="shared" si="246"/>
        <v>42192.462048611109</v>
      </c>
      <c r="T3951">
        <f t="shared" si="247"/>
        <v>2015</v>
      </c>
    </row>
    <row r="3952" spans="1:20" ht="43.5" x14ac:dyDescent="0.35">
      <c r="A3952">
        <v>1231</v>
      </c>
      <c r="B3952" s="3" t="s">
        <v>1232</v>
      </c>
      <c r="C3952" s="3" t="s">
        <v>5341</v>
      </c>
      <c r="D3952" s="22">
        <v>5000</v>
      </c>
      <c r="E3952" s="22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8"/>
        <v>108</v>
      </c>
      <c r="P3952">
        <f t="shared" si="245"/>
        <v>0</v>
      </c>
      <c r="Q3952" s="11" t="s">
        <v>8327</v>
      </c>
      <c r="R3952" t="s">
        <v>8354</v>
      </c>
      <c r="S3952" s="16">
        <f t="shared" si="246"/>
        <v>42193.941759259258</v>
      </c>
      <c r="T3952">
        <f t="shared" si="247"/>
        <v>2015</v>
      </c>
    </row>
    <row r="3953" spans="1:20" ht="58" x14ac:dyDescent="0.35">
      <c r="A3953">
        <v>1458</v>
      </c>
      <c r="B3953" s="3" t="s">
        <v>1459</v>
      </c>
      <c r="C3953" s="3" t="s">
        <v>5568</v>
      </c>
      <c r="D3953" s="22">
        <v>5000</v>
      </c>
      <c r="E3953" s="22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8"/>
        <v>20</v>
      </c>
      <c r="P3953">
        <f t="shared" si="245"/>
        <v>0</v>
      </c>
      <c r="Q3953" s="11" t="s">
        <v>8311</v>
      </c>
      <c r="R3953" t="s">
        <v>8348</v>
      </c>
      <c r="S3953" s="16">
        <f t="shared" si="246"/>
        <v>41831.705555555556</v>
      </c>
      <c r="T3953">
        <f t="shared" si="247"/>
        <v>2014</v>
      </c>
    </row>
    <row r="3954" spans="1:20" ht="43.5" x14ac:dyDescent="0.35">
      <c r="A3954">
        <v>1489</v>
      </c>
      <c r="B3954" s="3" t="s">
        <v>1490</v>
      </c>
      <c r="C3954" s="3" t="s">
        <v>5599</v>
      </c>
      <c r="D3954" s="22">
        <v>5000</v>
      </c>
      <c r="E3954" s="22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8"/>
        <v>14</v>
      </c>
      <c r="P3954">
        <f t="shared" si="245"/>
        <v>0</v>
      </c>
      <c r="Q3954" s="11" t="s">
        <v>8311</v>
      </c>
      <c r="R3954" t="s">
        <v>8352</v>
      </c>
      <c r="S3954" s="16">
        <f t="shared" si="246"/>
        <v>41198.611712962964</v>
      </c>
      <c r="T3954">
        <f t="shared" si="247"/>
        <v>2012</v>
      </c>
    </row>
    <row r="3955" spans="1:20" ht="58" x14ac:dyDescent="0.35">
      <c r="A3955">
        <v>1712</v>
      </c>
      <c r="B3955" s="3" t="s">
        <v>1713</v>
      </c>
      <c r="C3955" s="3" t="s">
        <v>5822</v>
      </c>
      <c r="D3955" s="22">
        <v>5000</v>
      </c>
      <c r="E3955" s="22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8"/>
        <v>110</v>
      </c>
      <c r="P3955">
        <f t="shared" si="245"/>
        <v>0</v>
      </c>
      <c r="Q3955" s="11" t="s">
        <v>8327</v>
      </c>
      <c r="R3955" t="s">
        <v>8330</v>
      </c>
      <c r="S3955" s="16">
        <f t="shared" si="246"/>
        <v>42125.913807870369</v>
      </c>
      <c r="T3955">
        <f t="shared" si="247"/>
        <v>2015</v>
      </c>
    </row>
    <row r="3956" spans="1:20" ht="43.5" x14ac:dyDescent="0.35">
      <c r="A3956">
        <v>1721</v>
      </c>
      <c r="B3956" s="3" t="s">
        <v>1722</v>
      </c>
      <c r="C3956" s="3" t="s">
        <v>5831</v>
      </c>
      <c r="D3956" s="22">
        <v>5000</v>
      </c>
      <c r="E3956" s="22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8"/>
        <v>10</v>
      </c>
      <c r="P3956">
        <f t="shared" si="245"/>
        <v>0</v>
      </c>
      <c r="Q3956" s="11" t="s">
        <v>8327</v>
      </c>
      <c r="R3956" t="s">
        <v>8330</v>
      </c>
      <c r="S3956" s="16">
        <f t="shared" si="246"/>
        <v>42319.461377314816</v>
      </c>
      <c r="T3956">
        <f t="shared" si="247"/>
        <v>2015</v>
      </c>
    </row>
    <row r="3957" spans="1:20" ht="43.5" x14ac:dyDescent="0.35">
      <c r="A3957">
        <v>2341</v>
      </c>
      <c r="B3957" s="3" t="s">
        <v>2342</v>
      </c>
      <c r="C3957" s="3" t="s">
        <v>6451</v>
      </c>
      <c r="D3957" s="22">
        <v>5000</v>
      </c>
      <c r="E3957" s="22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8"/>
        <v>2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42167.813703703709</v>
      </c>
      <c r="T3957">
        <f t="shared" si="247"/>
        <v>2015</v>
      </c>
    </row>
    <row r="3958" spans="1:20" ht="43.5" x14ac:dyDescent="0.35">
      <c r="A3958">
        <v>2518</v>
      </c>
      <c r="B3958" s="3" t="s">
        <v>2518</v>
      </c>
      <c r="C3958" s="3" t="s">
        <v>6628</v>
      </c>
      <c r="D3958" s="22">
        <v>5000</v>
      </c>
      <c r="E3958" s="22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8"/>
        <v>100</v>
      </c>
      <c r="P3958">
        <f t="shared" si="245"/>
        <v>0</v>
      </c>
      <c r="Q3958" s="11" t="s">
        <v>8319</v>
      </c>
      <c r="R3958" t="s">
        <v>8357</v>
      </c>
      <c r="S3958" s="16">
        <f t="shared" si="246"/>
        <v>41926.680879629632</v>
      </c>
      <c r="T3958">
        <f t="shared" si="247"/>
        <v>2014</v>
      </c>
    </row>
    <row r="3959" spans="1:20" ht="58" x14ac:dyDescent="0.35">
      <c r="A3959">
        <v>2760</v>
      </c>
      <c r="B3959" s="3" t="s">
        <v>2760</v>
      </c>
      <c r="C3959" s="3" t="s">
        <v>6870</v>
      </c>
      <c r="D3959" s="22">
        <v>5000</v>
      </c>
      <c r="E3959" s="22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8"/>
        <v>196</v>
      </c>
      <c r="P3959">
        <f t="shared" si="245"/>
        <v>0</v>
      </c>
      <c r="Q3959" s="11" t="s">
        <v>8311</v>
      </c>
      <c r="R3959" t="s">
        <v>8356</v>
      </c>
      <c r="S3959" s="16">
        <f t="shared" si="246"/>
        <v>41415.461319444446</v>
      </c>
      <c r="T3959">
        <f t="shared" si="247"/>
        <v>2013</v>
      </c>
    </row>
    <row r="3960" spans="1:20" ht="43.5" x14ac:dyDescent="0.35">
      <c r="A3960">
        <v>3206</v>
      </c>
      <c r="B3960" s="3" t="s">
        <v>3206</v>
      </c>
      <c r="C3960" s="3" t="s">
        <v>7316</v>
      </c>
      <c r="D3960" s="22">
        <v>5000</v>
      </c>
      <c r="E3960" s="22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8"/>
        <v>33</v>
      </c>
      <c r="P3960">
        <f t="shared" si="245"/>
        <v>0</v>
      </c>
      <c r="Q3960" s="11" t="s">
        <v>8323</v>
      </c>
      <c r="R3960" t="s">
        <v>8335</v>
      </c>
      <c r="S3960" s="16">
        <f t="shared" si="246"/>
        <v>42236.276053240741</v>
      </c>
      <c r="T3960">
        <f t="shared" si="247"/>
        <v>2015</v>
      </c>
    </row>
    <row r="3961" spans="1:20" ht="58" x14ac:dyDescent="0.35">
      <c r="A3961">
        <v>3944</v>
      </c>
      <c r="B3961" s="3" t="s">
        <v>3941</v>
      </c>
      <c r="C3961" s="3" t="s">
        <v>8052</v>
      </c>
      <c r="D3961" s="22">
        <v>5000</v>
      </c>
      <c r="E3961" s="22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8"/>
        <v>106</v>
      </c>
      <c r="P3961">
        <f t="shared" si="245"/>
        <v>0</v>
      </c>
      <c r="Q3961" s="11" t="s">
        <v>8323</v>
      </c>
      <c r="R3961" t="s">
        <v>8326</v>
      </c>
      <c r="S3961" s="16">
        <f t="shared" si="246"/>
        <v>42213.662905092591</v>
      </c>
      <c r="T3961">
        <f t="shared" si="247"/>
        <v>2015</v>
      </c>
    </row>
    <row r="3962" spans="1:20" ht="58" x14ac:dyDescent="0.35">
      <c r="A3962">
        <v>4031</v>
      </c>
      <c r="B3962" s="3" t="s">
        <v>4027</v>
      </c>
      <c r="C3962" s="3" t="s">
        <v>8136</v>
      </c>
      <c r="D3962" s="22">
        <v>5000</v>
      </c>
      <c r="E3962" s="22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8"/>
        <v>20</v>
      </c>
      <c r="P3962">
        <f t="shared" si="245"/>
        <v>0</v>
      </c>
      <c r="Q3962" s="11" t="s">
        <v>8323</v>
      </c>
      <c r="R3962" t="s">
        <v>8326</v>
      </c>
      <c r="S3962" s="16">
        <f t="shared" si="246"/>
        <v>41941.585231481484</v>
      </c>
      <c r="T3962">
        <f t="shared" si="247"/>
        <v>2014</v>
      </c>
    </row>
    <row r="3963" spans="1:20" ht="43.5" x14ac:dyDescent="0.35">
      <c r="A3963">
        <v>1444</v>
      </c>
      <c r="B3963" s="3" t="s">
        <v>1445</v>
      </c>
      <c r="C3963" s="3" t="s">
        <v>5554</v>
      </c>
      <c r="D3963" s="22">
        <v>4950</v>
      </c>
      <c r="E3963" s="22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8"/>
        <v>110</v>
      </c>
      <c r="P3963">
        <f t="shared" si="245"/>
        <v>0</v>
      </c>
      <c r="Q3963" s="11" t="s">
        <v>8311</v>
      </c>
      <c r="R3963" t="s">
        <v>8348</v>
      </c>
      <c r="S3963" s="16">
        <f t="shared" si="246"/>
        <v>42199.873402777783</v>
      </c>
      <c r="T3963">
        <f t="shared" si="247"/>
        <v>2015</v>
      </c>
    </row>
    <row r="3964" spans="1:20" ht="43.5" x14ac:dyDescent="0.35">
      <c r="A3964">
        <v>2851</v>
      </c>
      <c r="B3964" s="3" t="s">
        <v>2851</v>
      </c>
      <c r="C3964" s="3" t="s">
        <v>6961</v>
      </c>
      <c r="D3964" s="22">
        <v>4500</v>
      </c>
      <c r="E3964" s="22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8"/>
        <v>138</v>
      </c>
      <c r="P3964">
        <f t="shared" si="245"/>
        <v>0</v>
      </c>
      <c r="Q3964" s="11" t="s">
        <v>8323</v>
      </c>
      <c r="R3964" t="s">
        <v>8326</v>
      </c>
      <c r="S3964" s="16">
        <f t="shared" si="246"/>
        <v>42390.002650462964</v>
      </c>
      <c r="T3964">
        <f t="shared" si="247"/>
        <v>2016</v>
      </c>
    </row>
    <row r="3965" spans="1:20" ht="58" x14ac:dyDescent="0.35">
      <c r="A3965">
        <v>1052</v>
      </c>
      <c r="B3965" s="3" t="s">
        <v>1053</v>
      </c>
      <c r="C3965" s="3" t="s">
        <v>5162</v>
      </c>
      <c r="D3965" s="22">
        <v>4336</v>
      </c>
      <c r="E3965" s="22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8"/>
        <v>320</v>
      </c>
      <c r="P3965">
        <f t="shared" si="245"/>
        <v>0</v>
      </c>
      <c r="Q3965" s="11" t="s">
        <v>8346</v>
      </c>
      <c r="R3965" t="s">
        <v>8347</v>
      </c>
      <c r="S3965" s="16">
        <f t="shared" si="246"/>
        <v>42483.797395833331</v>
      </c>
      <c r="T3965">
        <f t="shared" si="247"/>
        <v>2016</v>
      </c>
    </row>
    <row r="3966" spans="1:20" ht="58" x14ac:dyDescent="0.35">
      <c r="A3966">
        <v>2392</v>
      </c>
      <c r="B3966" s="3" t="s">
        <v>2393</v>
      </c>
      <c r="C3966" s="3" t="s">
        <v>6502</v>
      </c>
      <c r="D3966" s="22">
        <v>4200</v>
      </c>
      <c r="E3966" s="22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8"/>
        <v>107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42276.120636574073</v>
      </c>
      <c r="T3966">
        <f t="shared" si="247"/>
        <v>2015</v>
      </c>
    </row>
    <row r="3967" spans="1:20" ht="43.5" x14ac:dyDescent="0.35">
      <c r="A3967">
        <v>124</v>
      </c>
      <c r="B3967" s="3" t="s">
        <v>126</v>
      </c>
      <c r="C3967" s="3" t="s">
        <v>4235</v>
      </c>
      <c r="D3967" s="22">
        <v>4000</v>
      </c>
      <c r="E3967" s="22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8"/>
        <v>120</v>
      </c>
      <c r="P3967">
        <f t="shared" si="245"/>
        <v>0</v>
      </c>
      <c r="Q3967" s="11" t="s">
        <v>8321</v>
      </c>
      <c r="R3967" t="s">
        <v>8337</v>
      </c>
      <c r="S3967" s="16">
        <f t="shared" si="246"/>
        <v>42114.928726851853</v>
      </c>
      <c r="T3967">
        <f t="shared" si="247"/>
        <v>2015</v>
      </c>
    </row>
    <row r="3968" spans="1:20" ht="43.5" x14ac:dyDescent="0.35">
      <c r="A3968">
        <v>766</v>
      </c>
      <c r="B3968" s="3" t="s">
        <v>767</v>
      </c>
      <c r="C3968" s="3" t="s">
        <v>4876</v>
      </c>
      <c r="D3968" s="22">
        <v>4000</v>
      </c>
      <c r="E3968" s="22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8"/>
        <v>114</v>
      </c>
      <c r="P3968">
        <f t="shared" si="245"/>
        <v>0</v>
      </c>
      <c r="Q3968" s="11" t="s">
        <v>8311</v>
      </c>
      <c r="R3968" t="s">
        <v>8352</v>
      </c>
      <c r="S3968" s="16">
        <f t="shared" si="246"/>
        <v>42021.783368055556</v>
      </c>
      <c r="T3968">
        <f t="shared" si="247"/>
        <v>2015</v>
      </c>
    </row>
    <row r="3969" spans="1:20" ht="29" x14ac:dyDescent="0.35">
      <c r="A3969">
        <v>1061</v>
      </c>
      <c r="B3969" s="3" t="s">
        <v>1062</v>
      </c>
      <c r="C3969" s="3" t="s">
        <v>5171</v>
      </c>
      <c r="D3969" s="22">
        <v>4000</v>
      </c>
      <c r="E3969" s="22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8"/>
        <v>120</v>
      </c>
      <c r="P3969">
        <f t="shared" si="245"/>
        <v>0</v>
      </c>
      <c r="Q3969" s="11" t="s">
        <v>8346</v>
      </c>
      <c r="R3969" t="s">
        <v>8347</v>
      </c>
      <c r="S3969" s="16">
        <f t="shared" si="246"/>
        <v>42432.276712962965</v>
      </c>
      <c r="T3969">
        <f t="shared" si="247"/>
        <v>2016</v>
      </c>
    </row>
    <row r="3970" spans="1:20" ht="43.5" x14ac:dyDescent="0.35">
      <c r="A3970">
        <v>1142</v>
      </c>
      <c r="B3970" s="3" t="s">
        <v>1143</v>
      </c>
      <c r="C3970" s="3" t="s">
        <v>5252</v>
      </c>
      <c r="D3970" s="22">
        <v>4000</v>
      </c>
      <c r="E3970" s="22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8"/>
        <v>237</v>
      </c>
      <c r="P3970">
        <f t="shared" si="245"/>
        <v>0</v>
      </c>
      <c r="Q3970" s="11" t="s">
        <v>8316</v>
      </c>
      <c r="R3970" t="s">
        <v>8344</v>
      </c>
      <c r="S3970" s="16">
        <f t="shared" si="246"/>
        <v>42022.006099537044</v>
      </c>
      <c r="T3970">
        <f t="shared" si="247"/>
        <v>2015</v>
      </c>
    </row>
    <row r="3971" spans="1:20" ht="43.5" x14ac:dyDescent="0.35">
      <c r="A3971">
        <v>1409</v>
      </c>
      <c r="B3971" s="3" t="s">
        <v>1410</v>
      </c>
      <c r="C3971" s="3" t="s">
        <v>5519</v>
      </c>
      <c r="D3971" s="22">
        <v>4000</v>
      </c>
      <c r="E3971" s="22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3</v>
      </c>
      <c r="P3971">
        <f t="shared" ref="P3971:P4034" si="249">IFERROR(ROUND(E3971/L3971,2),0)</f>
        <v>0</v>
      </c>
      <c r="Q3971" s="11" t="s">
        <v>8311</v>
      </c>
      <c r="R3971" t="s">
        <v>8348</v>
      </c>
      <c r="S3971" s="16">
        <f t="shared" ref="S3971:S4034" si="250">(((J3971/60)/60)/24)+DATE(1970,1,1)</f>
        <v>41945.133506944447</v>
      </c>
      <c r="T3971">
        <f t="shared" ref="T3971:T4034" si="251">YEAR(S3971)</f>
        <v>2014</v>
      </c>
    </row>
    <row r="3972" spans="1:20" ht="58" x14ac:dyDescent="0.35">
      <c r="A3972">
        <v>1562</v>
      </c>
      <c r="B3972" s="3" t="s">
        <v>1563</v>
      </c>
      <c r="C3972" s="3" t="s">
        <v>5672</v>
      </c>
      <c r="D3972" s="22">
        <v>4000</v>
      </c>
      <c r="E3972" s="22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117</v>
      </c>
      <c r="P3972">
        <f t="shared" si="249"/>
        <v>0</v>
      </c>
      <c r="Q3972" s="11" t="s">
        <v>8311</v>
      </c>
      <c r="R3972" t="s">
        <v>8349</v>
      </c>
      <c r="S3972" s="16">
        <f t="shared" si="250"/>
        <v>40079.566157407404</v>
      </c>
      <c r="T3972">
        <f t="shared" si="251"/>
        <v>2009</v>
      </c>
    </row>
    <row r="3973" spans="1:20" ht="43.5" x14ac:dyDescent="0.35">
      <c r="A3973">
        <v>1732</v>
      </c>
      <c r="B3973" s="3" t="s">
        <v>1733</v>
      </c>
      <c r="C3973" s="3" t="s">
        <v>5842</v>
      </c>
      <c r="D3973" s="22">
        <v>4000</v>
      </c>
      <c r="E3973" s="22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134</v>
      </c>
      <c r="P3973">
        <f t="shared" si="249"/>
        <v>0</v>
      </c>
      <c r="Q3973" s="11" t="s">
        <v>8327</v>
      </c>
      <c r="R3973" t="s">
        <v>8330</v>
      </c>
      <c r="S3973" s="16">
        <f t="shared" si="250"/>
        <v>42325.683807870373</v>
      </c>
      <c r="T3973">
        <f t="shared" si="251"/>
        <v>2015</v>
      </c>
    </row>
    <row r="3974" spans="1:20" ht="43.5" x14ac:dyDescent="0.35">
      <c r="A3974">
        <v>2398</v>
      </c>
      <c r="B3974" s="3" t="s">
        <v>2399</v>
      </c>
      <c r="C3974" s="3" t="s">
        <v>6508</v>
      </c>
      <c r="D3974" s="22">
        <v>4000</v>
      </c>
      <c r="E3974" s="22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212</v>
      </c>
      <c r="P3974">
        <f t="shared" si="249"/>
        <v>0</v>
      </c>
      <c r="Q3974" s="11" t="s">
        <v>8308</v>
      </c>
      <c r="R3974" t="s">
        <v>8342</v>
      </c>
      <c r="S3974" s="16">
        <f t="shared" si="250"/>
        <v>42157.916481481487</v>
      </c>
      <c r="T3974">
        <f t="shared" si="251"/>
        <v>2015</v>
      </c>
    </row>
    <row r="3975" spans="1:20" ht="43.5" x14ac:dyDescent="0.35">
      <c r="A3975">
        <v>2765</v>
      </c>
      <c r="B3975" s="3" t="s">
        <v>2765</v>
      </c>
      <c r="C3975" s="3" t="s">
        <v>6875</v>
      </c>
      <c r="D3975" s="22">
        <v>4000</v>
      </c>
      <c r="E3975" s="22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2</v>
      </c>
      <c r="P3975">
        <f t="shared" si="249"/>
        <v>0</v>
      </c>
      <c r="Q3975" s="11" t="s">
        <v>8311</v>
      </c>
      <c r="R3975" t="s">
        <v>8356</v>
      </c>
      <c r="S3975" s="16">
        <f t="shared" si="250"/>
        <v>41194.579027777778</v>
      </c>
      <c r="T3975">
        <f t="shared" si="251"/>
        <v>2012</v>
      </c>
    </row>
    <row r="3976" spans="1:20" ht="43.5" x14ac:dyDescent="0.35">
      <c r="A3976">
        <v>3190</v>
      </c>
      <c r="B3976" s="3" t="s">
        <v>3190</v>
      </c>
      <c r="C3976" s="3" t="s">
        <v>7300</v>
      </c>
      <c r="D3976" s="22">
        <v>4000</v>
      </c>
      <c r="E3976" s="22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72</v>
      </c>
      <c r="P3976">
        <f t="shared" si="249"/>
        <v>0</v>
      </c>
      <c r="Q3976" s="11" t="s">
        <v>8323</v>
      </c>
      <c r="R3976" t="s">
        <v>8335</v>
      </c>
      <c r="S3976" s="16">
        <f t="shared" si="250"/>
        <v>42683.151331018518</v>
      </c>
      <c r="T3976">
        <f t="shared" si="251"/>
        <v>2016</v>
      </c>
    </row>
    <row r="3977" spans="1:20" ht="43.5" x14ac:dyDescent="0.35">
      <c r="A3977">
        <v>4026</v>
      </c>
      <c r="B3977" s="3" t="s">
        <v>4022</v>
      </c>
      <c r="C3977" s="3" t="s">
        <v>8131</v>
      </c>
      <c r="D3977" s="22">
        <v>4000</v>
      </c>
      <c r="E3977" s="22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104</v>
      </c>
      <c r="P3977">
        <f t="shared" si="249"/>
        <v>0</v>
      </c>
      <c r="Q3977" s="11" t="s">
        <v>8323</v>
      </c>
      <c r="R3977" t="s">
        <v>8326</v>
      </c>
      <c r="S3977" s="16">
        <f t="shared" si="250"/>
        <v>42282.655543981484</v>
      </c>
      <c r="T3977">
        <f t="shared" si="251"/>
        <v>2015</v>
      </c>
    </row>
    <row r="3978" spans="1:20" ht="43.5" x14ac:dyDescent="0.35">
      <c r="A3978">
        <v>762</v>
      </c>
      <c r="B3978" s="3" t="s">
        <v>763</v>
      </c>
      <c r="C3978" s="3" t="s">
        <v>4872</v>
      </c>
      <c r="D3978" s="22">
        <v>3500</v>
      </c>
      <c r="E3978" s="22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155</v>
      </c>
      <c r="P3978">
        <f t="shared" si="249"/>
        <v>0</v>
      </c>
      <c r="Q3978" s="11" t="s">
        <v>8311</v>
      </c>
      <c r="R3978" t="s">
        <v>8352</v>
      </c>
      <c r="S3978" s="16">
        <f t="shared" si="250"/>
        <v>42690.858449074076</v>
      </c>
      <c r="T3978">
        <f t="shared" si="251"/>
        <v>2016</v>
      </c>
    </row>
    <row r="3979" spans="1:20" ht="43.5" x14ac:dyDescent="0.35">
      <c r="A3979">
        <v>1055</v>
      </c>
      <c r="B3979" s="3" t="s">
        <v>1056</v>
      </c>
      <c r="C3979" s="3" t="s">
        <v>5165</v>
      </c>
      <c r="D3979" s="22">
        <v>3500</v>
      </c>
      <c r="E3979" s="22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103</v>
      </c>
      <c r="P3979">
        <f t="shared" si="249"/>
        <v>0</v>
      </c>
      <c r="Q3979" s="11" t="s">
        <v>8346</v>
      </c>
      <c r="R3979" t="s">
        <v>8347</v>
      </c>
      <c r="S3979" s="16">
        <f t="shared" si="250"/>
        <v>42406.992418981477</v>
      </c>
      <c r="T3979">
        <f t="shared" si="251"/>
        <v>2016</v>
      </c>
    </row>
    <row r="3980" spans="1:20" ht="43.5" x14ac:dyDescent="0.35">
      <c r="A3980">
        <v>1551</v>
      </c>
      <c r="B3980" s="3" t="s">
        <v>1552</v>
      </c>
      <c r="C3980" s="3" t="s">
        <v>5661</v>
      </c>
      <c r="D3980" s="22">
        <v>3500</v>
      </c>
      <c r="E3980" s="22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155</v>
      </c>
      <c r="P3980">
        <f t="shared" si="249"/>
        <v>0</v>
      </c>
      <c r="Q3980" s="11" t="s">
        <v>8313</v>
      </c>
      <c r="R3980" t="s">
        <v>8355</v>
      </c>
      <c r="S3980" s="16">
        <f t="shared" si="250"/>
        <v>42121.824525462958</v>
      </c>
      <c r="T3980">
        <f t="shared" si="251"/>
        <v>2015</v>
      </c>
    </row>
    <row r="3981" spans="1:20" ht="43.5" x14ac:dyDescent="0.35">
      <c r="A3981">
        <v>916</v>
      </c>
      <c r="B3981" s="3" t="s">
        <v>917</v>
      </c>
      <c r="C3981" s="3" t="s">
        <v>5026</v>
      </c>
      <c r="D3981" s="22">
        <v>3300</v>
      </c>
      <c r="E3981" s="22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155</v>
      </c>
      <c r="P3981">
        <f t="shared" si="249"/>
        <v>0</v>
      </c>
      <c r="Q3981" s="11" t="s">
        <v>8327</v>
      </c>
      <c r="R3981" t="s">
        <v>8350</v>
      </c>
      <c r="S3981" s="16">
        <f t="shared" si="250"/>
        <v>40434.853402777779</v>
      </c>
      <c r="T3981">
        <f t="shared" si="251"/>
        <v>2010</v>
      </c>
    </row>
    <row r="3982" spans="1:20" ht="43.5" x14ac:dyDescent="0.35">
      <c r="A3982">
        <v>2751</v>
      </c>
      <c r="B3982" s="3" t="s">
        <v>2751</v>
      </c>
      <c r="C3982" s="3" t="s">
        <v>6861</v>
      </c>
      <c r="D3982" s="22">
        <v>3274</v>
      </c>
      <c r="E3982" s="22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4</v>
      </c>
      <c r="P3982">
        <f t="shared" si="249"/>
        <v>0</v>
      </c>
      <c r="Q3982" s="11" t="s">
        <v>8311</v>
      </c>
      <c r="R3982" t="s">
        <v>8356</v>
      </c>
      <c r="S3982" s="16">
        <f t="shared" si="250"/>
        <v>41747.887060185189</v>
      </c>
      <c r="T3982">
        <f t="shared" si="251"/>
        <v>2014</v>
      </c>
    </row>
    <row r="3983" spans="1:20" ht="58" x14ac:dyDescent="0.35">
      <c r="A3983">
        <v>1122</v>
      </c>
      <c r="B3983" s="3" t="s">
        <v>1123</v>
      </c>
      <c r="C3983" s="3" t="s">
        <v>5232</v>
      </c>
      <c r="D3983" s="22">
        <v>3200</v>
      </c>
      <c r="E3983" s="22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ref="O3983:O4046" si="252">ROUND(E1219/D1219*100,0)</f>
        <v>31</v>
      </c>
      <c r="P3983">
        <f t="shared" si="249"/>
        <v>0</v>
      </c>
      <c r="Q3983" s="11" t="s">
        <v>8316</v>
      </c>
      <c r="R3983" t="s">
        <v>8334</v>
      </c>
      <c r="S3983" s="16">
        <f t="shared" si="250"/>
        <v>41410.703993055555</v>
      </c>
      <c r="T3983">
        <f t="shared" si="251"/>
        <v>2013</v>
      </c>
    </row>
    <row r="3984" spans="1:20" ht="58" x14ac:dyDescent="0.35">
      <c r="A3984">
        <v>1994</v>
      </c>
      <c r="B3984" s="3" t="s">
        <v>1995</v>
      </c>
      <c r="C3984" s="3" t="s">
        <v>6104</v>
      </c>
      <c r="D3984" s="22">
        <v>3200</v>
      </c>
      <c r="E3984" s="22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52"/>
        <v>31</v>
      </c>
      <c r="P3984">
        <f t="shared" si="249"/>
        <v>0</v>
      </c>
      <c r="Q3984" s="11" t="s">
        <v>8313</v>
      </c>
      <c r="R3984" t="s">
        <v>8353</v>
      </c>
      <c r="S3984" s="16">
        <f t="shared" si="250"/>
        <v>42651.006273148145</v>
      </c>
      <c r="T3984">
        <f t="shared" si="251"/>
        <v>2016</v>
      </c>
    </row>
    <row r="3985" spans="1:20" ht="58" x14ac:dyDescent="0.35">
      <c r="A3985">
        <v>136</v>
      </c>
      <c r="B3985" s="3" t="s">
        <v>138</v>
      </c>
      <c r="C3985" s="3" t="s">
        <v>4232</v>
      </c>
      <c r="D3985" s="22">
        <v>3000</v>
      </c>
      <c r="E3985" s="22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52"/>
        <v>107</v>
      </c>
      <c r="P3985">
        <f t="shared" si="249"/>
        <v>0</v>
      </c>
      <c r="Q3985" s="11" t="s">
        <v>8321</v>
      </c>
      <c r="R3985" t="s">
        <v>8337</v>
      </c>
      <c r="S3985" s="16">
        <f t="shared" si="250"/>
        <v>42096.410115740742</v>
      </c>
      <c r="T3985">
        <f t="shared" si="251"/>
        <v>2015</v>
      </c>
    </row>
    <row r="3986" spans="1:20" ht="43.5" x14ac:dyDescent="0.35">
      <c r="A3986">
        <v>229</v>
      </c>
      <c r="B3986" s="3" t="s">
        <v>231</v>
      </c>
      <c r="C3986" s="3" t="s">
        <v>4339</v>
      </c>
      <c r="D3986" s="22">
        <v>3000</v>
      </c>
      <c r="E3986" s="22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52"/>
        <v>102</v>
      </c>
      <c r="P3986">
        <f t="shared" si="249"/>
        <v>0</v>
      </c>
      <c r="Q3986" s="11" t="s">
        <v>8321</v>
      </c>
      <c r="R3986" t="s">
        <v>8325</v>
      </c>
      <c r="S3986" s="16">
        <f t="shared" si="250"/>
        <v>42383.933993055558</v>
      </c>
      <c r="T3986">
        <f t="shared" si="251"/>
        <v>2016</v>
      </c>
    </row>
    <row r="3987" spans="1:20" ht="58" x14ac:dyDescent="0.35">
      <c r="A3987">
        <v>433</v>
      </c>
      <c r="B3987" s="3" t="s">
        <v>434</v>
      </c>
      <c r="C3987" s="3" t="s">
        <v>4543</v>
      </c>
      <c r="D3987" s="22">
        <v>3000</v>
      </c>
      <c r="E3987" s="22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52"/>
        <v>153</v>
      </c>
      <c r="P3987">
        <f t="shared" si="249"/>
        <v>0</v>
      </c>
      <c r="Q3987" s="11" t="s">
        <v>8321</v>
      </c>
      <c r="R3987" t="s">
        <v>8339</v>
      </c>
      <c r="S3987" s="16">
        <f t="shared" si="250"/>
        <v>42228.629884259266</v>
      </c>
      <c r="T3987">
        <f t="shared" si="251"/>
        <v>2015</v>
      </c>
    </row>
    <row r="3988" spans="1:20" ht="43.5" x14ac:dyDescent="0.35">
      <c r="A3988">
        <v>897</v>
      </c>
      <c r="B3988" s="3" t="s">
        <v>898</v>
      </c>
      <c r="C3988" s="3" t="s">
        <v>5007</v>
      </c>
      <c r="D3988" s="22">
        <v>3000</v>
      </c>
      <c r="E3988" s="22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52"/>
        <v>102</v>
      </c>
      <c r="P3988">
        <f t="shared" si="249"/>
        <v>0</v>
      </c>
      <c r="Q3988" s="11" t="s">
        <v>8327</v>
      </c>
      <c r="R3988" t="s">
        <v>8328</v>
      </c>
      <c r="S3988" s="16">
        <f t="shared" si="250"/>
        <v>41211.688750000001</v>
      </c>
      <c r="T3988">
        <f t="shared" si="251"/>
        <v>2012</v>
      </c>
    </row>
    <row r="3989" spans="1:20" ht="43.5" x14ac:dyDescent="0.35">
      <c r="A3989">
        <v>1046</v>
      </c>
      <c r="B3989" s="3" t="s">
        <v>1047</v>
      </c>
      <c r="C3989" s="3" t="s">
        <v>5156</v>
      </c>
      <c r="D3989" s="22">
        <v>3000</v>
      </c>
      <c r="E3989" s="22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52"/>
        <v>30</v>
      </c>
      <c r="P3989">
        <f t="shared" si="249"/>
        <v>0</v>
      </c>
      <c r="Q3989" s="11" t="s">
        <v>8346</v>
      </c>
      <c r="R3989" t="s">
        <v>8347</v>
      </c>
      <c r="S3989" s="16">
        <f t="shared" si="250"/>
        <v>42319.851388888885</v>
      </c>
      <c r="T3989">
        <f t="shared" si="251"/>
        <v>2015</v>
      </c>
    </row>
    <row r="3990" spans="1:20" ht="58" x14ac:dyDescent="0.35">
      <c r="A3990">
        <v>1125</v>
      </c>
      <c r="B3990" s="3" t="s">
        <v>1126</v>
      </c>
      <c r="C3990" s="3" t="s">
        <v>5235</v>
      </c>
      <c r="D3990" s="22">
        <v>3000</v>
      </c>
      <c r="E3990" s="22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52"/>
        <v>101</v>
      </c>
      <c r="P3990">
        <f t="shared" si="249"/>
        <v>0</v>
      </c>
      <c r="Q3990" s="11" t="s">
        <v>8316</v>
      </c>
      <c r="R3990" t="s">
        <v>8344</v>
      </c>
      <c r="S3990" s="16">
        <f t="shared" si="250"/>
        <v>42212.624189814815</v>
      </c>
      <c r="T3990">
        <f t="shared" si="251"/>
        <v>2015</v>
      </c>
    </row>
    <row r="3991" spans="1:20" ht="43.5" x14ac:dyDescent="0.35">
      <c r="A3991">
        <v>1730</v>
      </c>
      <c r="B3991" s="3" t="s">
        <v>1731</v>
      </c>
      <c r="C3991" s="3" t="s">
        <v>5840</v>
      </c>
      <c r="D3991" s="22">
        <v>3000</v>
      </c>
      <c r="E3991" s="22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52"/>
        <v>130</v>
      </c>
      <c r="P3991">
        <f t="shared" si="249"/>
        <v>0</v>
      </c>
      <c r="Q3991" s="11" t="s">
        <v>8327</v>
      </c>
      <c r="R3991" t="s">
        <v>8330</v>
      </c>
      <c r="S3991" s="16">
        <f t="shared" si="250"/>
        <v>42272.087766203709</v>
      </c>
      <c r="T3991">
        <f t="shared" si="251"/>
        <v>2015</v>
      </c>
    </row>
    <row r="3992" spans="1:20" ht="43.5" x14ac:dyDescent="0.35">
      <c r="A3992">
        <v>1740</v>
      </c>
      <c r="B3992" s="3" t="s">
        <v>1741</v>
      </c>
      <c r="C3992" s="3" t="s">
        <v>5850</v>
      </c>
      <c r="D3992" s="22">
        <v>3000</v>
      </c>
      <c r="E3992" s="22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52"/>
        <v>103</v>
      </c>
      <c r="P3992">
        <f t="shared" si="249"/>
        <v>0</v>
      </c>
      <c r="Q3992" s="11" t="s">
        <v>8327</v>
      </c>
      <c r="R3992" t="s">
        <v>8330</v>
      </c>
      <c r="S3992" s="16">
        <f t="shared" si="250"/>
        <v>42171.817384259266</v>
      </c>
      <c r="T3992">
        <f t="shared" si="251"/>
        <v>2015</v>
      </c>
    </row>
    <row r="3993" spans="1:20" ht="58" x14ac:dyDescent="0.35">
      <c r="A3993">
        <v>1815</v>
      </c>
      <c r="B3993" s="3" t="s">
        <v>1816</v>
      </c>
      <c r="C3993" s="3" t="s">
        <v>5925</v>
      </c>
      <c r="D3993" s="22">
        <v>3000</v>
      </c>
      <c r="E3993" s="22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52"/>
        <v>101</v>
      </c>
      <c r="P3993">
        <f t="shared" si="249"/>
        <v>0</v>
      </c>
      <c r="Q3993" s="11" t="s">
        <v>8313</v>
      </c>
      <c r="R3993" t="s">
        <v>8314</v>
      </c>
      <c r="S3993" s="16">
        <f t="shared" si="250"/>
        <v>42172.906678240746</v>
      </c>
      <c r="T3993">
        <f t="shared" si="251"/>
        <v>2015</v>
      </c>
    </row>
    <row r="3994" spans="1:20" ht="43.5" x14ac:dyDescent="0.35">
      <c r="A3994">
        <v>2345</v>
      </c>
      <c r="B3994" s="3" t="s">
        <v>2346</v>
      </c>
      <c r="C3994" s="3" t="s">
        <v>6455</v>
      </c>
      <c r="D3994" s="22">
        <v>3000</v>
      </c>
      <c r="E3994" s="22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52"/>
        <v>114</v>
      </c>
      <c r="P3994">
        <f t="shared" si="249"/>
        <v>0</v>
      </c>
      <c r="Q3994" s="11" t="s">
        <v>8308</v>
      </c>
      <c r="R3994" t="s">
        <v>8342</v>
      </c>
      <c r="S3994" s="16">
        <f t="shared" si="250"/>
        <v>42060.001805555556</v>
      </c>
      <c r="T3994">
        <f t="shared" si="251"/>
        <v>2015</v>
      </c>
    </row>
    <row r="3995" spans="1:20" ht="58" x14ac:dyDescent="0.35">
      <c r="A3995">
        <v>2419</v>
      </c>
      <c r="B3995" s="3" t="s">
        <v>2420</v>
      </c>
      <c r="C3995" s="3" t="s">
        <v>6529</v>
      </c>
      <c r="D3995" s="22">
        <v>3000</v>
      </c>
      <c r="E3995" s="22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52"/>
        <v>114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41993.738298611104</v>
      </c>
      <c r="T3995">
        <f t="shared" si="251"/>
        <v>2014</v>
      </c>
    </row>
    <row r="3996" spans="1:20" ht="43.5" x14ac:dyDescent="0.35">
      <c r="A3996">
        <v>2590</v>
      </c>
      <c r="B3996" s="3" t="s">
        <v>2590</v>
      </c>
      <c r="C3996" s="3" t="s">
        <v>6700</v>
      </c>
      <c r="D3996" s="22">
        <v>3000</v>
      </c>
      <c r="E3996" s="22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52"/>
        <v>101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42388.589085648149</v>
      </c>
      <c r="T3996">
        <f t="shared" si="251"/>
        <v>2016</v>
      </c>
    </row>
    <row r="3997" spans="1:20" ht="43.5" x14ac:dyDescent="0.35">
      <c r="A3997">
        <v>2872</v>
      </c>
      <c r="B3997" s="3" t="s">
        <v>2872</v>
      </c>
      <c r="C3997" s="3" t="s">
        <v>6982</v>
      </c>
      <c r="D3997" s="22">
        <v>3000</v>
      </c>
      <c r="E3997" s="22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52"/>
        <v>174</v>
      </c>
      <c r="P3997">
        <f t="shared" si="249"/>
        <v>0</v>
      </c>
      <c r="Q3997" s="11" t="s">
        <v>8323</v>
      </c>
      <c r="R3997" t="s">
        <v>8326</v>
      </c>
      <c r="S3997" s="16">
        <f t="shared" si="250"/>
        <v>42115.11618055556</v>
      </c>
      <c r="T3997">
        <f t="shared" si="251"/>
        <v>2015</v>
      </c>
    </row>
    <row r="3998" spans="1:20" ht="43.5" x14ac:dyDescent="0.35">
      <c r="A3998">
        <v>2943</v>
      </c>
      <c r="B3998" s="3" t="s">
        <v>2943</v>
      </c>
      <c r="C3998" s="3" t="s">
        <v>7053</v>
      </c>
      <c r="D3998" s="22">
        <v>3000</v>
      </c>
      <c r="E3998" s="22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52"/>
        <v>100</v>
      </c>
      <c r="P3998">
        <f t="shared" si="249"/>
        <v>0</v>
      </c>
      <c r="Q3998" s="11" t="s">
        <v>8323</v>
      </c>
      <c r="R3998" t="s">
        <v>8324</v>
      </c>
      <c r="S3998" s="16">
        <f t="shared" si="250"/>
        <v>42077.129398148143</v>
      </c>
      <c r="T3998">
        <f t="shared" si="251"/>
        <v>2015</v>
      </c>
    </row>
    <row r="3999" spans="1:20" ht="43.5" x14ac:dyDescent="0.35">
      <c r="A3999">
        <v>3641</v>
      </c>
      <c r="B3999" s="3" t="s">
        <v>3639</v>
      </c>
      <c r="C3999" s="3" t="s">
        <v>7751</v>
      </c>
      <c r="D3999" s="22">
        <v>3000</v>
      </c>
      <c r="E3999" s="22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52"/>
        <v>100</v>
      </c>
      <c r="P3999">
        <f t="shared" si="249"/>
        <v>0</v>
      </c>
      <c r="Q3999" s="11" t="s">
        <v>8323</v>
      </c>
      <c r="R3999" t="s">
        <v>8335</v>
      </c>
      <c r="S3999" s="16">
        <f t="shared" si="250"/>
        <v>41899.627071759263</v>
      </c>
      <c r="T3999">
        <f t="shared" si="251"/>
        <v>2014</v>
      </c>
    </row>
    <row r="4000" spans="1:20" ht="43.5" x14ac:dyDescent="0.35">
      <c r="A4000">
        <v>3802</v>
      </c>
      <c r="B4000" s="3" t="s">
        <v>3799</v>
      </c>
      <c r="C4000" s="3" t="s">
        <v>7912</v>
      </c>
      <c r="D4000" s="22">
        <v>3000</v>
      </c>
      <c r="E4000" s="22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52"/>
        <v>113</v>
      </c>
      <c r="P4000">
        <f t="shared" si="249"/>
        <v>0</v>
      </c>
      <c r="Q4000" s="11" t="s">
        <v>8323</v>
      </c>
      <c r="R4000" t="s">
        <v>8335</v>
      </c>
      <c r="S4000" s="16">
        <f t="shared" si="250"/>
        <v>42269.126226851848</v>
      </c>
      <c r="T4000">
        <f t="shared" si="251"/>
        <v>2015</v>
      </c>
    </row>
    <row r="4001" spans="1:20" ht="43.5" x14ac:dyDescent="0.35">
      <c r="A4001">
        <v>3921</v>
      </c>
      <c r="B4001" s="3" t="s">
        <v>3918</v>
      </c>
      <c r="C4001" s="3" t="s">
        <v>8029</v>
      </c>
      <c r="D4001" s="22">
        <v>3000</v>
      </c>
      <c r="E4001" s="22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52"/>
        <v>113</v>
      </c>
      <c r="P4001">
        <f t="shared" si="249"/>
        <v>0</v>
      </c>
      <c r="Q4001" s="11" t="s">
        <v>8323</v>
      </c>
      <c r="R4001" t="s">
        <v>8326</v>
      </c>
      <c r="S4001" s="16">
        <f t="shared" si="250"/>
        <v>41926.542303240742</v>
      </c>
      <c r="T4001">
        <f t="shared" si="251"/>
        <v>2014</v>
      </c>
    </row>
    <row r="4002" spans="1:20" ht="58" x14ac:dyDescent="0.35">
      <c r="A4002">
        <v>3989</v>
      </c>
      <c r="B4002" s="3" t="s">
        <v>3985</v>
      </c>
      <c r="C4002" s="3" t="s">
        <v>8095</v>
      </c>
      <c r="D4002" s="22">
        <v>3000</v>
      </c>
      <c r="E4002" s="22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52"/>
        <v>100</v>
      </c>
      <c r="P4002">
        <f t="shared" si="249"/>
        <v>0</v>
      </c>
      <c r="Q4002" s="11" t="s">
        <v>8323</v>
      </c>
      <c r="R4002" t="s">
        <v>8326</v>
      </c>
      <c r="S4002" s="16">
        <f t="shared" si="250"/>
        <v>42286.749780092592</v>
      </c>
      <c r="T4002">
        <f t="shared" si="251"/>
        <v>2015</v>
      </c>
    </row>
    <row r="4003" spans="1:20" ht="43.5" x14ac:dyDescent="0.35">
      <c r="A4003">
        <v>3997</v>
      </c>
      <c r="B4003" s="3" t="s">
        <v>3993</v>
      </c>
      <c r="C4003" s="3" t="s">
        <v>8103</v>
      </c>
      <c r="D4003" s="22">
        <v>3000</v>
      </c>
      <c r="E4003" s="22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52"/>
        <v>113</v>
      </c>
      <c r="P4003">
        <f t="shared" si="249"/>
        <v>0</v>
      </c>
      <c r="Q4003" s="11" t="s">
        <v>8323</v>
      </c>
      <c r="R4003" t="s">
        <v>8326</v>
      </c>
      <c r="S4003" s="16">
        <f t="shared" si="250"/>
        <v>42069.391446759255</v>
      </c>
      <c r="T4003">
        <f t="shared" si="251"/>
        <v>2015</v>
      </c>
    </row>
    <row r="4004" spans="1:20" ht="43.5" x14ac:dyDescent="0.35">
      <c r="A4004">
        <v>4080</v>
      </c>
      <c r="B4004" s="3" t="s">
        <v>4076</v>
      </c>
      <c r="C4004" s="3" t="s">
        <v>8183</v>
      </c>
      <c r="D4004" s="22">
        <v>3000</v>
      </c>
      <c r="E4004" s="22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52"/>
        <v>100</v>
      </c>
      <c r="P4004">
        <f t="shared" si="249"/>
        <v>0</v>
      </c>
      <c r="Q4004" s="11" t="s">
        <v>8323</v>
      </c>
      <c r="R4004" t="s">
        <v>8326</v>
      </c>
      <c r="S4004" s="16">
        <f t="shared" si="250"/>
        <v>42511.698101851856</v>
      </c>
      <c r="T4004">
        <f t="shared" si="251"/>
        <v>2016</v>
      </c>
    </row>
    <row r="4005" spans="1:20" ht="43.5" x14ac:dyDescent="0.35">
      <c r="A4005">
        <v>907</v>
      </c>
      <c r="B4005" s="3" t="s">
        <v>908</v>
      </c>
      <c r="C4005" s="3" t="s">
        <v>5017</v>
      </c>
      <c r="D4005" s="22">
        <v>2900</v>
      </c>
      <c r="E4005" s="22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52"/>
        <v>100</v>
      </c>
      <c r="P4005">
        <f t="shared" si="249"/>
        <v>0</v>
      </c>
      <c r="Q4005" s="11" t="s">
        <v>8327</v>
      </c>
      <c r="R4005" t="s">
        <v>8350</v>
      </c>
      <c r="S4005" s="16">
        <f t="shared" si="250"/>
        <v>40767.192395833335</v>
      </c>
      <c r="T4005">
        <f t="shared" si="251"/>
        <v>2011</v>
      </c>
    </row>
    <row r="4006" spans="1:20" ht="43.5" x14ac:dyDescent="0.35">
      <c r="A4006">
        <v>2865</v>
      </c>
      <c r="B4006" s="3" t="s">
        <v>2865</v>
      </c>
      <c r="C4006" s="3" t="s">
        <v>6975</v>
      </c>
      <c r="D4006" s="22">
        <v>2888</v>
      </c>
      <c r="E4006" s="22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52"/>
        <v>36</v>
      </c>
      <c r="P4006">
        <f t="shared" si="249"/>
        <v>0</v>
      </c>
      <c r="Q4006" s="11" t="s">
        <v>8323</v>
      </c>
      <c r="R4006" t="s">
        <v>8326</v>
      </c>
      <c r="S4006" s="16">
        <f t="shared" si="250"/>
        <v>41950.114108796297</v>
      </c>
      <c r="T4006">
        <f t="shared" si="251"/>
        <v>2014</v>
      </c>
    </row>
    <row r="4007" spans="1:20" ht="43.5" x14ac:dyDescent="0.35">
      <c r="A4007">
        <v>572</v>
      </c>
      <c r="B4007" s="3" t="s">
        <v>573</v>
      </c>
      <c r="C4007" s="3" t="s">
        <v>4682</v>
      </c>
      <c r="D4007" s="22">
        <v>2500</v>
      </c>
      <c r="E4007" s="22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52"/>
        <v>111</v>
      </c>
      <c r="P4007">
        <f t="shared" si="249"/>
        <v>0</v>
      </c>
      <c r="Q4007" s="11" t="s">
        <v>8308</v>
      </c>
      <c r="R4007" t="s">
        <v>8342</v>
      </c>
      <c r="S4007" s="16">
        <f t="shared" si="250"/>
        <v>42282.71629629629</v>
      </c>
      <c r="T4007">
        <f t="shared" si="251"/>
        <v>2015</v>
      </c>
    </row>
    <row r="4008" spans="1:20" ht="43.5" x14ac:dyDescent="0.35">
      <c r="A4008">
        <v>768</v>
      </c>
      <c r="B4008" s="3" t="s">
        <v>769</v>
      </c>
      <c r="C4008" s="3" t="s">
        <v>4878</v>
      </c>
      <c r="D4008" s="22">
        <v>2500</v>
      </c>
      <c r="E4008" s="22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52"/>
        <v>127</v>
      </c>
      <c r="P4008">
        <f t="shared" si="249"/>
        <v>0</v>
      </c>
      <c r="Q4008" s="11" t="s">
        <v>8311</v>
      </c>
      <c r="R4008" t="s">
        <v>8352</v>
      </c>
      <c r="S4008" s="16">
        <f t="shared" si="250"/>
        <v>41594.207060185188</v>
      </c>
      <c r="T4008">
        <f t="shared" si="251"/>
        <v>2013</v>
      </c>
    </row>
    <row r="4009" spans="1:20" ht="43.5" x14ac:dyDescent="0.35">
      <c r="A4009">
        <v>908</v>
      </c>
      <c r="B4009" s="3" t="s">
        <v>909</v>
      </c>
      <c r="C4009" s="3" t="s">
        <v>5018</v>
      </c>
      <c r="D4009" s="22">
        <v>2500</v>
      </c>
      <c r="E4009" s="22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52"/>
        <v>111</v>
      </c>
      <c r="P4009">
        <f t="shared" si="249"/>
        <v>0</v>
      </c>
      <c r="Q4009" s="11" t="s">
        <v>8327</v>
      </c>
      <c r="R4009" t="s">
        <v>8350</v>
      </c>
      <c r="S4009" s="16">
        <f t="shared" si="250"/>
        <v>40340.801562499997</v>
      </c>
      <c r="T4009">
        <f t="shared" si="251"/>
        <v>2010</v>
      </c>
    </row>
    <row r="4010" spans="1:20" ht="29" x14ac:dyDescent="0.35">
      <c r="A4010">
        <v>1050</v>
      </c>
      <c r="B4010" s="3" t="s">
        <v>1051</v>
      </c>
      <c r="C4010" s="3" t="s">
        <v>5160</v>
      </c>
      <c r="D4010" s="22">
        <v>2500</v>
      </c>
      <c r="E4010" s="22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52"/>
        <v>164</v>
      </c>
      <c r="P4010">
        <f t="shared" si="249"/>
        <v>0</v>
      </c>
      <c r="Q4010" s="11" t="s">
        <v>8346</v>
      </c>
      <c r="R4010" t="s">
        <v>8347</v>
      </c>
      <c r="S4010" s="16">
        <f t="shared" si="250"/>
        <v>42231.7971875</v>
      </c>
      <c r="T4010">
        <f t="shared" si="251"/>
        <v>2015</v>
      </c>
    </row>
    <row r="4011" spans="1:20" ht="58" x14ac:dyDescent="0.35">
      <c r="A4011">
        <v>1054</v>
      </c>
      <c r="B4011" s="3" t="s">
        <v>1055</v>
      </c>
      <c r="C4011" s="3" t="s">
        <v>5164</v>
      </c>
      <c r="D4011" s="22">
        <v>2500</v>
      </c>
      <c r="E4011" s="22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52"/>
        <v>110</v>
      </c>
      <c r="P4011">
        <f t="shared" si="249"/>
        <v>0</v>
      </c>
      <c r="Q4011" s="11" t="s">
        <v>8346</v>
      </c>
      <c r="R4011" t="s">
        <v>8347</v>
      </c>
      <c r="S4011" s="16">
        <f t="shared" si="250"/>
        <v>41831.851840277777</v>
      </c>
      <c r="T4011">
        <f t="shared" si="251"/>
        <v>2014</v>
      </c>
    </row>
    <row r="4012" spans="1:20" x14ac:dyDescent="0.35">
      <c r="A4012">
        <v>1236</v>
      </c>
      <c r="B4012" s="3" t="s">
        <v>1237</v>
      </c>
      <c r="C4012" s="3" t="s">
        <v>5346</v>
      </c>
      <c r="D4012" s="22">
        <v>2500</v>
      </c>
      <c r="E4012" s="22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52"/>
        <v>103</v>
      </c>
      <c r="P4012">
        <f t="shared" si="249"/>
        <v>0</v>
      </c>
      <c r="Q4012" s="11" t="s">
        <v>8327</v>
      </c>
      <c r="R4012" t="s">
        <v>8354</v>
      </c>
      <c r="S4012" s="16">
        <f t="shared" si="250"/>
        <v>41110.680138888885</v>
      </c>
      <c r="T4012">
        <f t="shared" si="251"/>
        <v>2012</v>
      </c>
    </row>
    <row r="4013" spans="1:20" ht="29" x14ac:dyDescent="0.35">
      <c r="A4013">
        <v>1239</v>
      </c>
      <c r="B4013" s="3" t="s">
        <v>1240</v>
      </c>
      <c r="C4013" s="3" t="s">
        <v>5349</v>
      </c>
      <c r="D4013" s="22">
        <v>2500</v>
      </c>
      <c r="E4013" s="22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52"/>
        <v>110</v>
      </c>
      <c r="P4013">
        <f t="shared" si="249"/>
        <v>0</v>
      </c>
      <c r="Q4013" s="11" t="s">
        <v>8327</v>
      </c>
      <c r="R4013" t="s">
        <v>8354</v>
      </c>
      <c r="S4013" s="16">
        <f t="shared" si="250"/>
        <v>40883.962581018517</v>
      </c>
      <c r="T4013">
        <f t="shared" si="251"/>
        <v>2011</v>
      </c>
    </row>
    <row r="4014" spans="1:20" ht="43.5" x14ac:dyDescent="0.35">
      <c r="A4014">
        <v>1333</v>
      </c>
      <c r="B4014" s="3" t="s">
        <v>1334</v>
      </c>
      <c r="C4014" s="3" t="s">
        <v>5443</v>
      </c>
      <c r="D4014" s="22">
        <v>2500</v>
      </c>
      <c r="E4014" s="22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147</v>
      </c>
      <c r="P4014">
        <f t="shared" si="249"/>
        <v>0</v>
      </c>
      <c r="Q4014" s="11" t="s">
        <v>8308</v>
      </c>
      <c r="R4014" t="s">
        <v>8310</v>
      </c>
      <c r="S4014" s="16">
        <f t="shared" si="250"/>
        <v>41806.106770833336</v>
      </c>
      <c r="T4014">
        <f t="shared" si="251"/>
        <v>2014</v>
      </c>
    </row>
    <row r="4015" spans="1:20" ht="43.5" x14ac:dyDescent="0.35">
      <c r="A4015">
        <v>2377</v>
      </c>
      <c r="B4015" s="3" t="s">
        <v>2378</v>
      </c>
      <c r="C4015" s="3" t="s">
        <v>6487</v>
      </c>
      <c r="D4015" s="22">
        <v>2500</v>
      </c>
      <c r="E4015" s="22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52"/>
        <v>126</v>
      </c>
      <c r="P4015">
        <f t="shared" si="249"/>
        <v>0</v>
      </c>
      <c r="Q4015" s="11" t="s">
        <v>8308</v>
      </c>
      <c r="R4015" t="s">
        <v>8342</v>
      </c>
      <c r="S4015" s="16">
        <f t="shared" si="250"/>
        <v>42669.870173611111</v>
      </c>
      <c r="T4015">
        <f t="shared" si="251"/>
        <v>2016</v>
      </c>
    </row>
    <row r="4016" spans="1:20" ht="29" x14ac:dyDescent="0.35">
      <c r="A4016">
        <v>1493</v>
      </c>
      <c r="B4016" s="3" t="s">
        <v>1494</v>
      </c>
      <c r="C4016" s="3" t="s">
        <v>5603</v>
      </c>
      <c r="D4016" s="22">
        <v>2400</v>
      </c>
      <c r="E4016" s="22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52"/>
        <v>110</v>
      </c>
      <c r="P4016">
        <f t="shared" si="249"/>
        <v>0</v>
      </c>
      <c r="Q4016" s="11" t="s">
        <v>8311</v>
      </c>
      <c r="R4016" t="s">
        <v>8352</v>
      </c>
      <c r="S4016" s="16">
        <f t="shared" si="250"/>
        <v>41411.866608796299</v>
      </c>
      <c r="T4016">
        <f t="shared" si="251"/>
        <v>2013</v>
      </c>
    </row>
    <row r="4017" spans="1:20" ht="43.5" x14ac:dyDescent="0.35">
      <c r="A4017">
        <v>760</v>
      </c>
      <c r="B4017" s="3" t="s">
        <v>761</v>
      </c>
      <c r="C4017" s="3" t="s">
        <v>4870</v>
      </c>
      <c r="D4017" s="22">
        <v>2200</v>
      </c>
      <c r="E4017" s="22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52"/>
        <v>878</v>
      </c>
      <c r="P4017">
        <f t="shared" si="249"/>
        <v>0</v>
      </c>
      <c r="Q4017" s="11" t="s">
        <v>8311</v>
      </c>
      <c r="R4017" t="s">
        <v>8352</v>
      </c>
      <c r="S4017" s="16">
        <f t="shared" si="250"/>
        <v>42670.764039351852</v>
      </c>
      <c r="T4017">
        <f t="shared" si="251"/>
        <v>2016</v>
      </c>
    </row>
    <row r="4018" spans="1:20" ht="29" x14ac:dyDescent="0.35">
      <c r="A4018">
        <v>3743</v>
      </c>
      <c r="B4018" s="3" t="s">
        <v>3740</v>
      </c>
      <c r="C4018" s="3" t="s">
        <v>7853</v>
      </c>
      <c r="D4018" s="22">
        <v>2200</v>
      </c>
      <c r="E4018" s="22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52"/>
        <v>219</v>
      </c>
      <c r="P4018">
        <f t="shared" si="249"/>
        <v>0</v>
      </c>
      <c r="Q4018" s="11" t="s">
        <v>8323</v>
      </c>
      <c r="R4018" t="s">
        <v>8326</v>
      </c>
      <c r="S4018" s="16">
        <f t="shared" si="250"/>
        <v>41793.710231481484</v>
      </c>
      <c r="T4018">
        <f t="shared" si="251"/>
        <v>2014</v>
      </c>
    </row>
    <row r="4019" spans="1:20" ht="58" x14ac:dyDescent="0.35">
      <c r="A4019">
        <v>475</v>
      </c>
      <c r="B4019" s="3" t="s">
        <v>476</v>
      </c>
      <c r="C4019" s="3" t="s">
        <v>4585</v>
      </c>
      <c r="D4019" s="22">
        <v>2000</v>
      </c>
      <c r="E4019" s="22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52"/>
        <v>146</v>
      </c>
      <c r="P4019">
        <f t="shared" si="249"/>
        <v>0</v>
      </c>
      <c r="Q4019" s="11" t="s">
        <v>8321</v>
      </c>
      <c r="R4019" t="s">
        <v>8339</v>
      </c>
      <c r="S4019" s="16">
        <f t="shared" si="250"/>
        <v>42100.086145833338</v>
      </c>
      <c r="T4019">
        <f t="shared" si="251"/>
        <v>2015</v>
      </c>
    </row>
    <row r="4020" spans="1:20" ht="43.5" x14ac:dyDescent="0.35">
      <c r="A4020">
        <v>1227</v>
      </c>
      <c r="B4020" s="3" t="s">
        <v>1228</v>
      </c>
      <c r="C4020" s="3" t="s">
        <v>5337</v>
      </c>
      <c r="D4020" s="22">
        <v>2000</v>
      </c>
      <c r="E4020" s="22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52"/>
        <v>17</v>
      </c>
      <c r="P4020">
        <f t="shared" si="249"/>
        <v>0</v>
      </c>
      <c r="Q4020" s="11" t="s">
        <v>8327</v>
      </c>
      <c r="R4020" t="s">
        <v>8354</v>
      </c>
      <c r="S4020" s="16">
        <f t="shared" si="250"/>
        <v>41827.919166666667</v>
      </c>
      <c r="T4020">
        <f t="shared" si="251"/>
        <v>2014</v>
      </c>
    </row>
    <row r="4021" spans="1:20" x14ac:dyDescent="0.35">
      <c r="A4021">
        <v>1484</v>
      </c>
      <c r="B4021" s="3" t="s">
        <v>1485</v>
      </c>
      <c r="C4021" s="3" t="s">
        <v>5594</v>
      </c>
      <c r="D4021" s="22">
        <v>2000</v>
      </c>
      <c r="E4021" s="22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52"/>
        <v>124</v>
      </c>
      <c r="P4021">
        <f t="shared" si="249"/>
        <v>0</v>
      </c>
      <c r="Q4021" s="11" t="s">
        <v>8311</v>
      </c>
      <c r="R4021" t="s">
        <v>8352</v>
      </c>
      <c r="S4021" s="16">
        <f t="shared" si="250"/>
        <v>41053.200960648144</v>
      </c>
      <c r="T4021">
        <f t="shared" si="251"/>
        <v>2012</v>
      </c>
    </row>
    <row r="4022" spans="1:20" ht="29" x14ac:dyDescent="0.35">
      <c r="A4022">
        <v>1495</v>
      </c>
      <c r="B4022" s="3" t="s">
        <v>1496</v>
      </c>
      <c r="C4022" s="3" t="s">
        <v>5605</v>
      </c>
      <c r="D4022" s="22">
        <v>2000</v>
      </c>
      <c r="E4022" s="22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52"/>
        <v>109</v>
      </c>
      <c r="P4022">
        <f t="shared" si="249"/>
        <v>0</v>
      </c>
      <c r="Q4022" s="11" t="s">
        <v>8311</v>
      </c>
      <c r="R4022" t="s">
        <v>8352</v>
      </c>
      <c r="S4022" s="16">
        <f t="shared" si="250"/>
        <v>40752.789710648147</v>
      </c>
      <c r="T4022">
        <f t="shared" si="251"/>
        <v>2011</v>
      </c>
    </row>
    <row r="4023" spans="1:20" ht="43.5" x14ac:dyDescent="0.35">
      <c r="A4023">
        <v>1705</v>
      </c>
      <c r="B4023" s="3" t="s">
        <v>1706</v>
      </c>
      <c r="C4023" s="3" t="s">
        <v>5815</v>
      </c>
      <c r="D4023" s="22">
        <v>2000</v>
      </c>
      <c r="E4023" s="22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52"/>
        <v>124</v>
      </c>
      <c r="P4023">
        <f t="shared" si="249"/>
        <v>0</v>
      </c>
      <c r="Q4023" s="11" t="s">
        <v>8327</v>
      </c>
      <c r="R4023" t="s">
        <v>8330</v>
      </c>
      <c r="S4023" s="16">
        <f t="shared" si="250"/>
        <v>42245.016736111109</v>
      </c>
      <c r="T4023">
        <f t="shared" si="251"/>
        <v>2015</v>
      </c>
    </row>
    <row r="4024" spans="1:20" ht="43.5" x14ac:dyDescent="0.35">
      <c r="A4024">
        <v>1993</v>
      </c>
      <c r="B4024" s="3" t="s">
        <v>1994</v>
      </c>
      <c r="C4024" s="3" t="s">
        <v>6103</v>
      </c>
      <c r="D4024" s="22">
        <v>2000</v>
      </c>
      <c r="E4024" s="22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52"/>
        <v>173</v>
      </c>
      <c r="P4024">
        <f t="shared" si="249"/>
        <v>0</v>
      </c>
      <c r="Q4024" s="11" t="s">
        <v>8313</v>
      </c>
      <c r="R4024" t="s">
        <v>8353</v>
      </c>
      <c r="S4024" s="16">
        <f t="shared" si="250"/>
        <v>42329.58839120371</v>
      </c>
      <c r="T4024">
        <f t="shared" si="251"/>
        <v>2015</v>
      </c>
    </row>
    <row r="4025" spans="1:20" ht="58" x14ac:dyDescent="0.35">
      <c r="A4025">
        <v>2149</v>
      </c>
      <c r="B4025" s="3" t="s">
        <v>2150</v>
      </c>
      <c r="C4025" s="3" t="s">
        <v>6259</v>
      </c>
      <c r="D4025" s="22">
        <v>2000</v>
      </c>
      <c r="E4025" s="22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52"/>
        <v>22</v>
      </c>
      <c r="P4025">
        <f t="shared" si="249"/>
        <v>0</v>
      </c>
      <c r="Q4025" s="11" t="s">
        <v>8316</v>
      </c>
      <c r="R4025" t="s">
        <v>8334</v>
      </c>
      <c r="S4025" s="16">
        <f t="shared" si="250"/>
        <v>40355.024953703702</v>
      </c>
      <c r="T4025">
        <f t="shared" si="251"/>
        <v>2010</v>
      </c>
    </row>
    <row r="4026" spans="1:20" ht="43.5" x14ac:dyDescent="0.35">
      <c r="A4026">
        <v>2352</v>
      </c>
      <c r="B4026" s="3" t="s">
        <v>2353</v>
      </c>
      <c r="C4026" s="3" t="s">
        <v>6462</v>
      </c>
      <c r="D4026" s="22">
        <v>2000</v>
      </c>
      <c r="E4026" s="22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52"/>
        <v>127</v>
      </c>
      <c r="P4026">
        <f t="shared" si="249"/>
        <v>0</v>
      </c>
      <c r="Q4026" s="11" t="s">
        <v>8308</v>
      </c>
      <c r="R4026" t="s">
        <v>8342</v>
      </c>
      <c r="S4026" s="16">
        <f t="shared" si="250"/>
        <v>42101.633703703701</v>
      </c>
      <c r="T4026">
        <f t="shared" si="251"/>
        <v>2015</v>
      </c>
    </row>
    <row r="4027" spans="1:20" ht="43.5" x14ac:dyDescent="0.35">
      <c r="A4027">
        <v>2371</v>
      </c>
      <c r="B4027" s="3" t="s">
        <v>2372</v>
      </c>
      <c r="C4027" s="3" t="s">
        <v>6481</v>
      </c>
      <c r="D4027" s="22">
        <v>2000</v>
      </c>
      <c r="E4027" s="22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52"/>
        <v>123</v>
      </c>
      <c r="P4027">
        <f t="shared" si="249"/>
        <v>0</v>
      </c>
      <c r="Q4027" s="11" t="s">
        <v>8308</v>
      </c>
      <c r="R4027" t="s">
        <v>8342</v>
      </c>
      <c r="S4027" s="16">
        <f t="shared" si="250"/>
        <v>42150.777731481481</v>
      </c>
      <c r="T4027">
        <f t="shared" si="251"/>
        <v>2015</v>
      </c>
    </row>
    <row r="4028" spans="1:20" ht="43.5" x14ac:dyDescent="0.35">
      <c r="A4028">
        <v>2847</v>
      </c>
      <c r="B4028" s="3" t="s">
        <v>2847</v>
      </c>
      <c r="C4028" s="3" t="s">
        <v>6957</v>
      </c>
      <c r="D4028" s="22">
        <v>2000</v>
      </c>
      <c r="E4028" s="22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168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42453.806307870371</v>
      </c>
      <c r="T4028">
        <f t="shared" si="251"/>
        <v>2016</v>
      </c>
    </row>
    <row r="4029" spans="1:20" ht="43.5" x14ac:dyDescent="0.35">
      <c r="A4029">
        <v>3916</v>
      </c>
      <c r="B4029" s="3" t="s">
        <v>3913</v>
      </c>
      <c r="C4029" s="3" t="s">
        <v>8024</v>
      </c>
      <c r="D4029" s="22">
        <v>2000</v>
      </c>
      <c r="E4029" s="22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108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42494.471666666665</v>
      </c>
      <c r="T4029">
        <f t="shared" si="251"/>
        <v>2016</v>
      </c>
    </row>
    <row r="4030" spans="1:20" ht="43.5" x14ac:dyDescent="0.35">
      <c r="A4030">
        <v>2750</v>
      </c>
      <c r="B4030" s="3" t="s">
        <v>2750</v>
      </c>
      <c r="C4030" s="3" t="s">
        <v>6860</v>
      </c>
      <c r="D4030" s="22">
        <v>1999</v>
      </c>
      <c r="E4030" s="22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52"/>
        <v>43</v>
      </c>
      <c r="P4030">
        <f t="shared" si="249"/>
        <v>0</v>
      </c>
      <c r="Q4030" s="11" t="s">
        <v>8311</v>
      </c>
      <c r="R4030" t="s">
        <v>8356</v>
      </c>
      <c r="S4030" s="16">
        <f t="shared" si="250"/>
        <v>41078.899826388886</v>
      </c>
      <c r="T4030">
        <f t="shared" si="251"/>
        <v>2012</v>
      </c>
    </row>
    <row r="4031" spans="1:20" ht="43.5" x14ac:dyDescent="0.35">
      <c r="A4031">
        <v>1580</v>
      </c>
      <c r="B4031" s="3" t="s">
        <v>1581</v>
      </c>
      <c r="C4031" s="3" t="s">
        <v>5690</v>
      </c>
      <c r="D4031" s="22">
        <v>1750</v>
      </c>
      <c r="E4031" s="22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52"/>
        <v>107</v>
      </c>
      <c r="P4031">
        <f t="shared" si="249"/>
        <v>0</v>
      </c>
      <c r="Q4031" s="11" t="s">
        <v>8311</v>
      </c>
      <c r="R4031" t="s">
        <v>8349</v>
      </c>
      <c r="S4031" s="16">
        <f t="shared" si="250"/>
        <v>40990.050069444449</v>
      </c>
      <c r="T4031">
        <f t="shared" si="251"/>
        <v>2012</v>
      </c>
    </row>
    <row r="4032" spans="1:20" ht="43.5" x14ac:dyDescent="0.35">
      <c r="A4032">
        <v>1340</v>
      </c>
      <c r="B4032" s="3" t="s">
        <v>1341</v>
      </c>
      <c r="C4032" s="3" t="s">
        <v>5450</v>
      </c>
      <c r="D4032" s="22">
        <v>1680</v>
      </c>
      <c r="E4032" s="22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52"/>
        <v>107</v>
      </c>
      <c r="P4032">
        <f t="shared" si="249"/>
        <v>0</v>
      </c>
      <c r="Q4032" s="11" t="s">
        <v>8308</v>
      </c>
      <c r="R4032" t="s">
        <v>8310</v>
      </c>
      <c r="S4032" s="16">
        <f t="shared" si="250"/>
        <v>41836.595520833333</v>
      </c>
      <c r="T4032">
        <f t="shared" si="251"/>
        <v>2014</v>
      </c>
    </row>
    <row r="4033" spans="1:20" ht="43.5" x14ac:dyDescent="0.35">
      <c r="A4033">
        <v>176</v>
      </c>
      <c r="B4033" s="3" t="s">
        <v>178</v>
      </c>
      <c r="C4033" s="3" t="s">
        <v>4286</v>
      </c>
      <c r="D4033" s="22">
        <v>1500</v>
      </c>
      <c r="E4033" s="22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52"/>
        <v>107</v>
      </c>
      <c r="P4033">
        <f t="shared" si="249"/>
        <v>0</v>
      </c>
      <c r="Q4033" s="11" t="s">
        <v>8321</v>
      </c>
      <c r="R4033" t="s">
        <v>8325</v>
      </c>
      <c r="S4033" s="16">
        <f t="shared" si="250"/>
        <v>42191.824062500003</v>
      </c>
      <c r="T4033">
        <f t="shared" si="251"/>
        <v>2015</v>
      </c>
    </row>
    <row r="4034" spans="1:20" ht="58" x14ac:dyDescent="0.35">
      <c r="A4034">
        <v>188</v>
      </c>
      <c r="B4034" s="3" t="s">
        <v>190</v>
      </c>
      <c r="C4034" s="3" t="s">
        <v>4298</v>
      </c>
      <c r="D4034" s="22">
        <v>1500</v>
      </c>
      <c r="E4034" s="22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52"/>
        <v>122</v>
      </c>
      <c r="P4034">
        <f t="shared" si="249"/>
        <v>0</v>
      </c>
      <c r="Q4034" s="11" t="s">
        <v>8321</v>
      </c>
      <c r="R4034" t="s">
        <v>8325</v>
      </c>
      <c r="S4034" s="16">
        <f t="shared" si="250"/>
        <v>41857.18304398148</v>
      </c>
      <c r="T4034">
        <f t="shared" si="251"/>
        <v>2014</v>
      </c>
    </row>
    <row r="4035" spans="1:20" ht="58" x14ac:dyDescent="0.35">
      <c r="A4035">
        <v>477</v>
      </c>
      <c r="B4035" s="3" t="s">
        <v>478</v>
      </c>
      <c r="C4035" s="3" t="s">
        <v>4587</v>
      </c>
      <c r="D4035" s="22">
        <v>1500</v>
      </c>
      <c r="E4035" s="22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122</v>
      </c>
      <c r="P4035">
        <f t="shared" ref="P4035:P4098" si="253">IFERROR(ROUND(E4035/L4035,2),0)</f>
        <v>0</v>
      </c>
      <c r="Q4035" s="11" t="s">
        <v>8321</v>
      </c>
      <c r="R4035" t="s">
        <v>8339</v>
      </c>
      <c r="S4035" s="16">
        <f t="shared" ref="S4035:S4098" si="254">(((J4035/60)/60)/24)+DATE(1970,1,1)</f>
        <v>40987.83488425926</v>
      </c>
      <c r="T4035">
        <f t="shared" ref="T4035:T4098" si="255">YEAR(S4035)</f>
        <v>2012</v>
      </c>
    </row>
    <row r="4036" spans="1:20" ht="43.5" x14ac:dyDescent="0.35">
      <c r="A4036">
        <v>604</v>
      </c>
      <c r="B4036" s="3" t="s">
        <v>605</v>
      </c>
      <c r="C4036" s="3" t="s">
        <v>4714</v>
      </c>
      <c r="D4036" s="22">
        <v>1500</v>
      </c>
      <c r="E4036" s="22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107</v>
      </c>
      <c r="P4036">
        <f t="shared" si="253"/>
        <v>0</v>
      </c>
      <c r="Q4036" s="11" t="s">
        <v>8308</v>
      </c>
      <c r="R4036" t="s">
        <v>8342</v>
      </c>
      <c r="S4036" s="16">
        <f t="shared" si="254"/>
        <v>41849.035370370373</v>
      </c>
      <c r="T4036">
        <f t="shared" si="255"/>
        <v>2014</v>
      </c>
    </row>
    <row r="4037" spans="1:20" ht="43.5" x14ac:dyDescent="0.35">
      <c r="A4037">
        <v>914</v>
      </c>
      <c r="B4037" s="3" t="s">
        <v>915</v>
      </c>
      <c r="C4037" s="3" t="s">
        <v>5024</v>
      </c>
      <c r="D4037" s="22">
        <v>1500</v>
      </c>
      <c r="E4037" s="22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106</v>
      </c>
      <c r="P4037">
        <f t="shared" si="253"/>
        <v>0</v>
      </c>
      <c r="Q4037" s="11" t="s">
        <v>8327</v>
      </c>
      <c r="R4037" t="s">
        <v>8350</v>
      </c>
      <c r="S4037" s="16">
        <f t="shared" si="254"/>
        <v>41116.763275462967</v>
      </c>
      <c r="T4037">
        <f t="shared" si="255"/>
        <v>2012</v>
      </c>
    </row>
    <row r="4038" spans="1:20" ht="43.5" x14ac:dyDescent="0.35">
      <c r="A4038">
        <v>1442</v>
      </c>
      <c r="B4038" s="3" t="s">
        <v>1443</v>
      </c>
      <c r="C4038" s="3" t="s">
        <v>5552</v>
      </c>
      <c r="D4038" s="22">
        <v>1500</v>
      </c>
      <c r="E4038" s="22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142</v>
      </c>
      <c r="P4038">
        <f t="shared" si="253"/>
        <v>0</v>
      </c>
      <c r="Q4038" s="11" t="s">
        <v>8311</v>
      </c>
      <c r="R4038" t="s">
        <v>8348</v>
      </c>
      <c r="S4038" s="16">
        <f t="shared" si="254"/>
        <v>42485.64534722222</v>
      </c>
      <c r="T4038">
        <f t="shared" si="255"/>
        <v>2016</v>
      </c>
    </row>
    <row r="4039" spans="1:20" ht="43.5" x14ac:dyDescent="0.35">
      <c r="A4039">
        <v>1496</v>
      </c>
      <c r="B4039" s="3" t="s">
        <v>1497</v>
      </c>
      <c r="C4039" s="3" t="s">
        <v>5606</v>
      </c>
      <c r="D4039" s="22">
        <v>1500</v>
      </c>
      <c r="E4039" s="22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106</v>
      </c>
      <c r="P4039">
        <f t="shared" si="253"/>
        <v>0</v>
      </c>
      <c r="Q4039" s="11" t="s">
        <v>8311</v>
      </c>
      <c r="R4039" t="s">
        <v>8352</v>
      </c>
      <c r="S4039" s="16">
        <f t="shared" si="254"/>
        <v>41838.475219907406</v>
      </c>
      <c r="T4039">
        <f t="shared" si="255"/>
        <v>2014</v>
      </c>
    </row>
    <row r="4040" spans="1:20" ht="29" x14ac:dyDescent="0.35">
      <c r="A4040">
        <v>1586</v>
      </c>
      <c r="B4040" s="3" t="s">
        <v>1587</v>
      </c>
      <c r="C4040" s="3" t="s">
        <v>5696</v>
      </c>
      <c r="D4040" s="22">
        <v>1500</v>
      </c>
      <c r="E4040" s="22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101</v>
      </c>
      <c r="P4040">
        <f t="shared" si="253"/>
        <v>0</v>
      </c>
      <c r="Q4040" s="11" t="s">
        <v>8313</v>
      </c>
      <c r="R4040" t="s">
        <v>8351</v>
      </c>
      <c r="S4040" s="16">
        <f t="shared" si="254"/>
        <v>42069.104421296302</v>
      </c>
      <c r="T4040">
        <f t="shared" si="255"/>
        <v>2015</v>
      </c>
    </row>
    <row r="4041" spans="1:20" ht="29" x14ac:dyDescent="0.35">
      <c r="A4041">
        <v>1766</v>
      </c>
      <c r="B4041" s="3" t="s">
        <v>1767</v>
      </c>
      <c r="C4041" s="3" t="s">
        <v>5876</v>
      </c>
      <c r="D4041" s="22">
        <v>1500</v>
      </c>
      <c r="E4041" s="22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384</v>
      </c>
      <c r="P4041">
        <f t="shared" si="253"/>
        <v>0</v>
      </c>
      <c r="Q4041" s="11" t="s">
        <v>8313</v>
      </c>
      <c r="R4041" t="s">
        <v>8314</v>
      </c>
      <c r="S4041" s="16">
        <f t="shared" si="254"/>
        <v>41855.859814814816</v>
      </c>
      <c r="T4041">
        <f t="shared" si="255"/>
        <v>2014</v>
      </c>
    </row>
    <row r="4042" spans="1:20" ht="43.5" x14ac:dyDescent="0.35">
      <c r="A4042">
        <v>2358</v>
      </c>
      <c r="B4042" s="3" t="s">
        <v>2359</v>
      </c>
      <c r="C4042" s="3" t="s">
        <v>6468</v>
      </c>
      <c r="D4042" s="22">
        <v>1500</v>
      </c>
      <c r="E4042" s="22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121</v>
      </c>
      <c r="P4042">
        <f t="shared" si="253"/>
        <v>0</v>
      </c>
      <c r="Q4042" s="11" t="s">
        <v>8308</v>
      </c>
      <c r="R4042" t="s">
        <v>8342</v>
      </c>
      <c r="S4042" s="16">
        <f t="shared" si="254"/>
        <v>41978.930972222224</v>
      </c>
      <c r="T4042">
        <f t="shared" si="255"/>
        <v>2014</v>
      </c>
    </row>
    <row r="4043" spans="1:20" ht="43.5" x14ac:dyDescent="0.35">
      <c r="A4043">
        <v>2842</v>
      </c>
      <c r="B4043" s="3" t="s">
        <v>2842</v>
      </c>
      <c r="C4043" s="3" t="s">
        <v>6952</v>
      </c>
      <c r="D4043" s="22">
        <v>1500</v>
      </c>
      <c r="E4043" s="22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105</v>
      </c>
      <c r="P4043">
        <f t="shared" si="253"/>
        <v>0</v>
      </c>
      <c r="Q4043" s="11" t="s">
        <v>8323</v>
      </c>
      <c r="R4043" t="s">
        <v>8326</v>
      </c>
      <c r="S4043" s="16">
        <f t="shared" si="254"/>
        <v>41784.952488425923</v>
      </c>
      <c r="T4043">
        <f t="shared" si="255"/>
        <v>2014</v>
      </c>
    </row>
    <row r="4044" spans="1:20" ht="43.5" x14ac:dyDescent="0.35">
      <c r="A4044">
        <v>3733</v>
      </c>
      <c r="B4044" s="3" t="s">
        <v>3730</v>
      </c>
      <c r="C4044" s="3" t="s">
        <v>7843</v>
      </c>
      <c r="D4044" s="22">
        <v>1500</v>
      </c>
      <c r="E4044" s="22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105</v>
      </c>
      <c r="P4044">
        <f t="shared" si="253"/>
        <v>0</v>
      </c>
      <c r="Q4044" s="11" t="s">
        <v>8323</v>
      </c>
      <c r="R4044" t="s">
        <v>8326</v>
      </c>
      <c r="S4044" s="16">
        <f t="shared" si="254"/>
        <v>42103.024398148147</v>
      </c>
      <c r="T4044">
        <f t="shared" si="255"/>
        <v>2015</v>
      </c>
    </row>
    <row r="4045" spans="1:20" ht="29" x14ac:dyDescent="0.35">
      <c r="A4045">
        <v>3791</v>
      </c>
      <c r="B4045" s="3" t="s">
        <v>3788</v>
      </c>
      <c r="C4045" s="3" t="s">
        <v>7901</v>
      </c>
      <c r="D4045" s="22">
        <v>1500</v>
      </c>
      <c r="E4045" s="22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22</v>
      </c>
      <c r="P4045">
        <f t="shared" si="253"/>
        <v>0</v>
      </c>
      <c r="Q4045" s="11" t="s">
        <v>8323</v>
      </c>
      <c r="R4045" t="s">
        <v>8335</v>
      </c>
      <c r="S4045" s="16">
        <f t="shared" si="254"/>
        <v>41766.692037037035</v>
      </c>
      <c r="T4045">
        <f t="shared" si="255"/>
        <v>2014</v>
      </c>
    </row>
    <row r="4046" spans="1:20" ht="58" x14ac:dyDescent="0.35">
      <c r="A4046">
        <v>3903</v>
      </c>
      <c r="B4046" s="3" t="s">
        <v>3900</v>
      </c>
      <c r="C4046" s="3" t="s">
        <v>8011</v>
      </c>
      <c r="D4046" s="22">
        <v>1500</v>
      </c>
      <c r="E4046" s="22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105</v>
      </c>
      <c r="P4046">
        <f t="shared" si="253"/>
        <v>0</v>
      </c>
      <c r="Q4046" s="11" t="s">
        <v>8323</v>
      </c>
      <c r="R4046" t="s">
        <v>8326</v>
      </c>
      <c r="S4046" s="16">
        <f t="shared" si="254"/>
        <v>42186.01116898148</v>
      </c>
      <c r="T4046">
        <f t="shared" si="255"/>
        <v>2015</v>
      </c>
    </row>
    <row r="4047" spans="1:20" ht="43.5" x14ac:dyDescent="0.35">
      <c r="A4047">
        <v>936</v>
      </c>
      <c r="B4047" s="3" t="s">
        <v>937</v>
      </c>
      <c r="C4047" s="3" t="s">
        <v>5046</v>
      </c>
      <c r="D4047" s="22">
        <v>1400</v>
      </c>
      <c r="E4047" s="22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ref="O4047:O4110" si="256">ROUND(E1283/D1283*100,0)</f>
        <v>119</v>
      </c>
      <c r="P4047">
        <f t="shared" si="253"/>
        <v>0</v>
      </c>
      <c r="Q4047" s="11" t="s">
        <v>8327</v>
      </c>
      <c r="R4047" t="s">
        <v>8350</v>
      </c>
      <c r="S4047" s="16">
        <f t="shared" si="254"/>
        <v>40883.024178240739</v>
      </c>
      <c r="T4047">
        <f t="shared" si="255"/>
        <v>2011</v>
      </c>
    </row>
    <row r="4048" spans="1:20" x14ac:dyDescent="0.35">
      <c r="A4048">
        <v>131</v>
      </c>
      <c r="B4048" s="3" t="s">
        <v>133</v>
      </c>
      <c r="C4048" s="3" t="s">
        <v>4242</v>
      </c>
      <c r="D4048" s="22">
        <v>1200</v>
      </c>
      <c r="E4048" s="22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6"/>
        <v>119</v>
      </c>
      <c r="P4048">
        <f t="shared" si="253"/>
        <v>0</v>
      </c>
      <c r="Q4048" s="11" t="s">
        <v>8321</v>
      </c>
      <c r="R4048" t="s">
        <v>8337</v>
      </c>
      <c r="S4048" s="16">
        <f t="shared" si="254"/>
        <v>42541.837511574078</v>
      </c>
      <c r="T4048">
        <f t="shared" si="255"/>
        <v>2016</v>
      </c>
    </row>
    <row r="4049" spans="1:20" ht="29" x14ac:dyDescent="0.35">
      <c r="A4049">
        <v>710</v>
      </c>
      <c r="B4049" s="3" t="s">
        <v>711</v>
      </c>
      <c r="C4049" s="3" t="s">
        <v>4820</v>
      </c>
      <c r="D4049" s="22">
        <v>1200</v>
      </c>
      <c r="E4049" s="22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6"/>
        <v>60</v>
      </c>
      <c r="P4049">
        <f t="shared" si="253"/>
        <v>0</v>
      </c>
      <c r="Q4049" s="11" t="s">
        <v>8308</v>
      </c>
      <c r="R4049" t="s">
        <v>8310</v>
      </c>
      <c r="S4049" s="16">
        <f t="shared" si="254"/>
        <v>41837.984976851854</v>
      </c>
      <c r="T4049">
        <f t="shared" si="255"/>
        <v>2014</v>
      </c>
    </row>
    <row r="4050" spans="1:20" ht="43.5" x14ac:dyDescent="0.35">
      <c r="A4050">
        <v>1584</v>
      </c>
      <c r="B4050" s="3" t="s">
        <v>1585</v>
      </c>
      <c r="C4050" s="3" t="s">
        <v>5694</v>
      </c>
      <c r="D4050" s="22">
        <v>1200</v>
      </c>
      <c r="E4050" s="22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6"/>
        <v>139</v>
      </c>
      <c r="P4050">
        <f t="shared" si="253"/>
        <v>0</v>
      </c>
      <c r="Q4050" s="11" t="s">
        <v>8313</v>
      </c>
      <c r="R4050" t="s">
        <v>8351</v>
      </c>
      <c r="S4050" s="16">
        <f t="shared" si="254"/>
        <v>41779.649317129632</v>
      </c>
      <c r="T4050">
        <f t="shared" si="255"/>
        <v>2014</v>
      </c>
    </row>
    <row r="4051" spans="1:20" ht="43.5" x14ac:dyDescent="0.35">
      <c r="A4051">
        <v>1589</v>
      </c>
      <c r="B4051" s="3" t="s">
        <v>1590</v>
      </c>
      <c r="C4051" s="3" t="s">
        <v>5699</v>
      </c>
      <c r="D4051" s="22">
        <v>1200</v>
      </c>
      <c r="E4051" s="22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6"/>
        <v>119</v>
      </c>
      <c r="P4051">
        <f t="shared" si="253"/>
        <v>0</v>
      </c>
      <c r="Q4051" s="11" t="s">
        <v>8313</v>
      </c>
      <c r="R4051" t="s">
        <v>8351</v>
      </c>
      <c r="S4051" s="16">
        <f t="shared" si="254"/>
        <v>42256.984791666662</v>
      </c>
      <c r="T4051">
        <f t="shared" si="255"/>
        <v>2015</v>
      </c>
    </row>
    <row r="4052" spans="1:20" ht="43.5" x14ac:dyDescent="0.35">
      <c r="A4052">
        <v>2843</v>
      </c>
      <c r="B4052" s="3" t="s">
        <v>2843</v>
      </c>
      <c r="C4052" s="3" t="s">
        <v>6953</v>
      </c>
      <c r="D4052" s="22">
        <v>1200</v>
      </c>
      <c r="E4052" s="22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6"/>
        <v>166</v>
      </c>
      <c r="P4052">
        <f t="shared" si="253"/>
        <v>0</v>
      </c>
      <c r="Q4052" s="11" t="s">
        <v>8323</v>
      </c>
      <c r="R4052" t="s">
        <v>8326</v>
      </c>
      <c r="S4052" s="16">
        <f t="shared" si="254"/>
        <v>42492.737847222219</v>
      </c>
      <c r="T4052">
        <f t="shared" si="255"/>
        <v>2016</v>
      </c>
    </row>
    <row r="4053" spans="1:20" ht="58" x14ac:dyDescent="0.35">
      <c r="A4053">
        <v>3744</v>
      </c>
      <c r="B4053" s="3" t="s">
        <v>3741</v>
      </c>
      <c r="C4053" s="3" t="s">
        <v>7854</v>
      </c>
      <c r="D4053" s="22">
        <v>1200</v>
      </c>
      <c r="E4053" s="22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104</v>
      </c>
      <c r="P4053">
        <f t="shared" si="253"/>
        <v>0</v>
      </c>
      <c r="Q4053" s="11" t="s">
        <v>8323</v>
      </c>
      <c r="R4053" t="s">
        <v>8326</v>
      </c>
      <c r="S4053" s="16">
        <f t="shared" si="254"/>
        <v>41793.814259259263</v>
      </c>
      <c r="T4053">
        <f t="shared" si="255"/>
        <v>2014</v>
      </c>
    </row>
    <row r="4054" spans="1:20" ht="43.5" x14ac:dyDescent="0.35">
      <c r="A4054">
        <v>3942</v>
      </c>
      <c r="B4054" s="3" t="s">
        <v>3939</v>
      </c>
      <c r="C4054" s="3" t="s">
        <v>8050</v>
      </c>
      <c r="D4054" s="22">
        <v>1200</v>
      </c>
      <c r="E4054" s="22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6"/>
        <v>138</v>
      </c>
      <c r="P4054">
        <f t="shared" si="253"/>
        <v>0</v>
      </c>
      <c r="Q4054" s="11" t="s">
        <v>8323</v>
      </c>
      <c r="R4054" t="s">
        <v>8326</v>
      </c>
      <c r="S4054" s="16">
        <f t="shared" si="254"/>
        <v>42111.904097222221</v>
      </c>
      <c r="T4054">
        <f t="shared" si="255"/>
        <v>2015</v>
      </c>
    </row>
    <row r="4055" spans="1:20" ht="43.5" x14ac:dyDescent="0.35">
      <c r="A4055">
        <v>2512</v>
      </c>
      <c r="B4055" s="3" t="s">
        <v>2512</v>
      </c>
      <c r="C4055" s="3" t="s">
        <v>6622</v>
      </c>
      <c r="D4055" s="22">
        <v>1150</v>
      </c>
      <c r="E4055" s="22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6"/>
        <v>138</v>
      </c>
      <c r="P4055">
        <f t="shared" si="253"/>
        <v>0</v>
      </c>
      <c r="Q4055" s="11" t="s">
        <v>8319</v>
      </c>
      <c r="R4055" t="s">
        <v>8357</v>
      </c>
      <c r="S4055" s="16">
        <f t="shared" si="254"/>
        <v>41971.876863425925</v>
      </c>
      <c r="T4055">
        <f t="shared" si="255"/>
        <v>2014</v>
      </c>
    </row>
    <row r="4056" spans="1:20" ht="43.5" x14ac:dyDescent="0.35">
      <c r="A4056">
        <v>173</v>
      </c>
      <c r="B4056" s="3" t="s">
        <v>175</v>
      </c>
      <c r="C4056" s="3" t="s">
        <v>4283</v>
      </c>
      <c r="D4056" s="22">
        <v>1110</v>
      </c>
      <c r="E4056" s="22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6"/>
        <v>104</v>
      </c>
      <c r="P4056">
        <f t="shared" si="253"/>
        <v>0</v>
      </c>
      <c r="Q4056" s="11" t="s">
        <v>8321</v>
      </c>
      <c r="R4056" t="s">
        <v>8325</v>
      </c>
      <c r="S4056" s="16">
        <f t="shared" si="254"/>
        <v>42033.573009259257</v>
      </c>
      <c r="T4056">
        <f t="shared" si="255"/>
        <v>2015</v>
      </c>
    </row>
    <row r="4057" spans="1:20" x14ac:dyDescent="0.35">
      <c r="A4057">
        <v>1059</v>
      </c>
      <c r="B4057" s="3" t="s">
        <v>1060</v>
      </c>
      <c r="C4057" s="3" t="s">
        <v>5169</v>
      </c>
      <c r="D4057" s="22">
        <v>1100</v>
      </c>
      <c r="E4057" s="22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6"/>
        <v>103</v>
      </c>
      <c r="P4057">
        <f t="shared" si="253"/>
        <v>0</v>
      </c>
      <c r="Q4057" s="11" t="s">
        <v>8346</v>
      </c>
      <c r="R4057" t="s">
        <v>8347</v>
      </c>
      <c r="S4057" s="16">
        <f t="shared" si="254"/>
        <v>42046.79</v>
      </c>
      <c r="T4057">
        <f t="shared" si="255"/>
        <v>2015</v>
      </c>
    </row>
    <row r="4058" spans="1:20" ht="43.5" x14ac:dyDescent="0.35">
      <c r="A4058">
        <v>1087</v>
      </c>
      <c r="B4058" s="3" t="s">
        <v>1088</v>
      </c>
      <c r="C4058" s="3" t="s">
        <v>5197</v>
      </c>
      <c r="D4058" s="22">
        <v>1100</v>
      </c>
      <c r="E4058" s="22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6"/>
        <v>176</v>
      </c>
      <c r="P4058">
        <f t="shared" si="253"/>
        <v>0</v>
      </c>
      <c r="Q4058" s="11" t="s">
        <v>8316</v>
      </c>
      <c r="R4058" t="s">
        <v>8334</v>
      </c>
      <c r="S4058" s="16">
        <f t="shared" si="254"/>
        <v>41775.713969907411</v>
      </c>
      <c r="T4058">
        <f t="shared" si="255"/>
        <v>2014</v>
      </c>
    </row>
    <row r="4059" spans="1:20" ht="58" x14ac:dyDescent="0.35">
      <c r="A4059">
        <v>182</v>
      </c>
      <c r="B4059" s="3" t="s">
        <v>184</v>
      </c>
      <c r="C4059" s="3" t="s">
        <v>4292</v>
      </c>
      <c r="D4059" s="22">
        <v>1000</v>
      </c>
      <c r="E4059" s="22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6"/>
        <v>39</v>
      </c>
      <c r="P4059">
        <f t="shared" si="253"/>
        <v>0</v>
      </c>
      <c r="Q4059" s="11" t="s">
        <v>8321</v>
      </c>
      <c r="R4059" t="s">
        <v>8325</v>
      </c>
      <c r="S4059" s="16">
        <f t="shared" si="254"/>
        <v>42712.011944444443</v>
      </c>
      <c r="T4059">
        <f t="shared" si="255"/>
        <v>2016</v>
      </c>
    </row>
    <row r="4060" spans="1:20" ht="58" x14ac:dyDescent="0.35">
      <c r="A4060">
        <v>193</v>
      </c>
      <c r="B4060" s="3" t="s">
        <v>195</v>
      </c>
      <c r="C4060" s="3" t="s">
        <v>4303</v>
      </c>
      <c r="D4060" s="22">
        <v>1000</v>
      </c>
      <c r="E4060" s="22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6"/>
        <v>137</v>
      </c>
      <c r="P4060">
        <f t="shared" si="253"/>
        <v>0</v>
      </c>
      <c r="Q4060" s="11" t="s">
        <v>8321</v>
      </c>
      <c r="R4060" t="s">
        <v>8325</v>
      </c>
      <c r="S4060" s="16">
        <f t="shared" si="254"/>
        <v>41911.934791666667</v>
      </c>
      <c r="T4060">
        <f t="shared" si="255"/>
        <v>2014</v>
      </c>
    </row>
    <row r="4061" spans="1:20" ht="43.5" x14ac:dyDescent="0.35">
      <c r="A4061">
        <v>436</v>
      </c>
      <c r="B4061" s="3" t="s">
        <v>437</v>
      </c>
      <c r="C4061" s="3" t="s">
        <v>4546</v>
      </c>
      <c r="D4061" s="22">
        <v>1000</v>
      </c>
      <c r="E4061" s="22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6"/>
        <v>103</v>
      </c>
      <c r="P4061">
        <f t="shared" si="253"/>
        <v>0</v>
      </c>
      <c r="Q4061" s="11" t="s">
        <v>8321</v>
      </c>
      <c r="R4061" t="s">
        <v>8339</v>
      </c>
      <c r="S4061" s="16">
        <f t="shared" si="254"/>
        <v>41456.36241898148</v>
      </c>
      <c r="T4061">
        <f t="shared" si="255"/>
        <v>2013</v>
      </c>
    </row>
    <row r="4062" spans="1:20" x14ac:dyDescent="0.35">
      <c r="A4062">
        <v>490</v>
      </c>
      <c r="B4062" s="3" t="s">
        <v>491</v>
      </c>
      <c r="C4062" s="3" t="s">
        <v>4600</v>
      </c>
      <c r="D4062" s="22">
        <v>1000</v>
      </c>
      <c r="E4062" s="22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6"/>
        <v>103</v>
      </c>
      <c r="P4062">
        <f t="shared" si="253"/>
        <v>0</v>
      </c>
      <c r="Q4062" s="11" t="s">
        <v>8321</v>
      </c>
      <c r="R4062" t="s">
        <v>8339</v>
      </c>
      <c r="S4062" s="16">
        <f t="shared" si="254"/>
        <v>41113.968576388892</v>
      </c>
      <c r="T4062">
        <f t="shared" si="255"/>
        <v>2012</v>
      </c>
    </row>
    <row r="4063" spans="1:20" ht="43.5" x14ac:dyDescent="0.35">
      <c r="A4063">
        <v>887</v>
      </c>
      <c r="B4063" s="3" t="s">
        <v>888</v>
      </c>
      <c r="C4063" s="3" t="s">
        <v>4997</v>
      </c>
      <c r="D4063" s="22">
        <v>1000</v>
      </c>
      <c r="E4063" s="22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6"/>
        <v>29</v>
      </c>
      <c r="P4063">
        <f t="shared" si="253"/>
        <v>0</v>
      </c>
      <c r="Q4063" s="11" t="s">
        <v>8327</v>
      </c>
      <c r="R4063" t="s">
        <v>8328</v>
      </c>
      <c r="S4063" s="16">
        <f t="shared" si="254"/>
        <v>41026.958969907406</v>
      </c>
      <c r="T4063">
        <f t="shared" si="255"/>
        <v>2012</v>
      </c>
    </row>
    <row r="4064" spans="1:20" ht="43.5" x14ac:dyDescent="0.35">
      <c r="A4064">
        <v>1063</v>
      </c>
      <c r="B4064" s="3" t="s">
        <v>1064</v>
      </c>
      <c r="C4064" s="3" t="s">
        <v>5173</v>
      </c>
      <c r="D4064" s="22">
        <v>1000</v>
      </c>
      <c r="E4064" s="22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6"/>
        <v>102</v>
      </c>
      <c r="P4064">
        <f t="shared" si="253"/>
        <v>0</v>
      </c>
      <c r="Q4064" s="11" t="s">
        <v>8346</v>
      </c>
      <c r="R4064" t="s">
        <v>8347</v>
      </c>
      <c r="S4064" s="16">
        <f t="shared" si="254"/>
        <v>42583.030810185184</v>
      </c>
      <c r="T4064">
        <f t="shared" si="255"/>
        <v>2016</v>
      </c>
    </row>
    <row r="4065" spans="1:20" ht="43.5" x14ac:dyDescent="0.35">
      <c r="A4065">
        <v>1426</v>
      </c>
      <c r="B4065" s="3" t="s">
        <v>1427</v>
      </c>
      <c r="C4065" s="3" t="s">
        <v>5536</v>
      </c>
      <c r="D4065" s="22">
        <v>1000</v>
      </c>
      <c r="E4065" s="22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6"/>
        <v>102</v>
      </c>
      <c r="P4065">
        <f t="shared" si="253"/>
        <v>0</v>
      </c>
      <c r="Q4065" s="11" t="s">
        <v>8311</v>
      </c>
      <c r="R4065" t="s">
        <v>8348</v>
      </c>
      <c r="S4065" s="16">
        <f t="shared" si="254"/>
        <v>42180.390277777777</v>
      </c>
      <c r="T4065">
        <f t="shared" si="255"/>
        <v>2015</v>
      </c>
    </row>
    <row r="4066" spans="1:20" ht="43.5" x14ac:dyDescent="0.35">
      <c r="A4066">
        <v>1544</v>
      </c>
      <c r="B4066" s="3" t="s">
        <v>1545</v>
      </c>
      <c r="C4066" s="3" t="s">
        <v>5654</v>
      </c>
      <c r="D4066" s="22">
        <v>1000</v>
      </c>
      <c r="E4066" s="22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6"/>
        <v>136</v>
      </c>
      <c r="P4066">
        <f t="shared" si="253"/>
        <v>0</v>
      </c>
      <c r="Q4066" s="11" t="s">
        <v>8313</v>
      </c>
      <c r="R4066" t="s">
        <v>8355</v>
      </c>
      <c r="S4066" s="16">
        <f t="shared" si="254"/>
        <v>42053.051203703704</v>
      </c>
      <c r="T4066">
        <f t="shared" si="255"/>
        <v>2015</v>
      </c>
    </row>
    <row r="4067" spans="1:20" ht="29" x14ac:dyDescent="0.35">
      <c r="A4067">
        <v>1731</v>
      </c>
      <c r="B4067" s="3" t="s">
        <v>1732</v>
      </c>
      <c r="C4067" s="3" t="s">
        <v>5841</v>
      </c>
      <c r="D4067" s="22">
        <v>1000</v>
      </c>
      <c r="E4067" s="22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6"/>
        <v>102</v>
      </c>
      <c r="P4067">
        <f t="shared" si="253"/>
        <v>0</v>
      </c>
      <c r="Q4067" s="11" t="s">
        <v>8327</v>
      </c>
      <c r="R4067" t="s">
        <v>8330</v>
      </c>
      <c r="S4067" s="16">
        <f t="shared" si="254"/>
        <v>42152.906851851847</v>
      </c>
      <c r="T4067">
        <f t="shared" si="255"/>
        <v>2015</v>
      </c>
    </row>
    <row r="4068" spans="1:20" ht="43.5" x14ac:dyDescent="0.35">
      <c r="A4068">
        <v>2353</v>
      </c>
      <c r="B4068" s="3" t="s">
        <v>2354</v>
      </c>
      <c r="C4068" s="3" t="s">
        <v>6463</v>
      </c>
      <c r="D4068" s="22">
        <v>1000</v>
      </c>
      <c r="E4068" s="22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6"/>
        <v>102</v>
      </c>
      <c r="P4068">
        <f t="shared" si="253"/>
        <v>0</v>
      </c>
      <c r="Q4068" s="11" t="s">
        <v>8308</v>
      </c>
      <c r="R4068" t="s">
        <v>8342</v>
      </c>
      <c r="S4068" s="16">
        <f t="shared" si="254"/>
        <v>42103.676180555558</v>
      </c>
      <c r="T4068">
        <f t="shared" si="255"/>
        <v>2015</v>
      </c>
    </row>
    <row r="4069" spans="1:20" ht="43.5" x14ac:dyDescent="0.35">
      <c r="A4069">
        <v>2365</v>
      </c>
      <c r="B4069" s="3" t="s">
        <v>2366</v>
      </c>
      <c r="C4069" s="3" t="s">
        <v>6475</v>
      </c>
      <c r="D4069" s="22">
        <v>1000</v>
      </c>
      <c r="E4069" s="22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6"/>
        <v>102</v>
      </c>
      <c r="P4069">
        <f t="shared" si="253"/>
        <v>0</v>
      </c>
      <c r="Q4069" s="11" t="s">
        <v>8308</v>
      </c>
      <c r="R4069" t="s">
        <v>8342</v>
      </c>
      <c r="S4069" s="16">
        <f t="shared" si="254"/>
        <v>42346.736400462964</v>
      </c>
      <c r="T4069">
        <f t="shared" si="255"/>
        <v>2015</v>
      </c>
    </row>
    <row r="4070" spans="1:20" ht="43.5" x14ac:dyDescent="0.35">
      <c r="A4070">
        <v>2417</v>
      </c>
      <c r="B4070" s="3" t="s">
        <v>2418</v>
      </c>
      <c r="C4070" s="3" t="s">
        <v>6527</v>
      </c>
      <c r="D4070" s="22">
        <v>1000</v>
      </c>
      <c r="E4070" s="22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6"/>
        <v>203</v>
      </c>
      <c r="P4070">
        <f t="shared" si="253"/>
        <v>0</v>
      </c>
      <c r="Q4070" s="11" t="s">
        <v>8319</v>
      </c>
      <c r="R4070" t="s">
        <v>8345</v>
      </c>
      <c r="S4070" s="16">
        <f t="shared" si="254"/>
        <v>41831.884108796294</v>
      </c>
      <c r="T4070">
        <f t="shared" si="255"/>
        <v>2014</v>
      </c>
    </row>
    <row r="4071" spans="1:20" ht="43.5" x14ac:dyDescent="0.35">
      <c r="A4071">
        <v>2858</v>
      </c>
      <c r="B4071" s="3" t="s">
        <v>2858</v>
      </c>
      <c r="C4071" s="3" t="s">
        <v>6968</v>
      </c>
      <c r="D4071" s="22">
        <v>1000</v>
      </c>
      <c r="E4071" s="22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6"/>
        <v>41</v>
      </c>
      <c r="P4071">
        <f t="shared" si="253"/>
        <v>0</v>
      </c>
      <c r="Q4071" s="11" t="s">
        <v>8323</v>
      </c>
      <c r="R4071" t="s">
        <v>8326</v>
      </c>
      <c r="S4071" s="16">
        <f t="shared" si="254"/>
        <v>41954.545081018514</v>
      </c>
      <c r="T4071">
        <f t="shared" si="255"/>
        <v>2014</v>
      </c>
    </row>
    <row r="4072" spans="1:20" ht="58" x14ac:dyDescent="0.35">
      <c r="A4072">
        <v>3892</v>
      </c>
      <c r="B4072" s="3" t="s">
        <v>3889</v>
      </c>
      <c r="C4072" s="3" t="s">
        <v>8000</v>
      </c>
      <c r="D4072" s="22">
        <v>1000</v>
      </c>
      <c r="E4072" s="22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6"/>
        <v>102</v>
      </c>
      <c r="P4072">
        <f t="shared" si="253"/>
        <v>0</v>
      </c>
      <c r="Q4072" s="11" t="s">
        <v>8323</v>
      </c>
      <c r="R4072" t="s">
        <v>8326</v>
      </c>
      <c r="S4072" s="16">
        <f t="shared" si="254"/>
        <v>41867.652280092596</v>
      </c>
      <c r="T4072">
        <f t="shared" si="255"/>
        <v>2014</v>
      </c>
    </row>
    <row r="4073" spans="1:20" ht="43.5" x14ac:dyDescent="0.35">
      <c r="A4073">
        <v>1446</v>
      </c>
      <c r="B4073" s="3" t="s">
        <v>1447</v>
      </c>
      <c r="C4073" s="3" t="s">
        <v>5556</v>
      </c>
      <c r="D4073" s="22">
        <v>900</v>
      </c>
      <c r="E4073" s="22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6"/>
        <v>101</v>
      </c>
      <c r="P4073">
        <f t="shared" si="253"/>
        <v>0</v>
      </c>
      <c r="Q4073" s="11" t="s">
        <v>8311</v>
      </c>
      <c r="R4073" t="s">
        <v>8348</v>
      </c>
      <c r="S4073" s="16">
        <f t="shared" si="254"/>
        <v>42461.447662037041</v>
      </c>
      <c r="T4073">
        <f t="shared" si="255"/>
        <v>2016</v>
      </c>
    </row>
    <row r="4074" spans="1:20" ht="58" x14ac:dyDescent="0.35">
      <c r="A4074">
        <v>947</v>
      </c>
      <c r="B4074" s="3" t="s">
        <v>948</v>
      </c>
      <c r="C4074" s="3" t="s">
        <v>5057</v>
      </c>
      <c r="D4074" s="22">
        <v>850</v>
      </c>
      <c r="E4074" s="22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6"/>
        <v>108</v>
      </c>
      <c r="P4074">
        <f t="shared" si="253"/>
        <v>0</v>
      </c>
      <c r="Q4074" s="11" t="s">
        <v>8308</v>
      </c>
      <c r="R4074" t="s">
        <v>8310</v>
      </c>
      <c r="S4074" s="16">
        <f t="shared" si="254"/>
        <v>42491.781319444446</v>
      </c>
      <c r="T4074">
        <f t="shared" si="255"/>
        <v>2016</v>
      </c>
    </row>
    <row r="4075" spans="1:20" ht="43.5" x14ac:dyDescent="0.35">
      <c r="A4075">
        <v>558</v>
      </c>
      <c r="B4075" s="3" t="s">
        <v>559</v>
      </c>
      <c r="C4075" s="3" t="s">
        <v>4668</v>
      </c>
      <c r="D4075" s="22">
        <v>750</v>
      </c>
      <c r="E4075" s="22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6"/>
        <v>101</v>
      </c>
      <c r="P4075">
        <f t="shared" si="253"/>
        <v>0</v>
      </c>
      <c r="Q4075" s="11" t="s">
        <v>8308</v>
      </c>
      <c r="R4075" t="s">
        <v>8342</v>
      </c>
      <c r="S4075" s="16">
        <f t="shared" si="254"/>
        <v>42057.883159722223</v>
      </c>
      <c r="T4075">
        <f t="shared" si="255"/>
        <v>2015</v>
      </c>
    </row>
    <row r="4076" spans="1:20" ht="43.5" x14ac:dyDescent="0.35">
      <c r="A4076">
        <v>1555</v>
      </c>
      <c r="B4076" s="3" t="s">
        <v>1556</v>
      </c>
      <c r="C4076" s="3" t="s">
        <v>5665</v>
      </c>
      <c r="D4076" s="22">
        <v>750</v>
      </c>
      <c r="E4076" s="22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6"/>
        <v>119</v>
      </c>
      <c r="P4076">
        <f t="shared" si="253"/>
        <v>0</v>
      </c>
      <c r="Q4076" s="11" t="s">
        <v>8313</v>
      </c>
      <c r="R4076" t="s">
        <v>8355</v>
      </c>
      <c r="S4076" s="16">
        <f t="shared" si="254"/>
        <v>42241.613796296297</v>
      </c>
      <c r="T4076">
        <f t="shared" si="255"/>
        <v>2015</v>
      </c>
    </row>
    <row r="4077" spans="1:20" ht="58" x14ac:dyDescent="0.35">
      <c r="A4077">
        <v>3143</v>
      </c>
      <c r="B4077" s="3" t="s">
        <v>3143</v>
      </c>
      <c r="C4077" s="3" t="s">
        <v>7253</v>
      </c>
      <c r="D4077" s="22">
        <v>700</v>
      </c>
      <c r="E4077" s="22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6"/>
        <v>135</v>
      </c>
      <c r="P4077">
        <f t="shared" si="253"/>
        <v>0</v>
      </c>
      <c r="Q4077" s="11" t="s">
        <v>8323</v>
      </c>
      <c r="R4077" t="s">
        <v>8326</v>
      </c>
      <c r="S4077" s="16">
        <f t="shared" si="254"/>
        <v>42808.358287037037</v>
      </c>
      <c r="T4077">
        <f t="shared" si="255"/>
        <v>2017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22">
        <v>700</v>
      </c>
      <c r="E4078" s="22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108</v>
      </c>
      <c r="P4078">
        <f t="shared" si="253"/>
        <v>0</v>
      </c>
      <c r="Q4078" s="11" t="s">
        <v>8323</v>
      </c>
      <c r="R4078" t="s">
        <v>8326</v>
      </c>
      <c r="S4078" s="16">
        <f t="shared" si="254"/>
        <v>41905.795706018522</v>
      </c>
      <c r="T4078">
        <f t="shared" si="255"/>
        <v>2014</v>
      </c>
    </row>
    <row r="4079" spans="1:20" ht="43.5" x14ac:dyDescent="0.35">
      <c r="A4079">
        <v>3975</v>
      </c>
      <c r="B4079" s="3" t="s">
        <v>3972</v>
      </c>
      <c r="C4079" s="3" t="s">
        <v>8082</v>
      </c>
      <c r="D4079" s="22">
        <v>678</v>
      </c>
      <c r="E4079" s="22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101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42534.866875</v>
      </c>
      <c r="T4079">
        <f t="shared" si="255"/>
        <v>2016</v>
      </c>
    </row>
    <row r="4080" spans="1:20" ht="58" x14ac:dyDescent="0.35">
      <c r="A4080">
        <v>3874</v>
      </c>
      <c r="B4080" s="3" t="s">
        <v>3871</v>
      </c>
      <c r="C4080" s="3" t="s">
        <v>7983</v>
      </c>
      <c r="D4080" s="22">
        <v>620</v>
      </c>
      <c r="E4080" s="22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6"/>
        <v>115</v>
      </c>
      <c r="P4080">
        <f t="shared" si="253"/>
        <v>0</v>
      </c>
      <c r="Q4080" s="11" t="s">
        <v>8323</v>
      </c>
      <c r="R4080" t="s">
        <v>8335</v>
      </c>
      <c r="S4080" s="16">
        <f t="shared" si="254"/>
        <v>42007.016458333332</v>
      </c>
      <c r="T4080">
        <f t="shared" si="255"/>
        <v>2015</v>
      </c>
    </row>
    <row r="4081" spans="1:20" ht="43.5" x14ac:dyDescent="0.35">
      <c r="A4081">
        <v>130</v>
      </c>
      <c r="B4081" s="3" t="s">
        <v>132</v>
      </c>
      <c r="C4081" s="3" t="s">
        <v>4241</v>
      </c>
      <c r="D4081" s="22">
        <v>600</v>
      </c>
      <c r="E4081" s="22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6"/>
        <v>101</v>
      </c>
      <c r="P4081">
        <f t="shared" si="253"/>
        <v>0</v>
      </c>
      <c r="Q4081" s="11" t="s">
        <v>8321</v>
      </c>
      <c r="R4081" t="s">
        <v>8337</v>
      </c>
      <c r="S4081" s="16">
        <f t="shared" si="254"/>
        <v>41778.915416666663</v>
      </c>
      <c r="T4081">
        <f t="shared" si="255"/>
        <v>2014</v>
      </c>
    </row>
    <row r="4082" spans="1:20" ht="43.5" x14ac:dyDescent="0.35">
      <c r="A4082">
        <v>4101</v>
      </c>
      <c r="B4082" s="3" t="s">
        <v>4097</v>
      </c>
      <c r="C4082" s="3" t="s">
        <v>8204</v>
      </c>
      <c r="D4082" s="22">
        <v>600</v>
      </c>
      <c r="E4082" s="22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101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42730.903726851851</v>
      </c>
      <c r="T4082">
        <f t="shared" si="255"/>
        <v>2016</v>
      </c>
    </row>
    <row r="4083" spans="1:20" ht="58" x14ac:dyDescent="0.35">
      <c r="A4083">
        <v>4012</v>
      </c>
      <c r="B4083" s="3" t="s">
        <v>4008</v>
      </c>
      <c r="C4083" s="3" t="s">
        <v>8117</v>
      </c>
      <c r="D4083" s="22">
        <v>575</v>
      </c>
      <c r="E4083" s="22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101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42096.544548611113</v>
      </c>
      <c r="T4083">
        <f t="shared" si="255"/>
        <v>2015</v>
      </c>
    </row>
    <row r="4084" spans="1:20" ht="43.5" x14ac:dyDescent="0.35">
      <c r="A4084">
        <v>461</v>
      </c>
      <c r="B4084" s="3" t="s">
        <v>462</v>
      </c>
      <c r="C4084" s="3" t="s">
        <v>4571</v>
      </c>
      <c r="D4084" s="22">
        <v>550</v>
      </c>
      <c r="E4084" s="22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6"/>
        <v>101</v>
      </c>
      <c r="P4084">
        <f t="shared" si="253"/>
        <v>0</v>
      </c>
      <c r="Q4084" s="11" t="s">
        <v>8321</v>
      </c>
      <c r="R4084" t="s">
        <v>8339</v>
      </c>
      <c r="S4084" s="16">
        <f t="shared" si="254"/>
        <v>41407.84684027778</v>
      </c>
      <c r="T4084">
        <f t="shared" si="255"/>
        <v>2013</v>
      </c>
    </row>
    <row r="4085" spans="1:20" x14ac:dyDescent="0.35">
      <c r="A4085">
        <v>1084</v>
      </c>
      <c r="B4085" s="3" t="s">
        <v>1085</v>
      </c>
      <c r="C4085" s="3" t="s">
        <v>5194</v>
      </c>
      <c r="D4085" s="22">
        <v>550</v>
      </c>
      <c r="E4085" s="22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6"/>
        <v>161</v>
      </c>
      <c r="P4085">
        <f t="shared" si="253"/>
        <v>0</v>
      </c>
      <c r="Q4085" s="11" t="s">
        <v>8316</v>
      </c>
      <c r="R4085" t="s">
        <v>8334</v>
      </c>
      <c r="S4085" s="16">
        <f t="shared" si="254"/>
        <v>41829.912083333329</v>
      </c>
      <c r="T4085">
        <f t="shared" si="255"/>
        <v>2014</v>
      </c>
    </row>
    <row r="4086" spans="1:20" ht="43.5" x14ac:dyDescent="0.35">
      <c r="A4086">
        <v>4061</v>
      </c>
      <c r="B4086" s="3" t="s">
        <v>4057</v>
      </c>
      <c r="C4086" s="3" t="s">
        <v>8165</v>
      </c>
      <c r="D4086" s="22">
        <v>525</v>
      </c>
      <c r="E4086" s="22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115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42421.141469907408</v>
      </c>
      <c r="T4086">
        <f t="shared" si="255"/>
        <v>2016</v>
      </c>
    </row>
    <row r="4087" spans="1:20" ht="29" x14ac:dyDescent="0.35">
      <c r="A4087">
        <v>1588</v>
      </c>
      <c r="B4087" s="3" t="s">
        <v>1589</v>
      </c>
      <c r="C4087" s="3" t="s">
        <v>5698</v>
      </c>
      <c r="D4087" s="22">
        <v>516</v>
      </c>
      <c r="E4087" s="22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6"/>
        <v>100</v>
      </c>
      <c r="P4087">
        <f t="shared" si="253"/>
        <v>0</v>
      </c>
      <c r="Q4087" s="11" t="s">
        <v>8313</v>
      </c>
      <c r="R4087" t="s">
        <v>8351</v>
      </c>
      <c r="S4087" s="16">
        <f t="shared" si="254"/>
        <v>42005.24998842593</v>
      </c>
      <c r="T4087">
        <f t="shared" si="255"/>
        <v>2015</v>
      </c>
    </row>
    <row r="4088" spans="1:20" ht="43.5" x14ac:dyDescent="0.35">
      <c r="A4088">
        <v>615</v>
      </c>
      <c r="B4088" s="3" t="s">
        <v>616</v>
      </c>
      <c r="C4088" s="3" t="s">
        <v>4725</v>
      </c>
      <c r="D4088" s="22">
        <v>515</v>
      </c>
      <c r="E4088" s="22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6"/>
        <v>100</v>
      </c>
      <c r="P4088">
        <f t="shared" si="253"/>
        <v>0</v>
      </c>
      <c r="Q4088" s="11" t="s">
        <v>8308</v>
      </c>
      <c r="R4088" t="s">
        <v>8342</v>
      </c>
      <c r="S4088" s="16">
        <f t="shared" si="254"/>
        <v>42242.122210648144</v>
      </c>
      <c r="T4088">
        <f t="shared" si="255"/>
        <v>2015</v>
      </c>
    </row>
    <row r="4089" spans="1:20" ht="43.5" x14ac:dyDescent="0.35">
      <c r="A4089">
        <v>929</v>
      </c>
      <c r="B4089" s="3" t="s">
        <v>930</v>
      </c>
      <c r="C4089" s="3" t="s">
        <v>5039</v>
      </c>
      <c r="D4089" s="22">
        <v>500</v>
      </c>
      <c r="E4089" s="22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6"/>
        <v>115</v>
      </c>
      <c r="P4089">
        <f t="shared" si="253"/>
        <v>0</v>
      </c>
      <c r="Q4089" s="11" t="s">
        <v>8327</v>
      </c>
      <c r="R4089" t="s">
        <v>8350</v>
      </c>
      <c r="S4089" s="16">
        <f t="shared" si="254"/>
        <v>40978.238067129627</v>
      </c>
      <c r="T4089">
        <f t="shared" si="255"/>
        <v>2012</v>
      </c>
    </row>
    <row r="4090" spans="1:20" ht="43.5" x14ac:dyDescent="0.35">
      <c r="A4090">
        <v>1051</v>
      </c>
      <c r="B4090" s="3" t="s">
        <v>1052</v>
      </c>
      <c r="C4090" s="3" t="s">
        <v>5161</v>
      </c>
      <c r="D4090" s="22">
        <v>500</v>
      </c>
      <c r="E4090" s="22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6"/>
        <v>100</v>
      </c>
      <c r="P4090">
        <f t="shared" si="253"/>
        <v>0</v>
      </c>
      <c r="Q4090" s="11" t="s">
        <v>8346</v>
      </c>
      <c r="R4090" t="s">
        <v>8347</v>
      </c>
      <c r="S4090" s="16">
        <f t="shared" si="254"/>
        <v>41850.014178240745</v>
      </c>
      <c r="T4090">
        <f t="shared" si="255"/>
        <v>2014</v>
      </c>
    </row>
    <row r="4091" spans="1:20" x14ac:dyDescent="0.35">
      <c r="A4091">
        <v>1141</v>
      </c>
      <c r="B4091" s="3" t="s">
        <v>1142</v>
      </c>
      <c r="C4091" s="3" t="s">
        <v>5251</v>
      </c>
      <c r="D4091" s="22">
        <v>500</v>
      </c>
      <c r="E4091" s="22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6"/>
        <v>133</v>
      </c>
      <c r="P4091">
        <f t="shared" si="253"/>
        <v>0</v>
      </c>
      <c r="Q4091" s="11" t="s">
        <v>8316</v>
      </c>
      <c r="R4091" t="s">
        <v>8344</v>
      </c>
      <c r="S4091" s="16">
        <f t="shared" si="254"/>
        <v>42164.699652777781</v>
      </c>
      <c r="T4091">
        <f t="shared" si="255"/>
        <v>2015</v>
      </c>
    </row>
    <row r="4092" spans="1:20" ht="43.5" x14ac:dyDescent="0.35">
      <c r="A4092">
        <v>1599</v>
      </c>
      <c r="B4092" s="3" t="s">
        <v>1600</v>
      </c>
      <c r="C4092" s="3" t="s">
        <v>5709</v>
      </c>
      <c r="D4092" s="22">
        <v>500</v>
      </c>
      <c r="E4092" s="22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6"/>
        <v>100</v>
      </c>
      <c r="P4092">
        <f t="shared" si="253"/>
        <v>0</v>
      </c>
      <c r="Q4092" s="11" t="s">
        <v>8313</v>
      </c>
      <c r="R4092" t="s">
        <v>8351</v>
      </c>
      <c r="S4092" s="16">
        <f t="shared" si="254"/>
        <v>42438.53907407407</v>
      </c>
      <c r="T4092">
        <f t="shared" si="255"/>
        <v>2016</v>
      </c>
    </row>
    <row r="4093" spans="1:20" ht="58" x14ac:dyDescent="0.35">
      <c r="A4093">
        <v>3204</v>
      </c>
      <c r="B4093" s="3" t="s">
        <v>3204</v>
      </c>
      <c r="C4093" s="3" t="s">
        <v>7314</v>
      </c>
      <c r="D4093" s="22">
        <v>500</v>
      </c>
      <c r="E4093" s="22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6"/>
        <v>100</v>
      </c>
      <c r="P4093">
        <f t="shared" si="253"/>
        <v>0</v>
      </c>
      <c r="Q4093" s="11" t="s">
        <v>8323</v>
      </c>
      <c r="R4093" t="s">
        <v>8335</v>
      </c>
      <c r="S4093" s="16">
        <f t="shared" si="254"/>
        <v>42172.686099537037</v>
      </c>
      <c r="T4093">
        <f t="shared" si="255"/>
        <v>2015</v>
      </c>
    </row>
    <row r="4094" spans="1:20" ht="43.5" x14ac:dyDescent="0.35">
      <c r="A4094">
        <v>4051</v>
      </c>
      <c r="B4094" s="3" t="s">
        <v>4047</v>
      </c>
      <c r="C4094" s="3" t="s">
        <v>8155</v>
      </c>
      <c r="D4094" s="22">
        <v>500</v>
      </c>
      <c r="E4094" s="22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105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41761.810150462967</v>
      </c>
      <c r="T4094">
        <f t="shared" si="255"/>
        <v>2014</v>
      </c>
    </row>
    <row r="4095" spans="1:20" ht="43.5" x14ac:dyDescent="0.35">
      <c r="A4095">
        <v>4109</v>
      </c>
      <c r="B4095" s="3" t="s">
        <v>4105</v>
      </c>
      <c r="C4095" s="3" t="s">
        <v>8212</v>
      </c>
      <c r="D4095" s="22">
        <v>500</v>
      </c>
      <c r="E4095" s="22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100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42307.539398148147</v>
      </c>
      <c r="T4095">
        <f t="shared" si="255"/>
        <v>2015</v>
      </c>
    </row>
    <row r="4096" spans="1:20" ht="43.5" x14ac:dyDescent="0.35">
      <c r="A4096">
        <v>439</v>
      </c>
      <c r="B4096" s="3" t="s">
        <v>440</v>
      </c>
      <c r="C4096" s="3" t="s">
        <v>4549</v>
      </c>
      <c r="D4096" s="22">
        <v>450</v>
      </c>
      <c r="E4096" s="22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6"/>
        <v>100</v>
      </c>
      <c r="P4096">
        <f t="shared" si="253"/>
        <v>0</v>
      </c>
      <c r="Q4096" s="11" t="s">
        <v>8321</v>
      </c>
      <c r="R4096" t="s">
        <v>8339</v>
      </c>
      <c r="S4096" s="16">
        <f t="shared" si="254"/>
        <v>41919.761782407404</v>
      </c>
      <c r="T4096">
        <f t="shared" si="255"/>
        <v>2014</v>
      </c>
    </row>
    <row r="4097" spans="1:20" ht="43.5" x14ac:dyDescent="0.35">
      <c r="A4097">
        <v>441</v>
      </c>
      <c r="B4097" s="3" t="s">
        <v>442</v>
      </c>
      <c r="C4097" s="3" t="s">
        <v>4551</v>
      </c>
      <c r="D4097" s="22">
        <v>400</v>
      </c>
      <c r="E4097" s="22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6"/>
        <v>107</v>
      </c>
      <c r="P4097">
        <f t="shared" si="253"/>
        <v>0</v>
      </c>
      <c r="Q4097" s="11" t="s">
        <v>8321</v>
      </c>
      <c r="R4097" t="s">
        <v>8339</v>
      </c>
      <c r="S4097" s="16">
        <f t="shared" si="254"/>
        <v>41550.793935185182</v>
      </c>
      <c r="T4097">
        <f t="shared" si="255"/>
        <v>2013</v>
      </c>
    </row>
    <row r="4098" spans="1:20" ht="58" x14ac:dyDescent="0.35">
      <c r="A4098">
        <v>581</v>
      </c>
      <c r="B4098" s="3" t="s">
        <v>582</v>
      </c>
      <c r="C4098" s="3" t="s">
        <v>4691</v>
      </c>
      <c r="D4098" s="22">
        <v>400</v>
      </c>
      <c r="E4098" s="22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6"/>
        <v>36</v>
      </c>
      <c r="P4098">
        <f t="shared" si="253"/>
        <v>0</v>
      </c>
      <c r="Q4098" s="11" t="s">
        <v>8308</v>
      </c>
      <c r="R4098" t="s">
        <v>8342</v>
      </c>
      <c r="S4098" s="16">
        <f t="shared" si="254"/>
        <v>42188.012777777782</v>
      </c>
      <c r="T4098">
        <f t="shared" si="255"/>
        <v>2015</v>
      </c>
    </row>
    <row r="4099" spans="1:20" ht="43.5" x14ac:dyDescent="0.35">
      <c r="A4099">
        <v>618</v>
      </c>
      <c r="B4099" s="3" t="s">
        <v>619</v>
      </c>
      <c r="C4099" s="3" t="s">
        <v>4728</v>
      </c>
      <c r="D4099" s="22">
        <v>400</v>
      </c>
      <c r="E4099" s="22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114</v>
      </c>
      <c r="P4099">
        <f t="shared" ref="P4099:P4115" si="257">IFERROR(ROUND(E4099/L4099,2),0)</f>
        <v>0</v>
      </c>
      <c r="Q4099" s="11" t="s">
        <v>8308</v>
      </c>
      <c r="R4099" t="s">
        <v>8342</v>
      </c>
      <c r="S4099" s="16">
        <f t="shared" ref="S4099:S4115" si="258">(((J4099/60)/60)/24)+DATE(1970,1,1)</f>
        <v>42317.810219907406</v>
      </c>
      <c r="T4099">
        <f t="shared" ref="T4099:T4115" si="259">YEAR(S4099)</f>
        <v>2015</v>
      </c>
    </row>
    <row r="4100" spans="1:20" ht="58" x14ac:dyDescent="0.35">
      <c r="A4100">
        <v>3054</v>
      </c>
      <c r="B4100" s="3" t="s">
        <v>3054</v>
      </c>
      <c r="C4100" s="3" t="s">
        <v>7164</v>
      </c>
      <c r="D4100" s="22">
        <v>300</v>
      </c>
      <c r="E4100" s="22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114</v>
      </c>
      <c r="P4100">
        <f t="shared" si="257"/>
        <v>0</v>
      </c>
      <c r="Q4100" s="11" t="s">
        <v>8323</v>
      </c>
      <c r="R4100" t="s">
        <v>8324</v>
      </c>
      <c r="S4100" s="16">
        <f t="shared" si="258"/>
        <v>42027.832800925928</v>
      </c>
      <c r="T4100">
        <f t="shared" si="259"/>
        <v>2015</v>
      </c>
    </row>
    <row r="4101" spans="1:20" ht="43.5" x14ac:dyDescent="0.35">
      <c r="A4101">
        <v>4043</v>
      </c>
      <c r="B4101" s="3" t="s">
        <v>4039</v>
      </c>
      <c r="C4101" s="3" t="s">
        <v>8147</v>
      </c>
      <c r="D4101" s="22">
        <v>300</v>
      </c>
      <c r="E4101" s="22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179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41948.957465277781</v>
      </c>
      <c r="T4101">
        <f t="shared" si="259"/>
        <v>2014</v>
      </c>
    </row>
    <row r="4102" spans="1:20" ht="43.5" x14ac:dyDescent="0.35">
      <c r="A4102">
        <v>1876</v>
      </c>
      <c r="B4102" s="3" t="s">
        <v>1877</v>
      </c>
      <c r="C4102" s="3" t="s">
        <v>5986</v>
      </c>
      <c r="D4102" s="22">
        <v>280</v>
      </c>
      <c r="E4102" s="22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132</v>
      </c>
      <c r="P4102">
        <f t="shared" si="257"/>
        <v>0</v>
      </c>
      <c r="Q4102" s="11" t="s">
        <v>8316</v>
      </c>
      <c r="R4102" t="s">
        <v>8344</v>
      </c>
      <c r="S4102" s="16">
        <f t="shared" si="258"/>
        <v>41776.284780092588</v>
      </c>
      <c r="T4102">
        <f t="shared" si="259"/>
        <v>2014</v>
      </c>
    </row>
    <row r="4103" spans="1:20" ht="43.5" x14ac:dyDescent="0.35">
      <c r="A4103">
        <v>4100</v>
      </c>
      <c r="B4103" s="3" t="s">
        <v>4096</v>
      </c>
      <c r="C4103" s="3" t="s">
        <v>8203</v>
      </c>
      <c r="D4103" s="22">
        <v>270</v>
      </c>
      <c r="E4103" s="22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132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41927.124884259261</v>
      </c>
      <c r="T4103">
        <f t="shared" si="259"/>
        <v>2014</v>
      </c>
    </row>
    <row r="4104" spans="1:20" ht="43.5" x14ac:dyDescent="0.35">
      <c r="A4104">
        <v>607</v>
      </c>
      <c r="B4104" s="3" t="s">
        <v>608</v>
      </c>
      <c r="C4104" s="3" t="s">
        <v>4717</v>
      </c>
      <c r="D4104" s="22">
        <v>250</v>
      </c>
      <c r="E4104" s="22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101</v>
      </c>
      <c r="P4104">
        <f t="shared" si="257"/>
        <v>0</v>
      </c>
      <c r="Q4104" s="11" t="s">
        <v>8308</v>
      </c>
      <c r="R4104" t="s">
        <v>8342</v>
      </c>
      <c r="S4104" s="16">
        <f t="shared" si="258"/>
        <v>42300.825648148151</v>
      </c>
      <c r="T4104">
        <f t="shared" si="259"/>
        <v>2015</v>
      </c>
    </row>
    <row r="4105" spans="1:20" ht="43.5" x14ac:dyDescent="0.35">
      <c r="A4105">
        <v>4078</v>
      </c>
      <c r="B4105" s="3" t="s">
        <v>4074</v>
      </c>
      <c r="C4105" s="3" t="s">
        <v>8181</v>
      </c>
      <c r="D4105" s="22">
        <v>250</v>
      </c>
      <c r="E4105" s="22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171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42732.787523148145</v>
      </c>
      <c r="T4105">
        <f t="shared" si="259"/>
        <v>2016</v>
      </c>
    </row>
    <row r="4106" spans="1:20" ht="43.5" x14ac:dyDescent="0.35">
      <c r="A4106">
        <v>225</v>
      </c>
      <c r="B4106" s="3" t="s">
        <v>227</v>
      </c>
      <c r="C4106" s="3" t="s">
        <v>4335</v>
      </c>
      <c r="D4106" s="22">
        <v>200</v>
      </c>
      <c r="E4106" s="22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112</v>
      </c>
      <c r="P4106">
        <f t="shared" si="257"/>
        <v>0</v>
      </c>
      <c r="Q4106" s="11" t="s">
        <v>8321</v>
      </c>
      <c r="R4106" t="s">
        <v>8325</v>
      </c>
      <c r="S4106" s="16">
        <f t="shared" si="258"/>
        <v>42438.961273148147</v>
      </c>
      <c r="T4106">
        <f t="shared" si="259"/>
        <v>2016</v>
      </c>
    </row>
    <row r="4107" spans="1:20" ht="58" x14ac:dyDescent="0.35">
      <c r="A4107">
        <v>2361</v>
      </c>
      <c r="B4107" s="3" t="s">
        <v>2362</v>
      </c>
      <c r="C4107" s="3" t="s">
        <v>6471</v>
      </c>
      <c r="D4107" s="22">
        <v>200</v>
      </c>
      <c r="E4107" s="22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112</v>
      </c>
      <c r="P4107">
        <f t="shared" si="257"/>
        <v>0</v>
      </c>
      <c r="Q4107" s="11" t="s">
        <v>8308</v>
      </c>
      <c r="R4107" t="s">
        <v>8342</v>
      </c>
      <c r="S4107" s="16">
        <f t="shared" si="258"/>
        <v>42466.858888888892</v>
      </c>
      <c r="T4107">
        <f t="shared" si="259"/>
        <v>2016</v>
      </c>
    </row>
    <row r="4108" spans="1:20" ht="58" x14ac:dyDescent="0.35">
      <c r="A4108">
        <v>3138</v>
      </c>
      <c r="B4108" s="3" t="s">
        <v>3138</v>
      </c>
      <c r="C4108" s="3" t="s">
        <v>7248</v>
      </c>
      <c r="D4108" s="22">
        <v>200</v>
      </c>
      <c r="E4108" s="22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130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42809.645914351851</v>
      </c>
      <c r="T4108">
        <f t="shared" si="259"/>
        <v>2017</v>
      </c>
    </row>
    <row r="4109" spans="1:20" ht="29" x14ac:dyDescent="0.35">
      <c r="A4109">
        <v>2364</v>
      </c>
      <c r="B4109" s="3" t="s">
        <v>2365</v>
      </c>
      <c r="C4109" s="3" t="s">
        <v>6474</v>
      </c>
      <c r="D4109" s="22">
        <v>128</v>
      </c>
      <c r="E4109" s="22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195</v>
      </c>
      <c r="P4109">
        <f t="shared" si="257"/>
        <v>0</v>
      </c>
      <c r="Q4109" s="11" t="s">
        <v>8308</v>
      </c>
      <c r="R4109" t="s">
        <v>8342</v>
      </c>
      <c r="S4109" s="16">
        <f t="shared" si="258"/>
        <v>42248.934675925921</v>
      </c>
      <c r="T4109">
        <f t="shared" si="259"/>
        <v>2015</v>
      </c>
    </row>
    <row r="4110" spans="1:20" ht="43.5" x14ac:dyDescent="0.35">
      <c r="A4110">
        <v>1071</v>
      </c>
      <c r="B4110" s="3" t="s">
        <v>1072</v>
      </c>
      <c r="C4110" s="3" t="s">
        <v>5181</v>
      </c>
      <c r="D4110" s="22">
        <v>100</v>
      </c>
      <c r="E4110" s="22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78</v>
      </c>
      <c r="P4110">
        <f t="shared" si="257"/>
        <v>0</v>
      </c>
      <c r="Q4110" s="11" t="s">
        <v>8316</v>
      </c>
      <c r="R4110" t="s">
        <v>8334</v>
      </c>
      <c r="S4110" s="16">
        <f t="shared" si="258"/>
        <v>42295.753391203703</v>
      </c>
      <c r="T4110">
        <f t="shared" si="259"/>
        <v>2015</v>
      </c>
    </row>
    <row r="4111" spans="1:20" ht="43.5" x14ac:dyDescent="0.35">
      <c r="A4111">
        <v>1877</v>
      </c>
      <c r="B4111" s="3" t="s">
        <v>1878</v>
      </c>
      <c r="C4111" s="3" t="s">
        <v>5987</v>
      </c>
      <c r="D4111" s="22">
        <v>60</v>
      </c>
      <c r="E4111" s="22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ref="O4111:O4115" si="260">ROUND(E1347/D1347*100,0)</f>
        <v>118</v>
      </c>
      <c r="P4111">
        <f t="shared" si="257"/>
        <v>0</v>
      </c>
      <c r="Q4111" s="11" t="s">
        <v>8316</v>
      </c>
      <c r="R4111" t="s">
        <v>8344</v>
      </c>
      <c r="S4111" s="16">
        <f t="shared" si="258"/>
        <v>42035.029224537036</v>
      </c>
      <c r="T4111">
        <f t="shared" si="259"/>
        <v>2015</v>
      </c>
    </row>
    <row r="4112" spans="1:20" ht="43.5" x14ac:dyDescent="0.35">
      <c r="A4112">
        <v>1041</v>
      </c>
      <c r="B4112" s="3" t="s">
        <v>1042</v>
      </c>
      <c r="C4112" s="3" t="s">
        <v>5151</v>
      </c>
      <c r="D4112" s="22">
        <v>50</v>
      </c>
      <c r="E4112" s="22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0"/>
        <v>111</v>
      </c>
      <c r="P4112">
        <f t="shared" si="257"/>
        <v>0</v>
      </c>
      <c r="Q4112" s="11" t="s">
        <v>8346</v>
      </c>
      <c r="R4112" t="s">
        <v>8347</v>
      </c>
      <c r="S4112" s="16">
        <f t="shared" si="258"/>
        <v>41831.060092592597</v>
      </c>
      <c r="T4112">
        <f t="shared" si="259"/>
        <v>2014</v>
      </c>
    </row>
    <row r="4113" spans="1:20" ht="29" x14ac:dyDescent="0.35">
      <c r="A4113">
        <v>1592</v>
      </c>
      <c r="B4113" s="3" t="s">
        <v>1593</v>
      </c>
      <c r="C4113" s="3" t="s">
        <v>5702</v>
      </c>
      <c r="D4113" s="22">
        <v>25</v>
      </c>
      <c r="E4113" s="22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0"/>
        <v>111</v>
      </c>
      <c r="P4113">
        <f t="shared" si="257"/>
        <v>0</v>
      </c>
      <c r="Q4113" s="11" t="s">
        <v>8313</v>
      </c>
      <c r="R4113" t="s">
        <v>8351</v>
      </c>
      <c r="S4113" s="16">
        <f t="shared" si="258"/>
        <v>42046.072743055556</v>
      </c>
      <c r="T4113">
        <f t="shared" si="259"/>
        <v>2015</v>
      </c>
    </row>
    <row r="4114" spans="1:20" ht="43.5" x14ac:dyDescent="0.35">
      <c r="A4114">
        <v>1547</v>
      </c>
      <c r="B4114" s="3" t="s">
        <v>1548</v>
      </c>
      <c r="C4114" s="3" t="s">
        <v>5657</v>
      </c>
      <c r="D4114" s="22">
        <v>20</v>
      </c>
      <c r="E4114" s="22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0"/>
        <v>35</v>
      </c>
      <c r="P4114">
        <f t="shared" si="257"/>
        <v>0</v>
      </c>
      <c r="Q4114" s="11" t="s">
        <v>8313</v>
      </c>
      <c r="R4114" t="s">
        <v>8355</v>
      </c>
      <c r="S4114" s="16">
        <f t="shared" si="258"/>
        <v>42782.426875000005</v>
      </c>
      <c r="T4114">
        <f t="shared" si="259"/>
        <v>2017</v>
      </c>
    </row>
    <row r="4115" spans="1:20" ht="43.5" x14ac:dyDescent="0.35">
      <c r="A4115">
        <v>2699</v>
      </c>
      <c r="B4115" s="3" t="s">
        <v>2699</v>
      </c>
      <c r="C4115" s="3" t="s">
        <v>6809</v>
      </c>
      <c r="D4115" s="22">
        <v>2</v>
      </c>
      <c r="E4115" s="22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0"/>
        <v>110</v>
      </c>
      <c r="P4115">
        <f t="shared" si="257"/>
        <v>0</v>
      </c>
      <c r="Q4115" s="11" t="s">
        <v>8319</v>
      </c>
      <c r="R4115" t="s">
        <v>8345</v>
      </c>
      <c r="S4115" s="16">
        <f t="shared" si="258"/>
        <v>41829.896562499998</v>
      </c>
      <c r="T4115">
        <f t="shared" si="259"/>
        <v>2014</v>
      </c>
    </row>
  </sheetData>
  <autoFilter ref="A1:S4115" xr:uid="{00000000-0001-0000-0000-000000000000}"/>
  <sortState xmlns:xlrd2="http://schemas.microsoft.com/office/spreadsheetml/2017/richdata2" ref="A2:N4116">
    <sortCondition descending="1" ref="E1:E4116"/>
  </sortState>
  <conditionalFormatting sqref="F1:F1048576">
    <cfRule type="cellIs" dxfId="22" priority="4" operator="equal">
      <formula>"canceled"</formula>
    </cfRule>
    <cfRule type="cellIs" dxfId="21" priority="5" operator="equal">
      <formula>"failed"</formula>
    </cfRule>
    <cfRule type="cellIs" dxfId="20" priority="6" operator="equal">
      <formula>"successful"</formula>
    </cfRule>
    <cfRule type="cellIs" dxfId="19" priority="9" operator="equal">
      <formula>"live"</formula>
    </cfRule>
  </conditionalFormatting>
  <conditionalFormatting sqref="E284">
    <cfRule type="cellIs" dxfId="18" priority="8" operator="equal">
      <formula>"successful"</formula>
    </cfRule>
  </conditionalFormatting>
  <conditionalFormatting sqref="F408">
    <cfRule type="cellIs" dxfId="17" priority="7" operator="equal">
      <formula>"successful"</formula>
    </cfRule>
  </conditionalFormatting>
  <conditionalFormatting sqref="O1:O1048576 R1:S1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-0.249977111117893"/>
      </colorScale>
    </cfRule>
  </conditionalFormatting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ACE6-4B60-4D4A-B3F0-1E96B333F4E8}">
  <dimension ref="A1:E18"/>
  <sheetViews>
    <sheetView workbookViewId="0">
      <selection activeCell="I18" sqref="I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12" t="s">
        <v>8358</v>
      </c>
      <c r="B1" t="s">
        <v>8323</v>
      </c>
    </row>
    <row r="2" spans="1:5" x14ac:dyDescent="0.35">
      <c r="A2" s="12" t="s">
        <v>8378</v>
      </c>
      <c r="B2" t="s">
        <v>8362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3" t="s">
        <v>8372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5">
      <c r="A7" s="13" t="s">
        <v>8373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5">
      <c r="A8" s="13" t="s">
        <v>8374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5">
      <c r="A9" s="13" t="s">
        <v>8375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5">
      <c r="A10" s="13" t="s">
        <v>8366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5">
      <c r="A11" s="13" t="s">
        <v>8376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5">
      <c r="A12" s="13" t="s">
        <v>8367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5">
      <c r="A13" s="13" t="s">
        <v>8368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5">
      <c r="A14" s="13" t="s">
        <v>8369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5">
      <c r="A15" s="13" t="s">
        <v>8370</v>
      </c>
      <c r="B15" s="14"/>
      <c r="C15" s="14">
        <v>50</v>
      </c>
      <c r="D15" s="14">
        <v>65</v>
      </c>
      <c r="E15" s="14">
        <v>115</v>
      </c>
    </row>
    <row r="16" spans="1:5" x14ac:dyDescent="0.35">
      <c r="A16" s="13" t="s">
        <v>8371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5">
      <c r="A17" s="13" t="s">
        <v>8377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5">
      <c r="A18" s="13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73D90-83EF-4ABB-B282-2DE46F27B52B}">
  <dimension ref="A1:H13"/>
  <sheetViews>
    <sheetView tabSelected="1" workbookViewId="0">
      <selection activeCell="H1" activeCellId="3" sqref="A1:A1048576 F1:F1048576 G1:G1048576 H1:H1048576"/>
    </sheetView>
  </sheetViews>
  <sheetFormatPr defaultRowHeight="14.5" x14ac:dyDescent="0.35"/>
  <cols>
    <col min="1" max="1" width="18.453125" customWidth="1"/>
    <col min="2" max="2" width="24.6328125" customWidth="1"/>
    <col min="3" max="3" width="15.90625" customWidth="1"/>
    <col min="4" max="4" width="22.08984375" customWidth="1"/>
    <col min="5" max="5" width="20.6328125" customWidth="1"/>
    <col min="6" max="6" width="22.6328125" style="23" customWidth="1"/>
    <col min="7" max="7" width="18.26953125" style="23" customWidth="1"/>
    <col min="8" max="8" width="19.26953125" style="23" customWidth="1"/>
  </cols>
  <sheetData>
    <row r="1" spans="1:8" x14ac:dyDescent="0.3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3" t="s">
        <v>8402</v>
      </c>
      <c r="G1" s="23" t="s">
        <v>8403</v>
      </c>
      <c r="H1" s="23" t="s">
        <v>8404</v>
      </c>
    </row>
    <row r="2" spans="1:8" x14ac:dyDescent="0.35">
      <c r="A2" t="s">
        <v>8405</v>
      </c>
      <c r="B2">
        <f>COUNTIFS(Kickstarter!$D:$D,"&lt;1000", Kickstarter!$F:$F, "Successful")</f>
        <v>322</v>
      </c>
      <c r="C2">
        <f>COUNTIFS(Kickstarter!$D:$D,"&lt;1000", Kickstarter!$F:$F, "Failed")</f>
        <v>113</v>
      </c>
      <c r="D2">
        <f>COUNTIFS(Kickstarter!$D:$D,"&lt;1000", Kickstarter!$F:$F, "Canceled")</f>
        <v>18</v>
      </c>
      <c r="E2">
        <f>SUM(B2+C2+D2)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35">
      <c r="A3" t="s">
        <v>8406</v>
      </c>
      <c r="B3">
        <f>COUNTIFS(Kickstarter!$D:$D,"&gt;=1000",Kickstarter!$D:$D,"&lt;=4999", Kickstarter!$F:$F, "Successful")</f>
        <v>932</v>
      </c>
      <c r="C3">
        <f>COUNTIFS(Kickstarter!$D:$D,"&gt;=1000",Kickstarter!$D:$D,"&lt;=4999", Kickstarter!$F:$F, "failed")</f>
        <v>420</v>
      </c>
      <c r="D3">
        <f>COUNTIFS(Kickstarter!$D:$D,"&gt;=1000",Kickstarter!$D:$D,"&lt;=4999", Kickstarter!$F:$F, "canceled")</f>
        <v>60</v>
      </c>
      <c r="E3">
        <f t="shared" ref="E3:E13" si="0">SUM(B3+C3+D3)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35">
      <c r="A4" t="s">
        <v>8407</v>
      </c>
      <c r="B4">
        <f>COUNTIFS(Kickstarter!$D:$D,"&gt;=5000",Kickstarter!$D:$D,"&lt;=9999", Kickstarter!$F:$F, "Successful")</f>
        <v>381</v>
      </c>
      <c r="C4">
        <f>COUNTIFS(Kickstarter!$D:$D,"&gt;=5000",Kickstarter!$D:$D,"&lt;=9999", Kickstarter!$F:$F, "failed")</f>
        <v>283</v>
      </c>
      <c r="D4">
        <f>COUNTIFS(Kickstarter!$D:$D,"&gt;=5000",Kickstarter!$D:$D,"&lt;=9999", Kickstarter!$F:$F, "canceled")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35">
      <c r="A5" t="s">
        <v>8408</v>
      </c>
      <c r="B5">
        <f>COUNTIFS(Kickstarter!$D:$D,"&gt;=10000",Kickstarter!$D:$D,"&lt;=14999", Kickstarter!$F:$F, "Successful")</f>
        <v>168</v>
      </c>
      <c r="C5">
        <f>COUNTIFS(Kickstarter!$D:$D,"&gt;=10000",Kickstarter!$D:$D,"&lt;=14999", Kickstarter!$F:$F, "failed")</f>
        <v>144</v>
      </c>
      <c r="D5">
        <f>COUNTIFS(Kickstarter!$D:$D,"&gt;=10000",Kickstarter!$D:$D,"&lt;=14999", Kickstarter!$F:$F, "canceled")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35">
      <c r="A6" t="s">
        <v>8409</v>
      </c>
      <c r="B6">
        <f>COUNTIFS(Kickstarter!$D:$D,"&gt;=15000",Kickstarter!$D:$D,"&lt;=19999", Kickstarter!$F:$F, "Successful")</f>
        <v>94</v>
      </c>
      <c r="C6">
        <f>COUNTIFS(Kickstarter!$D:$D,"&gt;=15000",Kickstarter!$D:$D,"&lt;=19999", Kickstarter!$F:$F, "failed")</f>
        <v>90</v>
      </c>
      <c r="D6">
        <f>COUNTIFS(Kickstarter!$D:$D,"&gt;=15000",Kickstarter!$D:$D,"&lt;=19999", Kickstarter!$F:$F, "canceled")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35">
      <c r="A7" t="s">
        <v>8410</v>
      </c>
      <c r="B7">
        <f>COUNTIFS(Kickstarter!$D:$D,"&gt;=20000",Kickstarter!$D:$D,"&lt;=24999", Kickstarter!$F:$F, "Successful")</f>
        <v>62</v>
      </c>
      <c r="C7">
        <f>COUNTIFS(Kickstarter!$D:$D,"&gt;=20000",Kickstarter!$D:$D,"&lt;=24999", Kickstarter!$F:$F, "failed")</f>
        <v>72</v>
      </c>
      <c r="D7">
        <f>COUNTIFS(Kickstarter!$D:$D,"&gt;=20000",Kickstarter!$D:$D,"&lt;=24999", Kickstarter!$F:$F, "canceled")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35">
      <c r="A8" t="s">
        <v>8411</v>
      </c>
      <c r="B8">
        <f>COUNTIFS(Kickstarter!$D:$D,"&gt;=25000",Kickstarter!$D:$D,"&lt;=29999", Kickstarter!$F:$F, "Successful")</f>
        <v>55</v>
      </c>
      <c r="C8">
        <f>COUNTIFS(Kickstarter!$D:$D,"&gt;=25000",Kickstarter!$D:$D,"&lt;=29999", Kickstarter!$F:$F, "failed")</f>
        <v>64</v>
      </c>
      <c r="D8">
        <f>COUNTIFS(Kickstarter!$D:$D,"&gt;=25000",Kickstarter!$D:$D,"&lt;=29999", Kickstarter!$F:$F, "canceled")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35">
      <c r="A9" t="s">
        <v>8412</v>
      </c>
      <c r="B9">
        <f>COUNTIFS(Kickstarter!$D:$D,"&gt;=30000",Kickstarter!$D:$D,"&lt;=34999", Kickstarter!$F:$F, "Successful")</f>
        <v>32</v>
      </c>
      <c r="C9">
        <f>COUNTIFS(Kickstarter!$D:$D,"&gt;=30000",Kickstarter!$D:$D,"&lt;=34999", Kickstarter!$F:$F, "failed")</f>
        <v>37</v>
      </c>
      <c r="D9">
        <f>COUNTIFS(Kickstarter!$D:$D,"&gt;=30000",Kickstarter!$D:$D,"&lt;=34999", Kickstarter!$F:$F, "canceled")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35">
      <c r="A10" t="s">
        <v>8413</v>
      </c>
      <c r="B10">
        <f>COUNTIFS(Kickstarter!$D:$D,"&gt;=35000",Kickstarter!$D:$D,"&lt;=39999", Kickstarter!$F:$F, "successful")</f>
        <v>26</v>
      </c>
      <c r="C10">
        <f>COUNTIFS(Kickstarter!$D:$D,"&gt;=35000",Kickstarter!$D:$D,"&lt;=39999", Kickstarter!$F:$F, "failed")</f>
        <v>22</v>
      </c>
      <c r="D10">
        <f>COUNTIFS(Kickstarter!$D:$D,"&gt;=35000",Kickstarter!$D:$D,"&lt;=39999", Kickstarter!$F:$F, "canceled")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35">
      <c r="A11" t="s">
        <v>8414</v>
      </c>
      <c r="B11">
        <f>COUNTIFS(Kickstarter!$D:$D,"&gt;=40000",Kickstarter!$D:$D,"&lt;=44999", Kickstarter!$F:$F, "Successful")</f>
        <v>21</v>
      </c>
      <c r="C11">
        <f>COUNTIFS(Kickstarter!$D:$D,"&gt;=40000",Kickstarter!$D:$D,"&lt;=44999", Kickstarter!$F:$F, "failed")</f>
        <v>16</v>
      </c>
      <c r="D11">
        <f>COUNTIFS(Kickstarter!$D:$D,"&gt;=40000",Kickstarter!$D:$D,"&lt;=44999", Kickstarter!$F:$F, "canceled")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35">
      <c r="A12" t="s">
        <v>8415</v>
      </c>
      <c r="B12">
        <f>COUNTIFS(Kickstarter!$D:$D,"&gt;=45000",Kickstarter!$D:$D,"&lt;=49999", Kickstarter!$F:$F, "Successful")</f>
        <v>6</v>
      </c>
      <c r="C12">
        <f>COUNTIFS(Kickstarter!$D:$D,"&gt;=45000",Kickstarter!$D:$D,"&lt;=49999", Kickstarter!$F:$F, "failed")</f>
        <v>11</v>
      </c>
      <c r="D12">
        <f>COUNTIFS(Kickstarter!$D:$D,"&gt;=45000",Kickstarter!$D:$D,"&lt;=49999", Kickstarter!$F:$F, "canceled")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35">
      <c r="A13" t="s">
        <v>8416</v>
      </c>
      <c r="B13">
        <f>COUNTIFS(Kickstarter!$D:$D,"&gt;=50000", Kickstarter!$F:$F, "Successful")</f>
        <v>86</v>
      </c>
      <c r="C13">
        <f>COUNTIFS(Kickstarter!$D:$D,"&gt;=50000", Kickstarter!$F:$F, "failed")</f>
        <v>258</v>
      </c>
      <c r="D13">
        <f>COUNTIFS(Kickstarter!$D:$D,"&gt;=50000", Kickstarter!$F:$F, "canceled")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A224-9E51-4DED-82ED-48683D670AB7}">
  <dimension ref="A1:F14"/>
  <sheetViews>
    <sheetView workbookViewId="0">
      <selection activeCell="A3" activeCellId="1" sqref="A1:B1 A3:F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9B51F-83F9-46DF-9730-BE8DB0B451D3}">
  <dimension ref="A1:E7"/>
  <sheetViews>
    <sheetView workbookViewId="0">
      <selection activeCell="B3" sqref="B3 B7: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8359</v>
      </c>
      <c r="B2" t="s">
        <v>8326</v>
      </c>
    </row>
    <row r="3" spans="1:5" x14ac:dyDescent="0.35">
      <c r="A3" s="12" t="s">
        <v>8358</v>
      </c>
      <c r="B3" t="s">
        <v>8362</v>
      </c>
    </row>
    <row r="5" spans="1:5" x14ac:dyDescent="0.35">
      <c r="B5" s="12" t="s">
        <v>8360</v>
      </c>
    </row>
    <row r="6" spans="1:5" x14ac:dyDescent="0.35">
      <c r="B6" t="s">
        <v>8220</v>
      </c>
      <c r="C6" t="s">
        <v>8221</v>
      </c>
      <c r="D6" t="s">
        <v>8218</v>
      </c>
      <c r="E6" t="s">
        <v>8361</v>
      </c>
    </row>
    <row r="7" spans="1:5" x14ac:dyDescent="0.35">
      <c r="A7" t="s">
        <v>8364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C136-148F-4535-9A80-7E9ACDE49030}">
  <dimension ref="A1:F18"/>
  <sheetViews>
    <sheetView workbookViewId="0">
      <selection activeCell="A6" sqref="A4:F18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8378</v>
      </c>
      <c r="B1" t="s">
        <v>8362</v>
      </c>
    </row>
    <row r="2" spans="1:6" x14ac:dyDescent="0.35">
      <c r="A2" s="12" t="s">
        <v>8305</v>
      </c>
      <c r="B2" t="s">
        <v>8362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C175-B6C8-4638-B20F-FB4A7FE9BA8F}">
  <dimension ref="A1:D6"/>
  <sheetViews>
    <sheetView workbookViewId="0">
      <selection activeCell="B14" sqref="B14"/>
    </sheetView>
  </sheetViews>
  <sheetFormatPr defaultRowHeight="14.5" x14ac:dyDescent="0.35"/>
  <cols>
    <col min="1" max="1" width="34.1796875" customWidth="1"/>
    <col min="2" max="2" width="54.7265625" customWidth="1"/>
  </cols>
  <sheetData>
    <row r="1" spans="1:4" x14ac:dyDescent="0.35">
      <c r="A1" s="9" t="s">
        <v>8379</v>
      </c>
      <c r="B1" s="9" t="s">
        <v>8380</v>
      </c>
      <c r="C1" s="9" t="s">
        <v>8382</v>
      </c>
      <c r="D1" s="9" t="s">
        <v>8383</v>
      </c>
    </row>
    <row r="2" spans="1:4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VLOOKUP(A3, Kickstarter!B:E,3,FALSE)</f>
        <v>2000</v>
      </c>
      <c r="D2">
        <f>VLOOKUP(A3, Kickstarter!B:E,4,FALSE)</f>
        <v>2020</v>
      </c>
    </row>
    <row r="3" spans="1:4" x14ac:dyDescent="0.3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VLOOKUP(A4, Kickstarter!B:E,3,FALSE)</f>
        <v>1500</v>
      </c>
      <c r="D3">
        <f>VLOOKUP(A4, Kickstarter!B:E,4,FALSE)</f>
        <v>2576</v>
      </c>
    </row>
    <row r="4" spans="1:4" x14ac:dyDescent="0.35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VLOOKUP(A5, Kickstarter!B:E,3,FALSE)</f>
        <v>1000</v>
      </c>
      <c r="D4">
        <f>VLOOKUP(A5, Kickstarter!B:E,4,FALSE)</f>
        <v>1168</v>
      </c>
    </row>
    <row r="5" spans="1:4" x14ac:dyDescent="0.3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VLOOKUP(A6, Kickstarter!B:E,3,FALSE)</f>
        <v>4000</v>
      </c>
      <c r="D5">
        <f>VLOOKUP(A6, Kickstarter!B:E,4,FALSE)</f>
        <v>4137</v>
      </c>
    </row>
    <row r="6" spans="1:4" x14ac:dyDescent="0.3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t="e">
        <f>VLOOKUP(A7, Kickstarter!B:E,3,FALSE)</f>
        <v>#N/A</v>
      </c>
      <c r="D6" t="e">
        <f>VLOOKUP(A7, Kickstarter!B:E,4,FALSE)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F10F-F5A3-483D-B0E2-67608D2CC2A0}">
  <sheetPr filterMode="1"/>
  <dimension ref="A1:S413"/>
  <sheetViews>
    <sheetView zoomScaleNormal="100" workbookViewId="0">
      <selection sqref="A1:XFD104487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customWidth="1"/>
    <col min="16" max="16" width="20.453125" customWidth="1"/>
    <col min="17" max="17" width="41.1796875" customWidth="1"/>
    <col min="18" max="18" width="16.453125" customWidth="1"/>
    <col min="19" max="19" width="14.5429687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1" t="s">
        <v>8359</v>
      </c>
      <c r="S1" s="15" t="s">
        <v>8365</v>
      </c>
    </row>
    <row r="2" spans="1:19" ht="58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</row>
    <row r="3" spans="1:19" ht="43.5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</row>
    <row r="4" spans="1:19" ht="29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</row>
    <row r="5" spans="1:19" ht="29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</row>
    <row r="6" spans="1:19" ht="43.5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</row>
    <row r="7" spans="1:19" ht="29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</row>
    <row r="8" spans="1:19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</row>
    <row r="9" spans="1:19" ht="43.5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</row>
    <row r="10" spans="1:19" ht="43.5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</row>
    <row r="11" spans="1:19" ht="58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</row>
    <row r="12" spans="1:19" ht="58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</row>
    <row r="13" spans="1:19" ht="58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</row>
    <row r="14" spans="1:19" ht="43.5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</row>
    <row r="15" spans="1:19" ht="43.5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</row>
    <row r="16" spans="1:19" ht="43.5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</row>
    <row r="17" spans="1:19" ht="43.5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</row>
    <row r="18" spans="1:19" ht="43.5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</row>
    <row r="19" spans="1:19" ht="43.5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</row>
    <row r="20" spans="1:19" ht="43.5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</row>
    <row r="21" spans="1:19" ht="43.5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</row>
    <row r="22" spans="1:19" ht="58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</row>
    <row r="23" spans="1:19" ht="43.5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</row>
    <row r="24" spans="1:19" ht="43.5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</row>
    <row r="25" spans="1:19" ht="43.5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</row>
    <row r="26" spans="1:19" ht="43.5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</row>
    <row r="27" spans="1:19" ht="43.5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</row>
    <row r="28" spans="1:19" ht="43.5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</row>
    <row r="29" spans="1:19" ht="58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</row>
    <row r="30" spans="1:19" ht="29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</row>
    <row r="31" spans="1:19" ht="43.5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</row>
    <row r="32" spans="1:19" ht="58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</row>
    <row r="33" spans="1:19" ht="29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</row>
    <row r="34" spans="1:19" ht="43.5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</row>
    <row r="35" spans="1:19" ht="43.5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</row>
    <row r="36" spans="1:19" ht="43.5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</row>
    <row r="37" spans="1:19" ht="43.5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</row>
    <row r="38" spans="1:19" ht="43.5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</row>
    <row r="39" spans="1:19" ht="29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</row>
    <row r="40" spans="1:19" ht="43.5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</row>
    <row r="41" spans="1:19" ht="43.5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</row>
    <row r="42" spans="1:19" ht="43.5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</row>
    <row r="43" spans="1:19" ht="29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</row>
    <row r="44" spans="1:19" ht="58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</row>
    <row r="45" spans="1:19" ht="72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</row>
    <row r="46" spans="1:19" ht="58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</row>
    <row r="47" spans="1:19" ht="43.5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</row>
    <row r="48" spans="1:19" ht="43.5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</row>
    <row r="49" spans="1:19" ht="43.5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</row>
    <row r="50" spans="1:19" ht="43.5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</row>
    <row r="51" spans="1:19" ht="43.5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</row>
    <row r="52" spans="1:19" ht="58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</row>
    <row r="53" spans="1:19" ht="43.5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</row>
    <row r="54" spans="1:19" ht="58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</row>
    <row r="55" spans="1:19" ht="43.5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</row>
    <row r="56" spans="1:19" ht="43.5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</row>
    <row r="57" spans="1:19" ht="43.5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</row>
    <row r="58" spans="1:19" ht="43.5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</row>
    <row r="59" spans="1:19" ht="43.5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</row>
    <row r="60" spans="1:19" ht="58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</row>
    <row r="61" spans="1:19" ht="43.5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</row>
    <row r="62" spans="1:19" ht="43.5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</row>
    <row r="63" spans="1:19" ht="58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</row>
    <row r="64" spans="1:19" ht="43.5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</row>
    <row r="65" spans="1:19" ht="58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</row>
    <row r="66" spans="1:19" ht="43.5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</row>
    <row r="67" spans="1:19" ht="43.5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</row>
    <row r="68" spans="1:19" ht="58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</row>
    <row r="69" spans="1:19" ht="43.5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</row>
    <row r="70" spans="1:19" ht="43.5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</row>
    <row r="71" spans="1:19" ht="43.5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</row>
    <row r="72" spans="1:19" ht="29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</row>
    <row r="73" spans="1:19" ht="43.5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</row>
    <row r="74" spans="1:19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</row>
    <row r="75" spans="1:19" ht="43.5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</row>
    <row r="76" spans="1:19" ht="58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</row>
    <row r="77" spans="1:19" ht="43.5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</row>
    <row r="78" spans="1:19" ht="43.5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</row>
    <row r="79" spans="1:19" ht="43.5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</row>
    <row r="80" spans="1:19" ht="43.5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</row>
    <row r="81" spans="1:19" ht="43.5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</row>
    <row r="82" spans="1:19" ht="43.5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</row>
    <row r="83" spans="1:19" ht="29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</row>
    <row r="84" spans="1:19" ht="43.5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</row>
    <row r="85" spans="1:19" ht="58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</row>
    <row r="86" spans="1:19" ht="43.5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</row>
    <row r="87" spans="1:19" ht="58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</row>
    <row r="88" spans="1:19" ht="29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</row>
    <row r="89" spans="1:19" ht="43.5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</row>
    <row r="90" spans="1:19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</row>
    <row r="91" spans="1:19" ht="43.5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</row>
    <row r="92" spans="1:19" ht="43.5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</row>
    <row r="93" spans="1:19" ht="43.5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</row>
    <row r="94" spans="1:19" ht="29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</row>
    <row r="95" spans="1:19" ht="43.5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</row>
    <row r="96" spans="1:19" ht="43.5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</row>
    <row r="97" spans="1:19" ht="58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</row>
    <row r="98" spans="1:19" ht="43.5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</row>
    <row r="99" spans="1:19" ht="43.5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</row>
    <row r="100" spans="1:19" ht="43.5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</row>
    <row r="101" spans="1:19" ht="58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</row>
    <row r="102" spans="1:19" ht="43.5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</row>
    <row r="103" spans="1:19" ht="43.5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</row>
    <row r="104" spans="1:19" ht="29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</row>
    <row r="105" spans="1:19" ht="43.5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</row>
    <row r="106" spans="1:19" ht="58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</row>
    <row r="107" spans="1:19" ht="43.5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</row>
    <row r="108" spans="1:19" ht="43.5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</row>
    <row r="109" spans="1:19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</row>
    <row r="110" spans="1:19" ht="43.5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</row>
    <row r="111" spans="1:19" ht="43.5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</row>
    <row r="112" spans="1:19" ht="43.5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</row>
    <row r="113" spans="1:19" ht="58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</row>
    <row r="114" spans="1:19" ht="58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</row>
    <row r="115" spans="1:19" ht="43.5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</row>
    <row r="116" spans="1:19" ht="29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</row>
    <row r="117" spans="1:19" ht="43.5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</row>
    <row r="118" spans="1:19" ht="43.5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</row>
    <row r="119" spans="1:19" ht="43.5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</row>
    <row r="120" spans="1:19" ht="43.5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</row>
    <row r="121" spans="1:19" ht="43.5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</row>
    <row r="122" spans="1:19" ht="43.5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</row>
    <row r="123" spans="1:19" ht="43.5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</row>
    <row r="124" spans="1:19" ht="43.5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</row>
    <row r="125" spans="1:19" ht="29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</row>
    <row r="126" spans="1:19" ht="43.5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</row>
    <row r="127" spans="1:19" ht="58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</row>
    <row r="128" spans="1:19" ht="58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</row>
    <row r="129" spans="1:19" ht="43.5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</row>
    <row r="130" spans="1:19" ht="58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</row>
    <row r="131" spans="1:19" ht="43.5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</row>
    <row r="132" spans="1:19" ht="29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</row>
    <row r="133" spans="1:19" ht="58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</row>
    <row r="134" spans="1:19" ht="43.5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</row>
    <row r="135" spans="1:19" ht="43.5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</row>
    <row r="136" spans="1:19" ht="58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</row>
    <row r="137" spans="1:19" ht="43.5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</row>
    <row r="138" spans="1:19" ht="43.5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</row>
    <row r="139" spans="1:19" ht="43.5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</row>
    <row r="140" spans="1:19" ht="43.5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</row>
    <row r="141" spans="1:19" ht="43.5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</row>
    <row r="142" spans="1:19" ht="43.5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</row>
    <row r="143" spans="1:19" ht="43.5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</row>
    <row r="144" spans="1:19" ht="58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</row>
    <row r="145" spans="1:19" ht="43.5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</row>
    <row r="146" spans="1:19" ht="43.5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</row>
    <row r="147" spans="1:19" ht="43.5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</row>
    <row r="148" spans="1:19" ht="43.5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</row>
    <row r="149" spans="1:19" ht="58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</row>
    <row r="150" spans="1:19" ht="43.5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</row>
    <row r="151" spans="1:19" ht="43.5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</row>
    <row r="152" spans="1:19" ht="43.5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</row>
    <row r="153" spans="1:19" ht="43.5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</row>
    <row r="154" spans="1:19" ht="43.5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</row>
    <row r="155" spans="1:19" ht="43.5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</row>
    <row r="156" spans="1:19" ht="43.5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</row>
    <row r="157" spans="1:19" ht="43.5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</row>
    <row r="158" spans="1:19" ht="43.5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</row>
    <row r="159" spans="1:19" ht="43.5" x14ac:dyDescent="0.3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1" t="s">
        <v>8323</v>
      </c>
      <c r="R159" t="s">
        <v>8326</v>
      </c>
      <c r="S159" s="16">
        <v>41964.716319444444</v>
      </c>
    </row>
    <row r="160" spans="1:19" ht="43.5" x14ac:dyDescent="0.3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1" t="s">
        <v>8323</v>
      </c>
      <c r="R160" t="s">
        <v>8326</v>
      </c>
      <c r="S160" s="16">
        <v>42483.675208333334</v>
      </c>
    </row>
    <row r="161" spans="1:19" ht="29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</row>
    <row r="162" spans="1:19" ht="43.5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</row>
    <row r="163" spans="1:19" ht="58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</row>
    <row r="164" spans="1:19" ht="58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</row>
    <row r="165" spans="1:19" ht="43.5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</row>
    <row r="166" spans="1:19" ht="58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</row>
    <row r="167" spans="1:19" ht="43.5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</row>
    <row r="168" spans="1:19" ht="43.5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</row>
    <row r="169" spans="1:19" ht="43.5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</row>
    <row r="170" spans="1:19" ht="43.5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</row>
    <row r="171" spans="1:19" ht="29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</row>
    <row r="172" spans="1:19" ht="43.5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</row>
    <row r="173" spans="1:19" ht="58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</row>
    <row r="174" spans="1:19" ht="58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</row>
    <row r="175" spans="1:19" ht="29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</row>
    <row r="176" spans="1:19" ht="43.5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</row>
    <row r="177" spans="1:19" ht="43.5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</row>
    <row r="178" spans="1:19" ht="43.5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</row>
    <row r="179" spans="1:19" ht="58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</row>
    <row r="180" spans="1:19" ht="43.5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</row>
    <row r="181" spans="1:19" ht="43.5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</row>
    <row r="182" spans="1:19" ht="58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</row>
    <row r="183" spans="1:19" ht="43.5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</row>
    <row r="184" spans="1:19" ht="43.5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</row>
    <row r="185" spans="1:19" ht="58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</row>
    <row r="186" spans="1:19" ht="43.5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</row>
    <row r="187" spans="1:19" ht="29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</row>
    <row r="188" spans="1:19" ht="29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</row>
    <row r="189" spans="1:19" ht="43.5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</row>
    <row r="190" spans="1:19" ht="58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</row>
    <row r="191" spans="1:19" ht="29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</row>
    <row r="192" spans="1:19" ht="43.5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</row>
    <row r="193" spans="1:19" ht="43.5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</row>
    <row r="194" spans="1:19" ht="43.5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</row>
    <row r="195" spans="1:19" ht="43.5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</row>
    <row r="196" spans="1:19" ht="43.5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</row>
    <row r="197" spans="1:19" ht="43.5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</row>
    <row r="198" spans="1:19" ht="43.5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</row>
    <row r="199" spans="1:19" ht="43.5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</row>
    <row r="200" spans="1:19" ht="43.5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</row>
    <row r="201" spans="1:19" ht="43.5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</row>
    <row r="202" spans="1:19" ht="43.5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</row>
    <row r="203" spans="1:19" ht="43.5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</row>
    <row r="204" spans="1:19" ht="43.5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</row>
    <row r="205" spans="1:19" ht="43.5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</row>
    <row r="206" spans="1:19" ht="43.5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</row>
    <row r="207" spans="1:19" ht="58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</row>
    <row r="208" spans="1:19" ht="43.5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</row>
    <row r="209" spans="1:19" ht="72.5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</row>
    <row r="210" spans="1:19" ht="58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</row>
    <row r="211" spans="1:19" ht="43.5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</row>
    <row r="212" spans="1:19" ht="43.5" x14ac:dyDescent="0.3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1" t="s">
        <v>8323</v>
      </c>
      <c r="R212" t="s">
        <v>8326</v>
      </c>
      <c r="S212" s="16">
        <v>42675.832465277781</v>
      </c>
    </row>
    <row r="213" spans="1:19" ht="43.5" x14ac:dyDescent="0.3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1" t="s">
        <v>8323</v>
      </c>
      <c r="R213" t="s">
        <v>8326</v>
      </c>
      <c r="S213" s="16">
        <v>41772.105937500004</v>
      </c>
    </row>
    <row r="214" spans="1:19" ht="29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</row>
    <row r="215" spans="1:19" ht="43.5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</row>
    <row r="216" spans="1:19" ht="43.5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</row>
    <row r="217" spans="1:19" ht="43.5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</row>
    <row r="218" spans="1:19" ht="43.5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</row>
    <row r="219" spans="1:19" ht="43.5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</row>
    <row r="220" spans="1:19" ht="29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</row>
    <row r="221" spans="1:19" ht="58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</row>
    <row r="222" spans="1:19" ht="58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</row>
    <row r="223" spans="1:19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</row>
    <row r="224" spans="1:19" ht="29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</row>
    <row r="225" spans="1:19" ht="29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</row>
    <row r="226" spans="1:19" ht="43.5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</row>
    <row r="227" spans="1:19" ht="43.5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</row>
    <row r="228" spans="1:19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</row>
    <row r="229" spans="1:19" ht="43.5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</row>
    <row r="230" spans="1:19" ht="43.5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</row>
    <row r="231" spans="1:19" ht="58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</row>
    <row r="232" spans="1:19" ht="58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</row>
    <row r="233" spans="1:19" ht="29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</row>
    <row r="234" spans="1:19" ht="29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</row>
    <row r="235" spans="1:19" ht="43.5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</row>
    <row r="236" spans="1:19" ht="43.5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</row>
    <row r="237" spans="1:19" ht="43.5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</row>
    <row r="238" spans="1:19" ht="58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</row>
    <row r="239" spans="1:19" ht="43.5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</row>
    <row r="240" spans="1:19" ht="43.5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</row>
    <row r="241" spans="1:19" ht="58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</row>
    <row r="242" spans="1:19" ht="43.5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</row>
    <row r="243" spans="1:19" ht="87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</row>
    <row r="244" spans="1:19" ht="29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</row>
    <row r="245" spans="1:19" ht="43.5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</row>
    <row r="246" spans="1:19" ht="29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</row>
    <row r="247" spans="1:19" ht="43.5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</row>
    <row r="248" spans="1:19" ht="116" x14ac:dyDescent="0.3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1" t="s">
        <v>8323</v>
      </c>
      <c r="R248" t="s">
        <v>8326</v>
      </c>
      <c r="S248" s="16">
        <v>42203.680300925931</v>
      </c>
    </row>
    <row r="249" spans="1:19" ht="43.5" x14ac:dyDescent="0.3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1" t="s">
        <v>8323</v>
      </c>
      <c r="R249" t="s">
        <v>8326</v>
      </c>
      <c r="S249" s="16">
        <v>42590.90425925926</v>
      </c>
    </row>
    <row r="250" spans="1:19" ht="43.5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</row>
    <row r="251" spans="1:19" ht="43.5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</row>
    <row r="252" spans="1:19" ht="43.5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</row>
    <row r="253" spans="1:19" ht="43.5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</row>
    <row r="254" spans="1:19" ht="58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</row>
    <row r="255" spans="1:19" ht="43.5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</row>
    <row r="256" spans="1:19" ht="43.5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</row>
    <row r="257" spans="1:19" ht="43.5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</row>
    <row r="258" spans="1:19" ht="29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</row>
    <row r="259" spans="1:19" ht="43.5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</row>
    <row r="260" spans="1:19" ht="58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</row>
    <row r="261" spans="1:19" ht="43.5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</row>
    <row r="262" spans="1:19" ht="29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</row>
    <row r="263" spans="1:19" ht="43.5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</row>
    <row r="264" spans="1:19" ht="43.5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</row>
    <row r="265" spans="1:19" ht="43.5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</row>
    <row r="266" spans="1:19" ht="43.5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</row>
    <row r="267" spans="1:19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</row>
    <row r="268" spans="1:19" ht="43.5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</row>
    <row r="269" spans="1:19" ht="43.5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</row>
    <row r="270" spans="1:19" ht="43.5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</row>
    <row r="271" spans="1:19" ht="58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</row>
    <row r="272" spans="1:19" ht="58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</row>
    <row r="273" spans="1:19" ht="43.5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</row>
    <row r="274" spans="1:19" ht="43.5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</row>
    <row r="275" spans="1:19" ht="43.5" x14ac:dyDescent="0.3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1" t="s">
        <v>8323</v>
      </c>
      <c r="R275" t="s">
        <v>8326</v>
      </c>
      <c r="S275" s="16">
        <v>42411.942291666666</v>
      </c>
    </row>
    <row r="276" spans="1:19" ht="43.5" x14ac:dyDescent="0.3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1" t="s">
        <v>8323</v>
      </c>
      <c r="R276" t="s">
        <v>8326</v>
      </c>
      <c r="S276" s="16">
        <v>42171.317442129628</v>
      </c>
    </row>
    <row r="277" spans="1:19" ht="58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</row>
    <row r="278" spans="1:19" ht="43.5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</row>
    <row r="279" spans="1:19" ht="29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</row>
    <row r="280" spans="1:19" ht="43.5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</row>
    <row r="281" spans="1:19" ht="58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</row>
    <row r="282" spans="1:19" ht="58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</row>
    <row r="283" spans="1:19" ht="43.5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</row>
    <row r="284" spans="1:19" ht="43.5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</row>
    <row r="285" spans="1:19" ht="58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</row>
    <row r="286" spans="1:19" ht="43.5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</row>
    <row r="287" spans="1:19" ht="43.5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</row>
    <row r="288" spans="1:19" ht="58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</row>
    <row r="289" spans="1:19" ht="43.5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</row>
    <row r="290" spans="1:19" ht="43.5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</row>
    <row r="291" spans="1:19" ht="43.5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</row>
    <row r="292" spans="1:19" ht="43.5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</row>
    <row r="293" spans="1:19" ht="43.5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</row>
    <row r="294" spans="1:19" ht="43.5" x14ac:dyDescent="0.3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1" t="s">
        <v>8323</v>
      </c>
      <c r="R294" t="s">
        <v>8326</v>
      </c>
      <c r="S294" s="16">
        <v>42632.348310185189</v>
      </c>
    </row>
    <row r="295" spans="1:19" ht="58" x14ac:dyDescent="0.3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1" t="s">
        <v>8323</v>
      </c>
      <c r="R295" t="s">
        <v>8326</v>
      </c>
      <c r="S295" s="16">
        <v>42592.066921296297</v>
      </c>
    </row>
    <row r="296" spans="1:19" ht="43.5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</row>
    <row r="297" spans="1:19" ht="58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</row>
    <row r="298" spans="1:19" ht="43.5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</row>
    <row r="299" spans="1:19" ht="43.5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</row>
    <row r="300" spans="1:19" ht="43.5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</row>
    <row r="301" spans="1:19" ht="43.5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</row>
    <row r="302" spans="1:19" ht="43.5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</row>
    <row r="303" spans="1:19" ht="43.5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</row>
    <row r="304" spans="1:19" ht="29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</row>
    <row r="305" spans="1:19" ht="43.5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</row>
    <row r="306" spans="1:19" ht="43.5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</row>
    <row r="307" spans="1:19" ht="43.5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</row>
    <row r="308" spans="1:19" ht="43.5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</row>
    <row r="309" spans="1:19" ht="58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</row>
    <row r="310" spans="1:19" ht="29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</row>
    <row r="311" spans="1:19" ht="43.5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</row>
    <row r="312" spans="1:19" ht="58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</row>
    <row r="313" spans="1:19" ht="43.5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</row>
    <row r="314" spans="1:19" ht="43.5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</row>
    <row r="315" spans="1:19" ht="43.5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</row>
    <row r="316" spans="1:19" ht="43.5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</row>
    <row r="317" spans="1:19" ht="58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</row>
    <row r="318" spans="1:19" ht="29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</row>
    <row r="319" spans="1:19" ht="43.5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</row>
    <row r="320" spans="1:19" ht="43.5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</row>
    <row r="321" spans="1:19" ht="43.5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</row>
    <row r="322" spans="1:19" ht="58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</row>
    <row r="323" spans="1:19" ht="43.5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</row>
    <row r="324" spans="1:19" ht="43.5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</row>
    <row r="325" spans="1:19" ht="43.5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</row>
    <row r="326" spans="1:19" ht="29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</row>
    <row r="327" spans="1:19" ht="43.5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</row>
    <row r="328" spans="1:19" ht="43.5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</row>
    <row r="329" spans="1:19" ht="29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</row>
    <row r="330" spans="1:19" ht="43.5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</row>
    <row r="331" spans="1:19" ht="43.5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</row>
    <row r="332" spans="1:19" ht="43.5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</row>
    <row r="333" spans="1:19" ht="43.5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</row>
    <row r="334" spans="1:19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</row>
    <row r="335" spans="1:19" ht="43.5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</row>
    <row r="336" spans="1:19" ht="29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</row>
    <row r="337" spans="1:19" ht="43.5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</row>
    <row r="338" spans="1:19" ht="43.5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</row>
    <row r="339" spans="1:19" ht="43.5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</row>
    <row r="340" spans="1:19" ht="43.5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</row>
    <row r="341" spans="1:19" ht="58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</row>
    <row r="342" spans="1:19" ht="43.5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</row>
    <row r="343" spans="1:19" ht="43.5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</row>
    <row r="344" spans="1:19" ht="29" x14ac:dyDescent="0.3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1" t="s">
        <v>8323</v>
      </c>
      <c r="R344" t="s">
        <v>8326</v>
      </c>
      <c r="S344" s="16">
        <v>41822.90488425926</v>
      </c>
    </row>
    <row r="345" spans="1:19" ht="29" x14ac:dyDescent="0.3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1" t="s">
        <v>8323</v>
      </c>
      <c r="R345" t="s">
        <v>8326</v>
      </c>
      <c r="S345" s="16">
        <v>42026.924976851849</v>
      </c>
    </row>
    <row r="346" spans="1:19" ht="43.5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</row>
    <row r="347" spans="1:19" ht="43.5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</row>
    <row r="348" spans="1:19" ht="58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</row>
    <row r="349" spans="1:19" ht="43.5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</row>
    <row r="350" spans="1:19" ht="43.5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</row>
    <row r="351" spans="1:19" ht="43.5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</row>
    <row r="352" spans="1:19" ht="58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</row>
    <row r="353" spans="1:19" ht="43.5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</row>
    <row r="354" spans="1:19" ht="58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</row>
    <row r="355" spans="1:19" ht="43.5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</row>
    <row r="356" spans="1:19" ht="43.5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</row>
    <row r="357" spans="1:19" ht="43.5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</row>
    <row r="358" spans="1:19" ht="43.5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</row>
    <row r="359" spans="1:19" ht="29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</row>
    <row r="360" spans="1:19" ht="43.5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</row>
    <row r="361" spans="1:19" ht="43.5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</row>
    <row r="362" spans="1:19" ht="58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</row>
    <row r="363" spans="1:19" ht="43.5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</row>
    <row r="364" spans="1:19" ht="43.5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</row>
    <row r="365" spans="1:19" ht="43.5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</row>
    <row r="366" spans="1:19" ht="43.5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</row>
    <row r="367" spans="1:19" ht="43.5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</row>
    <row r="368" spans="1:19" ht="43.5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</row>
    <row r="369" spans="1:19" ht="43.5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</row>
    <row r="370" spans="1:19" ht="43.5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</row>
    <row r="371" spans="1:19" ht="29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</row>
    <row r="372" spans="1:19" ht="43.5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</row>
    <row r="373" spans="1:19" ht="58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</row>
    <row r="374" spans="1:19" ht="58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</row>
    <row r="375" spans="1:19" ht="43.5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</row>
    <row r="376" spans="1:19" ht="43.5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</row>
    <row r="377" spans="1:19" ht="58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</row>
    <row r="378" spans="1:19" ht="43.5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</row>
    <row r="379" spans="1:19" ht="43.5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</row>
    <row r="380" spans="1:19" ht="43.5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</row>
    <row r="381" spans="1:19" ht="43.5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</row>
    <row r="382" spans="1:19" ht="58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</row>
    <row r="383" spans="1:19" ht="58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</row>
    <row r="384" spans="1:19" ht="43.5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</row>
    <row r="385" spans="1:19" ht="43.5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</row>
    <row r="386" spans="1:19" ht="58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</row>
    <row r="387" spans="1:19" ht="58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</row>
    <row r="388" spans="1:19" ht="58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</row>
    <row r="389" spans="1:19" ht="29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</row>
    <row r="390" spans="1:19" ht="58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</row>
    <row r="391" spans="1:19" ht="58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</row>
    <row r="392" spans="1:19" ht="29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</row>
    <row r="393" spans="1:19" ht="43.5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</row>
    <row r="394" spans="1:19" ht="43.5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</row>
    <row r="395" spans="1:19" ht="58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</row>
    <row r="396" spans="1:19" ht="58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</row>
    <row r="397" spans="1:19" ht="43.5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</row>
    <row r="398" spans="1:19" ht="43.5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</row>
    <row r="399" spans="1:19" ht="43.5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</row>
    <row r="400" spans="1:19" ht="43.5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</row>
    <row r="401" spans="1:19" ht="58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</row>
    <row r="402" spans="1:19" ht="43.5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263</v>
      </c>
      <c r="P402">
        <v>30.77</v>
      </c>
      <c r="Q402" s="11" t="s">
        <v>8323</v>
      </c>
      <c r="R402" t="s">
        <v>8326</v>
      </c>
      <c r="S402" s="16">
        <v>42689.214988425927</v>
      </c>
    </row>
    <row r="403" spans="1:19" ht="29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387</v>
      </c>
      <c r="P403">
        <v>41.67</v>
      </c>
      <c r="Q403" s="11" t="s">
        <v>8323</v>
      </c>
      <c r="R403" t="s">
        <v>8326</v>
      </c>
      <c r="S403" s="16">
        <v>42529.022013888884</v>
      </c>
    </row>
    <row r="404" spans="1:19" ht="43.5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485</v>
      </c>
      <c r="P404">
        <v>59.17</v>
      </c>
      <c r="Q404" s="11" t="s">
        <v>8323</v>
      </c>
      <c r="R404" t="s">
        <v>8326</v>
      </c>
      <c r="S404" s="16">
        <v>42230.662731481483</v>
      </c>
    </row>
    <row r="405" spans="1:19" ht="43.5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1705</v>
      </c>
      <c r="P405">
        <v>35</v>
      </c>
      <c r="Q405" s="11" t="s">
        <v>8323</v>
      </c>
      <c r="R405" t="s">
        <v>8326</v>
      </c>
      <c r="S405" s="16">
        <v>42088.911354166667</v>
      </c>
    </row>
    <row r="406" spans="1:19" ht="58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120</v>
      </c>
      <c r="P406">
        <v>52</v>
      </c>
      <c r="Q406" s="11" t="s">
        <v>8323</v>
      </c>
      <c r="R406" t="s">
        <v>8326</v>
      </c>
      <c r="S406" s="16">
        <v>41921.279976851853</v>
      </c>
    </row>
    <row r="407" spans="1:19" ht="29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381</v>
      </c>
      <c r="P407">
        <v>30.78</v>
      </c>
      <c r="Q407" s="11" t="s">
        <v>8323</v>
      </c>
      <c r="R407" t="s">
        <v>8326</v>
      </c>
      <c r="S407" s="16">
        <v>42312.874594907407</v>
      </c>
    </row>
    <row r="408" spans="1:19" ht="43.5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23</v>
      </c>
      <c r="P408">
        <v>31.38</v>
      </c>
      <c r="Q408" s="11" t="s">
        <v>8323</v>
      </c>
      <c r="R408" t="s">
        <v>8326</v>
      </c>
      <c r="S408" s="16">
        <v>42075.807395833333</v>
      </c>
    </row>
    <row r="409" spans="1:19" ht="43.5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106</v>
      </c>
      <c r="P409">
        <v>31.25</v>
      </c>
      <c r="Q409" s="11" t="s">
        <v>8323</v>
      </c>
      <c r="R409" t="s">
        <v>8326</v>
      </c>
      <c r="S409" s="16">
        <v>42124.841111111105</v>
      </c>
    </row>
    <row r="410" spans="1:19" ht="43.5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233</v>
      </c>
      <c r="P410">
        <v>75</v>
      </c>
      <c r="Q410" s="11" t="s">
        <v>8323</v>
      </c>
      <c r="R410" t="s">
        <v>8326</v>
      </c>
      <c r="S410" s="16">
        <v>42503.740868055553</v>
      </c>
    </row>
    <row r="411" spans="1:19" ht="43.5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112</v>
      </c>
      <c r="P411">
        <v>22.22</v>
      </c>
      <c r="Q411" s="11" t="s">
        <v>8323</v>
      </c>
      <c r="R411" t="s">
        <v>8326</v>
      </c>
      <c r="S411" s="16">
        <v>42467.144166666665</v>
      </c>
    </row>
    <row r="412" spans="1:19" ht="43.5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107</v>
      </c>
      <c r="P412">
        <v>20</v>
      </c>
      <c r="Q412" s="11" t="s">
        <v>8323</v>
      </c>
      <c r="R412" t="s">
        <v>8326</v>
      </c>
      <c r="S412" s="16">
        <v>42649.54923611111</v>
      </c>
    </row>
    <row r="413" spans="1:19" ht="29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100</v>
      </c>
      <c r="P413">
        <v>3.25</v>
      </c>
      <c r="Q413" s="11" t="s">
        <v>8323</v>
      </c>
      <c r="R413" t="s">
        <v>8326</v>
      </c>
      <c r="S413" s="16">
        <v>42628.849120370374</v>
      </c>
    </row>
  </sheetData>
  <autoFilter ref="A1:S4115" xr:uid="{3C80F10F-F5A3-483D-B0E2-67608D2CC2A0}">
    <filterColumn colId="5">
      <filters>
        <filter val="successful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044875:F1048576">
    <cfRule type="cellIs" dxfId="16" priority="12" operator="equal">
      <formula>"canceled"</formula>
    </cfRule>
    <cfRule type="cellIs" dxfId="15" priority="13" operator="equal">
      <formula>"failed"</formula>
    </cfRule>
    <cfRule type="cellIs" dxfId="14" priority="14" operator="equal">
      <formula>"successful"</formula>
    </cfRule>
    <cfRule type="cellIs" dxfId="13" priority="17" operator="equal">
      <formula>"live"</formula>
    </cfRule>
  </conditionalFormatting>
  <conditionalFormatting sqref="O1044875:O1048576">
    <cfRule type="colorScale" priority="9">
      <colorScale>
        <cfvo type="min"/>
        <cfvo type="max"/>
        <color rgb="FFFF7128"/>
        <color theme="4" tint="-0.249977111117893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max"/>
        <color rgb="FFFF7128"/>
        <color theme="4" tint="-0.249977111117893"/>
      </colorScale>
    </cfRule>
  </conditionalFormatting>
  <conditionalFormatting sqref="F1:F1044874">
    <cfRule type="cellIs" dxfId="12" priority="5" operator="equal">
      <formula>"canceled"</formula>
    </cfRule>
    <cfRule type="cellIs" dxfId="11" priority="6" operator="equal">
      <formula>"failed"</formula>
    </cfRule>
    <cfRule type="cellIs" dxfId="10" priority="7" operator="equal">
      <formula>"successful"</formula>
    </cfRule>
    <cfRule type="cellIs" dxfId="9" priority="8" operator="equal">
      <formula>"live"</formula>
    </cfRule>
  </conditionalFormatting>
  <conditionalFormatting sqref="R1:S1 O1:O1044874">
    <cfRule type="colorScale" priority="2">
      <colorScale>
        <cfvo type="min"/>
        <cfvo type="max"/>
        <color rgb="FFFF7128"/>
        <color theme="4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7128"/>
        <color theme="4" tint="-0.249977111117893"/>
      </colorScale>
    </cfRule>
  </conditionalFormatting>
  <conditionalFormatting sqref="F19">
    <cfRule type="cellIs" dxfId="8" priority="1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14970-313F-48AC-A959-4F68F1FA71CF}">
  <dimension ref="A1:S251"/>
  <sheetViews>
    <sheetView workbookViewId="0">
      <selection sqref="A1:XFD104471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6328125" customWidth="1"/>
    <col min="16" max="16" width="20.453125" customWidth="1"/>
    <col min="17" max="17" width="41.1796875" customWidth="1"/>
    <col min="18" max="18" width="16.453125" customWidth="1"/>
    <col min="19" max="19" width="14.5429687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1" t="s">
        <v>8359</v>
      </c>
      <c r="S1" s="15" t="s">
        <v>8365</v>
      </c>
    </row>
    <row r="2" spans="1:19" ht="29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</row>
    <row r="3" spans="1:19" ht="58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</row>
    <row r="4" spans="1:19" ht="58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</row>
    <row r="5" spans="1:19" ht="43.5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</row>
    <row r="6" spans="1:19" ht="43.5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</row>
    <row r="7" spans="1:19" ht="43.5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</row>
    <row r="8" spans="1:19" ht="29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</row>
    <row r="9" spans="1:19" ht="43.5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</row>
    <row r="10" spans="1:19" ht="58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</row>
    <row r="11" spans="1:19" ht="43.5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</row>
    <row r="12" spans="1:19" ht="43.5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</row>
    <row r="13" spans="1:19" ht="43.5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</row>
    <row r="14" spans="1:19" ht="43.5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</row>
    <row r="15" spans="1:19" ht="43.5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</row>
    <row r="16" spans="1:19" ht="43.5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</row>
    <row r="17" spans="1:19" ht="43.5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</row>
    <row r="18" spans="1:19" ht="43.5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</row>
    <row r="19" spans="1:19" ht="43.5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</row>
    <row r="20" spans="1:19" ht="43.5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</row>
    <row r="21" spans="1:19" ht="43.5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</row>
    <row r="22" spans="1:19" ht="58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</row>
    <row r="23" spans="1:19" ht="43.5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</row>
    <row r="24" spans="1:19" ht="29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</row>
    <row r="25" spans="1:19" ht="43.5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</row>
    <row r="26" spans="1:19" ht="43.5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</row>
    <row r="27" spans="1:19" ht="43.5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</row>
    <row r="28" spans="1:19" ht="43.5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</row>
    <row r="29" spans="1:19" ht="43.5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</row>
    <row r="30" spans="1:19" ht="43.5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</row>
    <row r="31" spans="1:19" ht="43.5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</row>
    <row r="32" spans="1:19" ht="43.5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</row>
    <row r="33" spans="1:19" ht="43.5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</row>
    <row r="34" spans="1:19" ht="58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</row>
    <row r="35" spans="1:19" ht="43.5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</row>
    <row r="36" spans="1:19" ht="43.5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</row>
    <row r="37" spans="1:19" ht="58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</row>
    <row r="38" spans="1:19" ht="43.5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</row>
    <row r="39" spans="1:19" ht="58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</row>
    <row r="40" spans="1:19" ht="43.5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</row>
    <row r="41" spans="1:19" ht="58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</row>
    <row r="42" spans="1:19" ht="43.5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</row>
    <row r="43" spans="1:19" ht="43.5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</row>
    <row r="44" spans="1:19" ht="58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</row>
    <row r="45" spans="1:19" ht="43.5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</row>
    <row r="46" spans="1:19" ht="43.5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</row>
    <row r="47" spans="1:19" ht="58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</row>
    <row r="48" spans="1:19" ht="43.5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</row>
    <row r="49" spans="1:19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</row>
    <row r="50" spans="1:19" ht="43.5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</row>
    <row r="51" spans="1:19" ht="58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</row>
    <row r="52" spans="1:19" ht="43.5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</row>
    <row r="53" spans="1:19" ht="43.5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</row>
    <row r="54" spans="1:19" ht="43.5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</row>
    <row r="55" spans="1:19" ht="58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</row>
    <row r="56" spans="1:19" ht="58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</row>
    <row r="57" spans="1:19" ht="43.5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</row>
    <row r="58" spans="1:19" ht="43.5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</row>
    <row r="59" spans="1:19" ht="43.5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</row>
    <row r="60" spans="1:19" ht="43.5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</row>
    <row r="61" spans="1:19" ht="43.5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</row>
    <row r="62" spans="1:19" ht="58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</row>
    <row r="63" spans="1:19" ht="58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</row>
    <row r="64" spans="1:19" ht="43.5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</row>
    <row r="65" spans="1:19" ht="43.5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</row>
    <row r="66" spans="1:19" ht="43.5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</row>
    <row r="67" spans="1:19" ht="43.5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</row>
    <row r="68" spans="1:19" ht="58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</row>
    <row r="69" spans="1:19" ht="43.5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</row>
    <row r="70" spans="1:19" ht="58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</row>
    <row r="71" spans="1:19" ht="43.5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</row>
    <row r="72" spans="1:19" ht="58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</row>
    <row r="73" spans="1:19" ht="43.5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</row>
    <row r="74" spans="1:19" ht="43.5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</row>
    <row r="75" spans="1:19" ht="43.5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</row>
    <row r="76" spans="1:19" ht="58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21535</v>
      </c>
      <c r="P76">
        <v>66.67</v>
      </c>
      <c r="Q76" s="11" t="s">
        <v>8323</v>
      </c>
      <c r="R76" t="s">
        <v>8326</v>
      </c>
      <c r="S76" s="16">
        <v>42374.655081018514</v>
      </c>
    </row>
    <row r="77" spans="1:19" ht="43.5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543</v>
      </c>
      <c r="P77">
        <v>79.400000000000006</v>
      </c>
      <c r="Q77" s="11" t="s">
        <v>8323</v>
      </c>
      <c r="R77" t="s">
        <v>8326</v>
      </c>
      <c r="S77" s="16">
        <v>42151.905717592599</v>
      </c>
    </row>
    <row r="78" spans="1:19" ht="58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260</v>
      </c>
      <c r="P78">
        <v>72.400000000000006</v>
      </c>
      <c r="Q78" s="11" t="s">
        <v>8323</v>
      </c>
      <c r="R78" t="s">
        <v>8326</v>
      </c>
      <c r="S78" s="16">
        <v>42041.205000000002</v>
      </c>
    </row>
    <row r="79" spans="1:19" ht="43.5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945</v>
      </c>
      <c r="P79">
        <v>25.57</v>
      </c>
      <c r="Q79" s="11" t="s">
        <v>8323</v>
      </c>
      <c r="R79" t="s">
        <v>8326</v>
      </c>
      <c r="S79" s="16">
        <v>41833.089756944442</v>
      </c>
    </row>
    <row r="80" spans="1:19" ht="43.5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114</v>
      </c>
      <c r="P80">
        <v>29.17</v>
      </c>
      <c r="Q80" s="11" t="s">
        <v>8323</v>
      </c>
      <c r="R80" t="s">
        <v>8326</v>
      </c>
      <c r="S80" s="16">
        <v>42041.581307870365</v>
      </c>
    </row>
    <row r="81" spans="1:19" ht="43.5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182</v>
      </c>
      <c r="P81">
        <v>26.33</v>
      </c>
      <c r="Q81" s="11" t="s">
        <v>8323</v>
      </c>
      <c r="R81" t="s">
        <v>8326</v>
      </c>
      <c r="S81" s="16">
        <v>42278.664965277778</v>
      </c>
    </row>
    <row r="82" spans="1:19" ht="43.5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234</v>
      </c>
      <c r="P82">
        <v>23.92</v>
      </c>
      <c r="Q82" s="11" t="s">
        <v>8323</v>
      </c>
      <c r="R82" t="s">
        <v>8326</v>
      </c>
      <c r="S82" s="16">
        <v>41858.007071759261</v>
      </c>
    </row>
    <row r="83" spans="1:19" ht="43.5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217</v>
      </c>
      <c r="P83">
        <v>75.25</v>
      </c>
      <c r="Q83" s="11" t="s">
        <v>8323</v>
      </c>
      <c r="R83" t="s">
        <v>8326</v>
      </c>
      <c r="S83" s="16">
        <v>41869.798726851855</v>
      </c>
    </row>
    <row r="84" spans="1:19" ht="58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106</v>
      </c>
      <c r="P84">
        <v>60</v>
      </c>
      <c r="Q84" s="11" t="s">
        <v>8323</v>
      </c>
      <c r="R84" t="s">
        <v>8326</v>
      </c>
      <c r="S84" s="16">
        <v>42370.007766203707</v>
      </c>
    </row>
    <row r="85" spans="1:19" ht="43.5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521</v>
      </c>
      <c r="P85">
        <v>60</v>
      </c>
      <c r="Q85" s="11" t="s">
        <v>8323</v>
      </c>
      <c r="R85" t="s">
        <v>8326</v>
      </c>
      <c r="S85" s="16">
        <v>42305.670914351853</v>
      </c>
    </row>
    <row r="86" spans="1:19" ht="43.5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320</v>
      </c>
      <c r="P86">
        <v>24.33</v>
      </c>
      <c r="Q86" s="11" t="s">
        <v>8323</v>
      </c>
      <c r="R86" t="s">
        <v>8326</v>
      </c>
      <c r="S86" s="16">
        <v>41880.788842592592</v>
      </c>
    </row>
    <row r="87" spans="1:19" ht="58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68</v>
      </c>
      <c r="P87">
        <v>71.25</v>
      </c>
      <c r="Q87" s="11" t="s">
        <v>8323</v>
      </c>
      <c r="R87" t="s">
        <v>8326</v>
      </c>
      <c r="S87" s="16">
        <v>42414.235879629632</v>
      </c>
    </row>
    <row r="88" spans="1:19" ht="43.5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300</v>
      </c>
      <c r="P88">
        <v>27.3</v>
      </c>
      <c r="Q88" s="11" t="s">
        <v>8323</v>
      </c>
      <c r="R88" t="s">
        <v>8326</v>
      </c>
      <c r="S88" s="16">
        <v>42415.883425925931</v>
      </c>
    </row>
    <row r="89" spans="1:19" ht="43.5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246</v>
      </c>
      <c r="P89">
        <v>90.33</v>
      </c>
      <c r="Q89" s="11" t="s">
        <v>8323</v>
      </c>
      <c r="R89" t="s">
        <v>8326</v>
      </c>
      <c r="S89" s="16">
        <v>42722.84474537037</v>
      </c>
    </row>
    <row r="90" spans="1:19" ht="58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133</v>
      </c>
      <c r="P90">
        <v>29.56</v>
      </c>
      <c r="Q90" s="11" t="s">
        <v>8323</v>
      </c>
      <c r="R90" t="s">
        <v>8326</v>
      </c>
      <c r="S90" s="16">
        <v>42480.800648148142</v>
      </c>
    </row>
    <row r="91" spans="1:19" ht="58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102</v>
      </c>
      <c r="P91">
        <v>52.8</v>
      </c>
      <c r="Q91" s="11" t="s">
        <v>8323</v>
      </c>
      <c r="R91" t="s">
        <v>8326</v>
      </c>
      <c r="S91" s="16">
        <v>42499.731701388882</v>
      </c>
    </row>
    <row r="92" spans="1:19" ht="43.5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109</v>
      </c>
      <c r="P92">
        <v>65</v>
      </c>
      <c r="Q92" s="11" t="s">
        <v>8323</v>
      </c>
      <c r="R92" t="s">
        <v>8326</v>
      </c>
      <c r="S92" s="16">
        <v>41829.73715277778</v>
      </c>
    </row>
    <row r="93" spans="1:19" ht="29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139</v>
      </c>
      <c r="P93">
        <v>37.14</v>
      </c>
      <c r="Q93" s="11" t="s">
        <v>8323</v>
      </c>
      <c r="R93" t="s">
        <v>8326</v>
      </c>
      <c r="S93" s="16">
        <v>42056.1324537037</v>
      </c>
    </row>
    <row r="94" spans="1:19" ht="43.5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116</v>
      </c>
      <c r="P94">
        <v>63</v>
      </c>
      <c r="Q94" s="11" t="s">
        <v>8323</v>
      </c>
      <c r="R94" t="s">
        <v>8326</v>
      </c>
      <c r="S94" s="16">
        <v>42461.596273148149</v>
      </c>
    </row>
    <row r="95" spans="1:19" ht="43.5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191</v>
      </c>
      <c r="P95">
        <v>50.2</v>
      </c>
      <c r="Q95" s="11" t="s">
        <v>8323</v>
      </c>
      <c r="R95" t="s">
        <v>8326</v>
      </c>
      <c r="S95" s="16">
        <v>42509.814108796301</v>
      </c>
    </row>
    <row r="96" spans="1:19" ht="58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102</v>
      </c>
      <c r="P96">
        <v>30</v>
      </c>
      <c r="Q96" s="11" t="s">
        <v>8323</v>
      </c>
      <c r="R96" t="s">
        <v>8326</v>
      </c>
      <c r="S96" s="16">
        <v>42122.732499999998</v>
      </c>
    </row>
    <row r="97" spans="1:19" ht="43.5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63</v>
      </c>
      <c r="P97">
        <v>56.25</v>
      </c>
      <c r="Q97" s="11" t="s">
        <v>8323</v>
      </c>
      <c r="R97" t="s">
        <v>8326</v>
      </c>
      <c r="S97" s="16">
        <v>42074.219699074078</v>
      </c>
    </row>
    <row r="98" spans="1:19" ht="58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127</v>
      </c>
      <c r="P98">
        <v>30.71</v>
      </c>
      <c r="Q98" s="11" t="s">
        <v>8323</v>
      </c>
      <c r="R98" t="s">
        <v>8326</v>
      </c>
      <c r="S98" s="16">
        <v>42768.97084490741</v>
      </c>
    </row>
    <row r="99" spans="1:19" ht="43.5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125</v>
      </c>
      <c r="P99">
        <v>26.75</v>
      </c>
      <c r="Q99" s="11" t="s">
        <v>8323</v>
      </c>
      <c r="R99" t="s">
        <v>8326</v>
      </c>
      <c r="S99" s="16">
        <v>41975.642974537041</v>
      </c>
    </row>
    <row r="100" spans="1:19" ht="58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107</v>
      </c>
      <c r="P100">
        <v>35.17</v>
      </c>
      <c r="Q100" s="11" t="s">
        <v>8323</v>
      </c>
      <c r="R100" t="s">
        <v>8326</v>
      </c>
      <c r="S100" s="16">
        <v>42601.854699074072</v>
      </c>
    </row>
    <row r="101" spans="1:19" ht="43.5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106</v>
      </c>
      <c r="P101">
        <v>26.38</v>
      </c>
      <c r="Q101" s="11" t="s">
        <v>8323</v>
      </c>
      <c r="R101" t="s">
        <v>8326</v>
      </c>
      <c r="S101" s="16">
        <v>41981.067523148144</v>
      </c>
    </row>
    <row r="102" spans="1:19" ht="43.5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203</v>
      </c>
      <c r="P102">
        <v>25.5</v>
      </c>
      <c r="Q102" s="11" t="s">
        <v>8323</v>
      </c>
      <c r="R102" t="s">
        <v>8326</v>
      </c>
      <c r="S102" s="16">
        <v>41990.506377314814</v>
      </c>
    </row>
    <row r="103" spans="1:19" ht="29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183</v>
      </c>
      <c r="P103">
        <v>202</v>
      </c>
      <c r="Q103" s="11" t="s">
        <v>8323</v>
      </c>
      <c r="R103" t="s">
        <v>8326</v>
      </c>
      <c r="S103" s="16">
        <v>42621.389340277776</v>
      </c>
    </row>
    <row r="104" spans="1:19" ht="43.5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819</v>
      </c>
      <c r="P104">
        <v>100.5</v>
      </c>
      <c r="Q104" s="11" t="s">
        <v>8323</v>
      </c>
      <c r="R104" t="s">
        <v>8326</v>
      </c>
      <c r="S104" s="16">
        <v>42020.587349537032</v>
      </c>
    </row>
    <row r="105" spans="1:19" ht="43.5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114</v>
      </c>
      <c r="P105">
        <v>100</v>
      </c>
      <c r="Q105" s="11" t="s">
        <v>8323</v>
      </c>
      <c r="R105" t="s">
        <v>8326</v>
      </c>
      <c r="S105" s="16">
        <v>42067.947337962964</v>
      </c>
    </row>
    <row r="106" spans="1:19" ht="29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101</v>
      </c>
      <c r="P106">
        <v>39</v>
      </c>
      <c r="Q106" s="11" t="s">
        <v>8323</v>
      </c>
      <c r="R106" t="s">
        <v>8326</v>
      </c>
      <c r="S106" s="16">
        <v>42031.833587962959</v>
      </c>
    </row>
    <row r="107" spans="1:19" ht="43.5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103</v>
      </c>
      <c r="P107">
        <v>23.63</v>
      </c>
      <c r="Q107" s="11" t="s">
        <v>8323</v>
      </c>
      <c r="R107" t="s">
        <v>8326</v>
      </c>
      <c r="S107" s="16">
        <v>41885.221550925926</v>
      </c>
    </row>
    <row r="108" spans="1:19" ht="29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118</v>
      </c>
      <c r="P108">
        <v>46.25</v>
      </c>
      <c r="Q108" s="11" t="s">
        <v>8323</v>
      </c>
      <c r="R108" t="s">
        <v>8326</v>
      </c>
      <c r="S108" s="16">
        <v>41948.727256944447</v>
      </c>
    </row>
    <row r="109" spans="1:19" ht="43.5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35</v>
      </c>
      <c r="P109">
        <v>61.67</v>
      </c>
      <c r="Q109" s="11" t="s">
        <v>8323</v>
      </c>
      <c r="R109" t="s">
        <v>8326</v>
      </c>
      <c r="S109" s="16">
        <v>42224.756909722222</v>
      </c>
    </row>
    <row r="110" spans="1:19" ht="58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139</v>
      </c>
      <c r="P110">
        <v>35.4</v>
      </c>
      <c r="Q110" s="11" t="s">
        <v>8323</v>
      </c>
      <c r="R110" t="s">
        <v>8326</v>
      </c>
      <c r="S110" s="16">
        <v>42540.593530092592</v>
      </c>
    </row>
    <row r="111" spans="1:19" ht="43.5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209</v>
      </c>
      <c r="P111">
        <v>42.5</v>
      </c>
      <c r="Q111" s="11" t="s">
        <v>8323</v>
      </c>
      <c r="R111" t="s">
        <v>8326</v>
      </c>
      <c r="S111" s="16">
        <v>41793.191875000004</v>
      </c>
    </row>
    <row r="112" spans="1:19" ht="43.5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104</v>
      </c>
      <c r="P112">
        <v>27.5</v>
      </c>
      <c r="Q112" s="11" t="s">
        <v>8323</v>
      </c>
      <c r="R112" t="s">
        <v>8326</v>
      </c>
      <c r="S112" s="16">
        <v>42031.666898148149</v>
      </c>
    </row>
    <row r="113" spans="1:19" ht="43.5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229</v>
      </c>
      <c r="P113">
        <v>38.25</v>
      </c>
      <c r="Q113" s="11" t="s">
        <v>8323</v>
      </c>
      <c r="R113" t="s">
        <v>8326</v>
      </c>
      <c r="S113" s="16">
        <v>41906.819513888891</v>
      </c>
    </row>
    <row r="114" spans="1:19" ht="43.5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36</v>
      </c>
      <c r="P114">
        <v>37.5</v>
      </c>
      <c r="Q114" s="11" t="s">
        <v>8323</v>
      </c>
      <c r="R114" t="s">
        <v>8326</v>
      </c>
      <c r="S114" s="16">
        <v>42297.691006944442</v>
      </c>
    </row>
    <row r="115" spans="1:19" ht="43.5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309</v>
      </c>
      <c r="P115">
        <v>24.33</v>
      </c>
      <c r="Q115" s="11" t="s">
        <v>8323</v>
      </c>
      <c r="R115" t="s">
        <v>8326</v>
      </c>
      <c r="S115" s="16">
        <v>42165.037581018521</v>
      </c>
    </row>
    <row r="116" spans="1:19" ht="43.5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101</v>
      </c>
      <c r="P116">
        <v>22.83</v>
      </c>
      <c r="Q116" s="11" t="s">
        <v>8323</v>
      </c>
      <c r="R116" t="s">
        <v>8326</v>
      </c>
      <c r="S116" s="16">
        <v>42475.848067129627</v>
      </c>
    </row>
    <row r="117" spans="1:19" ht="43.5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126</v>
      </c>
      <c r="P117">
        <v>22.67</v>
      </c>
      <c r="Q117" s="11" t="s">
        <v>8323</v>
      </c>
      <c r="R117" t="s">
        <v>8326</v>
      </c>
      <c r="S117" s="16">
        <v>41811.536180555559</v>
      </c>
    </row>
    <row r="118" spans="1:19" ht="43.5" x14ac:dyDescent="0.3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104</v>
      </c>
      <c r="P118">
        <v>33.75</v>
      </c>
      <c r="Q118" s="11" t="s">
        <v>8323</v>
      </c>
      <c r="R118" t="s">
        <v>8326</v>
      </c>
      <c r="S118" s="16">
        <v>41863.359282407408</v>
      </c>
    </row>
    <row r="119" spans="1:19" ht="43.5" x14ac:dyDescent="0.3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300</v>
      </c>
      <c r="P119">
        <v>27</v>
      </c>
      <c r="Q119" s="11" t="s">
        <v>8323</v>
      </c>
      <c r="R119" t="s">
        <v>8326</v>
      </c>
      <c r="S119" s="16">
        <v>42136.092488425929</v>
      </c>
    </row>
    <row r="120" spans="1:19" ht="29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103</v>
      </c>
      <c r="P120">
        <v>26</v>
      </c>
      <c r="Q120" s="11" t="s">
        <v>8323</v>
      </c>
      <c r="R120" t="s">
        <v>8326</v>
      </c>
      <c r="S120" s="16">
        <v>42047.07640046296</v>
      </c>
    </row>
    <row r="121" spans="1:19" ht="43.5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704</v>
      </c>
      <c r="P121">
        <v>42</v>
      </c>
      <c r="Q121" s="11" t="s">
        <v>8323</v>
      </c>
      <c r="R121" t="s">
        <v>8326</v>
      </c>
      <c r="S121" s="16">
        <v>42053.722060185188</v>
      </c>
    </row>
    <row r="122" spans="1:19" ht="43.5" x14ac:dyDescent="0.3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120</v>
      </c>
      <c r="P122">
        <v>62.5</v>
      </c>
      <c r="Q122" s="11" t="s">
        <v>8323</v>
      </c>
      <c r="R122" t="s">
        <v>8326</v>
      </c>
      <c r="S122" s="16">
        <v>41878.911550925928</v>
      </c>
    </row>
    <row r="123" spans="1:19" ht="43.5" x14ac:dyDescent="0.3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110</v>
      </c>
      <c r="P123">
        <v>62.5</v>
      </c>
      <c r="Q123" s="11" t="s">
        <v>8323</v>
      </c>
      <c r="R123" t="s">
        <v>8326</v>
      </c>
      <c r="S123" s="16">
        <v>41843.775011574071</v>
      </c>
    </row>
    <row r="124" spans="1:19" ht="43.5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29</v>
      </c>
      <c r="P124">
        <v>13.11</v>
      </c>
      <c r="Q124" s="11" t="s">
        <v>8323</v>
      </c>
      <c r="R124" t="s">
        <v>8326</v>
      </c>
      <c r="S124" s="16">
        <v>41977.004976851851</v>
      </c>
    </row>
    <row r="125" spans="1:19" ht="43.5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254</v>
      </c>
      <c r="P125">
        <v>27.5</v>
      </c>
      <c r="Q125" s="11" t="s">
        <v>8323</v>
      </c>
      <c r="R125" t="s">
        <v>8326</v>
      </c>
      <c r="S125" s="16">
        <v>41991.022488425922</v>
      </c>
    </row>
    <row r="126" spans="1:19" ht="43.5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484</v>
      </c>
      <c r="P126">
        <v>52.5</v>
      </c>
      <c r="Q126" s="11" t="s">
        <v>8323</v>
      </c>
      <c r="R126" t="s">
        <v>8326</v>
      </c>
      <c r="S126" s="16">
        <v>41856.672152777777</v>
      </c>
    </row>
    <row r="127" spans="1:19" ht="43.5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106</v>
      </c>
      <c r="P127">
        <v>50.5</v>
      </c>
      <c r="Q127" s="11" t="s">
        <v>8323</v>
      </c>
      <c r="R127" t="s">
        <v>8326</v>
      </c>
      <c r="S127" s="16">
        <v>42615.142870370371</v>
      </c>
    </row>
    <row r="128" spans="1:19" ht="43.5" x14ac:dyDescent="0.3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63</v>
      </c>
      <c r="P128">
        <v>25</v>
      </c>
      <c r="Q128" s="11" t="s">
        <v>8323</v>
      </c>
      <c r="R128" t="s">
        <v>8326</v>
      </c>
      <c r="S128" s="16">
        <v>41858.214629629627</v>
      </c>
    </row>
    <row r="129" spans="1:19" x14ac:dyDescent="0.3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104</v>
      </c>
      <c r="P129">
        <v>100</v>
      </c>
      <c r="Q129" s="11" t="s">
        <v>8323</v>
      </c>
      <c r="R129" t="s">
        <v>8326</v>
      </c>
      <c r="S129" s="16">
        <v>41914.590011574073</v>
      </c>
    </row>
    <row r="130" spans="1:19" ht="43.5" x14ac:dyDescent="0.3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120</v>
      </c>
      <c r="P130">
        <v>100</v>
      </c>
      <c r="Q130" s="11" t="s">
        <v>8323</v>
      </c>
      <c r="R130" t="s">
        <v>8326</v>
      </c>
      <c r="S130" s="16">
        <v>42203.677766203706</v>
      </c>
    </row>
    <row r="131" spans="1:19" ht="43.5" x14ac:dyDescent="0.3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108</v>
      </c>
      <c r="P131">
        <v>16.670000000000002</v>
      </c>
      <c r="Q131" s="11" t="s">
        <v>8323</v>
      </c>
      <c r="R131" t="s">
        <v>8326</v>
      </c>
      <c r="S131" s="16">
        <v>42188.83293981482</v>
      </c>
    </row>
    <row r="132" spans="1:19" ht="43.5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124</v>
      </c>
      <c r="P132">
        <v>33.33</v>
      </c>
      <c r="Q132" s="11" t="s">
        <v>8323</v>
      </c>
      <c r="R132" t="s">
        <v>8326</v>
      </c>
      <c r="S132" s="16">
        <v>42057.190960648149</v>
      </c>
    </row>
    <row r="133" spans="1:19" ht="29" x14ac:dyDescent="0.3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108</v>
      </c>
      <c r="P133">
        <v>100</v>
      </c>
      <c r="Q133" s="11" t="s">
        <v>8323</v>
      </c>
      <c r="R133" t="s">
        <v>8326</v>
      </c>
      <c r="S133" s="16">
        <v>42125.644467592589</v>
      </c>
    </row>
    <row r="134" spans="1:19" ht="43.5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107</v>
      </c>
      <c r="P134">
        <v>15.83</v>
      </c>
      <c r="Q134" s="11" t="s">
        <v>8323</v>
      </c>
      <c r="R134" t="s">
        <v>8326</v>
      </c>
      <c r="S134" s="16">
        <v>41781.045173611114</v>
      </c>
    </row>
    <row r="135" spans="1:19" ht="43.5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107</v>
      </c>
      <c r="P135">
        <v>23.75</v>
      </c>
      <c r="Q135" s="11" t="s">
        <v>8323</v>
      </c>
      <c r="R135" t="s">
        <v>8326</v>
      </c>
      <c r="S135" s="16">
        <v>42446.060694444444</v>
      </c>
    </row>
    <row r="136" spans="1:19" ht="43.5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47</v>
      </c>
      <c r="P136">
        <v>15.67</v>
      </c>
      <c r="Q136" s="11" t="s">
        <v>8323</v>
      </c>
      <c r="R136" t="s">
        <v>8326</v>
      </c>
      <c r="S136" s="16">
        <v>42029.135879629626</v>
      </c>
    </row>
    <row r="137" spans="1:19" ht="58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40</v>
      </c>
      <c r="P137">
        <v>40</v>
      </c>
      <c r="Q137" s="11" t="s">
        <v>8323</v>
      </c>
      <c r="R137" t="s">
        <v>8326</v>
      </c>
      <c r="S137" s="16">
        <v>42497.070775462969</v>
      </c>
    </row>
    <row r="138" spans="1:19" ht="58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179</v>
      </c>
      <c r="P138">
        <v>23.33</v>
      </c>
      <c r="Q138" s="11" t="s">
        <v>8323</v>
      </c>
      <c r="R138" t="s">
        <v>8326</v>
      </c>
      <c r="S138" s="16">
        <v>42123.648831018523</v>
      </c>
    </row>
    <row r="139" spans="1:19" ht="58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114</v>
      </c>
      <c r="P139">
        <v>16.25</v>
      </c>
      <c r="Q139" s="11" t="s">
        <v>8323</v>
      </c>
      <c r="R139" t="s">
        <v>8326</v>
      </c>
      <c r="S139" s="16">
        <v>41834.135370370372</v>
      </c>
    </row>
    <row r="140" spans="1:19" ht="43.5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110</v>
      </c>
      <c r="P140">
        <v>10.17</v>
      </c>
      <c r="Q140" s="11" t="s">
        <v>8323</v>
      </c>
      <c r="R140" t="s">
        <v>8326</v>
      </c>
      <c r="S140" s="16">
        <v>42020.768634259264</v>
      </c>
    </row>
    <row r="141" spans="1:19" ht="58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110</v>
      </c>
      <c r="P141">
        <v>20</v>
      </c>
      <c r="Q141" s="11" t="s">
        <v>8323</v>
      </c>
      <c r="R141" t="s">
        <v>8326</v>
      </c>
      <c r="S141" s="16">
        <v>42295.891828703709</v>
      </c>
    </row>
    <row r="142" spans="1:19" ht="43.5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108</v>
      </c>
      <c r="P142">
        <v>59</v>
      </c>
      <c r="Q142" s="11" t="s">
        <v>8323</v>
      </c>
      <c r="R142" t="s">
        <v>8326</v>
      </c>
      <c r="S142" s="16">
        <v>42767.031678240746</v>
      </c>
    </row>
    <row r="143" spans="1:19" ht="43.5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105</v>
      </c>
      <c r="P143">
        <v>18.329999999999998</v>
      </c>
      <c r="Q143" s="11" t="s">
        <v>8323</v>
      </c>
      <c r="R143" t="s">
        <v>8326</v>
      </c>
      <c r="S143" s="16">
        <v>41784.789687500001</v>
      </c>
    </row>
    <row r="144" spans="1:19" ht="43.5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119</v>
      </c>
      <c r="P144">
        <v>8.5</v>
      </c>
      <c r="Q144" s="11" t="s">
        <v>8323</v>
      </c>
      <c r="R144" t="s">
        <v>8326</v>
      </c>
      <c r="S144" s="16">
        <v>41826.61954861111</v>
      </c>
    </row>
    <row r="145" spans="1:19" ht="72.5" x14ac:dyDescent="0.3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113</v>
      </c>
      <c r="P145">
        <v>25</v>
      </c>
      <c r="Q145" s="11" t="s">
        <v>8323</v>
      </c>
      <c r="R145" t="s">
        <v>8326</v>
      </c>
      <c r="S145" s="16">
        <v>41940.587233796294</v>
      </c>
    </row>
    <row r="146" spans="1:19" ht="58" x14ac:dyDescent="0.3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111</v>
      </c>
      <c r="P146">
        <v>50</v>
      </c>
      <c r="Q146" s="11" t="s">
        <v>8323</v>
      </c>
      <c r="R146" t="s">
        <v>8326</v>
      </c>
      <c r="S146" s="16">
        <v>42570.850381944445</v>
      </c>
    </row>
    <row r="147" spans="1:19" ht="58" x14ac:dyDescent="0.3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47</v>
      </c>
      <c r="P147">
        <v>50</v>
      </c>
      <c r="Q147" s="11" t="s">
        <v>8323</v>
      </c>
      <c r="R147" t="s">
        <v>8326</v>
      </c>
      <c r="S147" s="16">
        <v>42032.250208333338</v>
      </c>
    </row>
    <row r="148" spans="1:19" ht="43.5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114</v>
      </c>
      <c r="P148">
        <v>9.4</v>
      </c>
      <c r="Q148" s="11" t="s">
        <v>8323</v>
      </c>
      <c r="R148" t="s">
        <v>8326</v>
      </c>
      <c r="S148" s="16">
        <v>42304.940960648149</v>
      </c>
    </row>
    <row r="149" spans="1:19" ht="58" x14ac:dyDescent="0.3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1357</v>
      </c>
      <c r="P149">
        <v>22.5</v>
      </c>
      <c r="Q149" s="11" t="s">
        <v>8323</v>
      </c>
      <c r="R149" t="s">
        <v>8326</v>
      </c>
      <c r="S149" s="16">
        <v>41801.711550925924</v>
      </c>
    </row>
    <row r="150" spans="1:19" ht="43.5" x14ac:dyDescent="0.3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271</v>
      </c>
      <c r="P150">
        <v>22.5</v>
      </c>
      <c r="Q150" s="11" t="s">
        <v>8323</v>
      </c>
      <c r="R150" t="s">
        <v>8326</v>
      </c>
      <c r="S150" s="16">
        <v>42627.955104166671</v>
      </c>
    </row>
    <row r="151" spans="1:19" ht="43.5" x14ac:dyDescent="0.3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105</v>
      </c>
      <c r="P151">
        <v>11.25</v>
      </c>
      <c r="Q151" s="11" t="s">
        <v>8323</v>
      </c>
      <c r="R151" t="s">
        <v>8326</v>
      </c>
      <c r="S151" s="16">
        <v>42342.845555555556</v>
      </c>
    </row>
    <row r="152" spans="1:19" ht="43.5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104</v>
      </c>
      <c r="P152">
        <v>10.25</v>
      </c>
      <c r="Q152" s="11" t="s">
        <v>8323</v>
      </c>
      <c r="R152" t="s">
        <v>8326</v>
      </c>
      <c r="S152" s="16">
        <v>41883.916678240741</v>
      </c>
    </row>
    <row r="153" spans="1:19" ht="43.5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120</v>
      </c>
      <c r="P153">
        <v>20</v>
      </c>
      <c r="Q153" s="11" t="s">
        <v>8323</v>
      </c>
      <c r="R153" t="s">
        <v>8326</v>
      </c>
      <c r="S153" s="16">
        <v>41872.807696759257</v>
      </c>
    </row>
    <row r="154" spans="1:19" ht="43.5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70</v>
      </c>
      <c r="P154">
        <v>9.75</v>
      </c>
      <c r="Q154" s="11" t="s">
        <v>8323</v>
      </c>
      <c r="R154" t="s">
        <v>8326</v>
      </c>
      <c r="S154" s="16">
        <v>42196.166874999995</v>
      </c>
    </row>
    <row r="155" spans="1:19" ht="29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31</v>
      </c>
      <c r="P155">
        <v>9.5</v>
      </c>
      <c r="Q155" s="11" t="s">
        <v>8323</v>
      </c>
      <c r="R155" t="s">
        <v>8326</v>
      </c>
      <c r="S155" s="16">
        <v>41975.124340277776</v>
      </c>
    </row>
    <row r="156" spans="1:19" ht="43.5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497</v>
      </c>
      <c r="P156">
        <v>18.5</v>
      </c>
      <c r="Q156" s="11" t="s">
        <v>8323</v>
      </c>
      <c r="R156" t="s">
        <v>8326</v>
      </c>
      <c r="S156" s="16">
        <v>42078.34520833334</v>
      </c>
    </row>
    <row r="157" spans="1:19" ht="43.5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100</v>
      </c>
      <c r="P157">
        <v>34.950000000000003</v>
      </c>
      <c r="Q157" s="11" t="s">
        <v>8323</v>
      </c>
      <c r="R157" t="s">
        <v>8326</v>
      </c>
      <c r="S157" s="16">
        <v>42718.963599537034</v>
      </c>
    </row>
    <row r="158" spans="1:19" ht="29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100</v>
      </c>
      <c r="P158">
        <v>8</v>
      </c>
      <c r="Q158" s="11" t="s">
        <v>8323</v>
      </c>
      <c r="R158" t="s">
        <v>8326</v>
      </c>
      <c r="S158" s="16">
        <v>42230.08116898148</v>
      </c>
    </row>
    <row r="159" spans="1:19" ht="43.5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100</v>
      </c>
      <c r="P159">
        <v>10.67</v>
      </c>
      <c r="Q159" s="11" t="s">
        <v>8323</v>
      </c>
      <c r="R159" t="s">
        <v>8326</v>
      </c>
      <c r="S159" s="16">
        <v>42209.67288194444</v>
      </c>
    </row>
    <row r="160" spans="1:19" ht="43.5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137</v>
      </c>
      <c r="P160">
        <v>29</v>
      </c>
      <c r="Q160" s="11" t="s">
        <v>8323</v>
      </c>
      <c r="R160" t="s">
        <v>8326</v>
      </c>
      <c r="S160" s="16">
        <v>42359.725243055553</v>
      </c>
    </row>
    <row r="161" spans="1:19" ht="43.5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116</v>
      </c>
      <c r="P161">
        <v>7.25</v>
      </c>
      <c r="Q161" s="11" t="s">
        <v>8323</v>
      </c>
      <c r="R161" t="s">
        <v>8326</v>
      </c>
      <c r="S161" s="16">
        <v>42417.675879629634</v>
      </c>
    </row>
    <row r="162" spans="1:19" ht="29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115</v>
      </c>
      <c r="P162">
        <v>6.75</v>
      </c>
      <c r="Q162" s="11" t="s">
        <v>8323</v>
      </c>
      <c r="R162" t="s">
        <v>8326</v>
      </c>
      <c r="S162" s="16">
        <v>41833.951516203706</v>
      </c>
    </row>
    <row r="163" spans="1:19" ht="43.5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6</v>
      </c>
      <c r="P163">
        <v>13</v>
      </c>
      <c r="Q163" s="11" t="s">
        <v>8323</v>
      </c>
      <c r="R163" t="s">
        <v>8326</v>
      </c>
      <c r="S163" s="16">
        <v>41848.84002314815</v>
      </c>
    </row>
    <row r="164" spans="1:19" ht="58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315</v>
      </c>
      <c r="P164">
        <v>13</v>
      </c>
      <c r="Q164" s="11" t="s">
        <v>8323</v>
      </c>
      <c r="R164" t="s">
        <v>8326</v>
      </c>
      <c r="S164" s="16">
        <v>42021.301192129627</v>
      </c>
    </row>
    <row r="165" spans="1:19" ht="43.5" x14ac:dyDescent="0.3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287</v>
      </c>
      <c r="P165">
        <v>25</v>
      </c>
      <c r="Q165" s="11" t="s">
        <v>8323</v>
      </c>
      <c r="R165" t="s">
        <v>8326</v>
      </c>
      <c r="S165" s="16">
        <v>42210.439768518518</v>
      </c>
    </row>
    <row r="166" spans="1:19" ht="43.5" x14ac:dyDescent="0.3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1</v>
      </c>
      <c r="P166">
        <v>25</v>
      </c>
      <c r="Q166" s="11" t="s">
        <v>8323</v>
      </c>
      <c r="R166" t="s">
        <v>8326</v>
      </c>
      <c r="S166" s="16">
        <v>42243.790393518517</v>
      </c>
    </row>
    <row r="167" spans="1:19" ht="58" x14ac:dyDescent="0.3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111</v>
      </c>
      <c r="P167">
        <v>25</v>
      </c>
      <c r="Q167" s="11" t="s">
        <v>8323</v>
      </c>
      <c r="R167" t="s">
        <v>8326</v>
      </c>
      <c r="S167" s="16">
        <v>42479.039212962962</v>
      </c>
    </row>
    <row r="168" spans="1:19" x14ac:dyDescent="0.3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105</v>
      </c>
      <c r="P168">
        <v>12.5</v>
      </c>
      <c r="Q168" s="11" t="s">
        <v>8323</v>
      </c>
      <c r="R168" t="s">
        <v>8326</v>
      </c>
      <c r="S168" s="16">
        <v>41953.773090277777</v>
      </c>
    </row>
    <row r="169" spans="1:19" ht="58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1462</v>
      </c>
      <c r="P169">
        <v>25</v>
      </c>
      <c r="Q169" s="11" t="s">
        <v>8323</v>
      </c>
      <c r="R169" t="s">
        <v>8326</v>
      </c>
      <c r="S169" s="16">
        <v>42439.702314814815</v>
      </c>
    </row>
    <row r="170" spans="1:19" ht="43.5" x14ac:dyDescent="0.3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22</v>
      </c>
      <c r="P170">
        <v>25</v>
      </c>
      <c r="Q170" s="11" t="s">
        <v>8323</v>
      </c>
      <c r="R170" t="s">
        <v>8326</v>
      </c>
      <c r="S170" s="16">
        <v>42317.826377314821</v>
      </c>
    </row>
    <row r="171" spans="1:19" ht="58" x14ac:dyDescent="0.3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126</v>
      </c>
      <c r="P171">
        <v>25</v>
      </c>
      <c r="Q171" s="11" t="s">
        <v>8323</v>
      </c>
      <c r="R171" t="s">
        <v>8326</v>
      </c>
      <c r="S171" s="16">
        <v>42059.970729166671</v>
      </c>
    </row>
    <row r="172" spans="1:19" ht="58" x14ac:dyDescent="0.3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265</v>
      </c>
      <c r="P172">
        <v>5.75</v>
      </c>
      <c r="Q172" s="11" t="s">
        <v>8323</v>
      </c>
      <c r="R172" t="s">
        <v>8326</v>
      </c>
      <c r="S172" s="16">
        <v>41879.043530092589</v>
      </c>
    </row>
    <row r="173" spans="1:19" ht="43.5" x14ac:dyDescent="0.3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106</v>
      </c>
      <c r="P173">
        <v>5.75</v>
      </c>
      <c r="Q173" s="11" t="s">
        <v>8323</v>
      </c>
      <c r="R173" t="s">
        <v>8326</v>
      </c>
      <c r="S173" s="16">
        <v>41811.555462962962</v>
      </c>
    </row>
    <row r="174" spans="1:19" ht="43.5" x14ac:dyDescent="0.3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352</v>
      </c>
      <c r="P174">
        <v>7</v>
      </c>
      <c r="Q174" s="11" t="s">
        <v>8323</v>
      </c>
      <c r="R174" t="s">
        <v>8326</v>
      </c>
      <c r="S174" s="16">
        <v>41995.084074074075</v>
      </c>
    </row>
    <row r="175" spans="1:19" ht="43.5" x14ac:dyDescent="0.3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104</v>
      </c>
      <c r="P175">
        <v>7</v>
      </c>
      <c r="Q175" s="11" t="s">
        <v>8323</v>
      </c>
      <c r="R175" t="s">
        <v>8326</v>
      </c>
      <c r="S175" s="16">
        <v>41831.742962962962</v>
      </c>
    </row>
    <row r="176" spans="1:19" ht="58" x14ac:dyDescent="0.3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104</v>
      </c>
      <c r="P176">
        <v>20</v>
      </c>
      <c r="Q176" s="11" t="s">
        <v>8323</v>
      </c>
      <c r="R176" t="s">
        <v>8326</v>
      </c>
      <c r="S176" s="16">
        <v>41929.266215277778</v>
      </c>
    </row>
    <row r="177" spans="1:19" ht="43.5" x14ac:dyDescent="0.3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104</v>
      </c>
      <c r="P177">
        <v>20</v>
      </c>
      <c r="Q177" s="11" t="s">
        <v>8323</v>
      </c>
      <c r="R177" t="s">
        <v>8326</v>
      </c>
      <c r="S177" s="16">
        <v>42039.194988425923</v>
      </c>
    </row>
    <row r="178" spans="1:19" ht="43.5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103</v>
      </c>
      <c r="P178">
        <v>20</v>
      </c>
      <c r="Q178" s="11" t="s">
        <v>8323</v>
      </c>
      <c r="R178" t="s">
        <v>8326</v>
      </c>
      <c r="S178" s="16">
        <v>41831.675034722226</v>
      </c>
    </row>
    <row r="179" spans="1:19" ht="43.5" x14ac:dyDescent="0.3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103</v>
      </c>
      <c r="P179">
        <v>10</v>
      </c>
      <c r="Q179" s="11" t="s">
        <v>8323</v>
      </c>
      <c r="R179" t="s">
        <v>8326</v>
      </c>
      <c r="S179" s="16">
        <v>42065.190694444449</v>
      </c>
    </row>
    <row r="180" spans="1:19" ht="43.5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102</v>
      </c>
      <c r="P180">
        <v>16</v>
      </c>
      <c r="Q180" s="11" t="s">
        <v>8323</v>
      </c>
      <c r="R180" t="s">
        <v>8326</v>
      </c>
      <c r="S180" s="16">
        <v>42169.958506944444</v>
      </c>
    </row>
    <row r="181" spans="1:19" ht="43.5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167</v>
      </c>
      <c r="P181">
        <v>5</v>
      </c>
      <c r="Q181" s="11" t="s">
        <v>8323</v>
      </c>
      <c r="R181" t="s">
        <v>8326</v>
      </c>
      <c r="S181" s="16">
        <v>41820.870821759258</v>
      </c>
    </row>
    <row r="182" spans="1:19" ht="58" x14ac:dyDescent="0.3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100</v>
      </c>
      <c r="P182">
        <v>5.5</v>
      </c>
      <c r="Q182" s="11" t="s">
        <v>8323</v>
      </c>
      <c r="R182" t="s">
        <v>8326</v>
      </c>
      <c r="S182" s="16">
        <v>42447.863553240735</v>
      </c>
    </row>
    <row r="183" spans="1:19" ht="43.5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102</v>
      </c>
      <c r="P183">
        <v>5.5</v>
      </c>
      <c r="Q183" s="11" t="s">
        <v>8323</v>
      </c>
      <c r="R183" t="s">
        <v>8326</v>
      </c>
      <c r="S183" s="16">
        <v>41961.492488425924</v>
      </c>
    </row>
    <row r="184" spans="1:19" ht="29" x14ac:dyDescent="0.3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100</v>
      </c>
      <c r="P184">
        <v>5.5</v>
      </c>
      <c r="Q184" s="11" t="s">
        <v>8323</v>
      </c>
      <c r="R184" t="s">
        <v>8326</v>
      </c>
      <c r="S184" s="16">
        <v>42402.947002314817</v>
      </c>
    </row>
    <row r="185" spans="1:19" ht="29" x14ac:dyDescent="0.3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115</v>
      </c>
      <c r="P185">
        <v>10</v>
      </c>
      <c r="Q185" s="11" t="s">
        <v>8323</v>
      </c>
      <c r="R185" t="s">
        <v>8326</v>
      </c>
      <c r="S185" s="16">
        <v>42437.64534722222</v>
      </c>
    </row>
    <row r="186" spans="1:19" ht="43.5" x14ac:dyDescent="0.3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112</v>
      </c>
      <c r="P186">
        <v>10</v>
      </c>
      <c r="Q186" s="11" t="s">
        <v>8323</v>
      </c>
      <c r="R186" t="s">
        <v>8326</v>
      </c>
      <c r="S186" s="16">
        <v>42058.603877314818</v>
      </c>
    </row>
    <row r="187" spans="1:19" ht="43.5" x14ac:dyDescent="0.3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51</v>
      </c>
      <c r="P187">
        <v>10</v>
      </c>
      <c r="Q187" s="11" t="s">
        <v>8323</v>
      </c>
      <c r="R187" t="s">
        <v>8326</v>
      </c>
      <c r="S187" s="16">
        <v>42217.670104166667</v>
      </c>
    </row>
    <row r="188" spans="1:19" ht="43.5" x14ac:dyDescent="0.3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173</v>
      </c>
      <c r="P188">
        <v>10</v>
      </c>
      <c r="Q188" s="11" t="s">
        <v>8323</v>
      </c>
      <c r="R188" t="s">
        <v>8326</v>
      </c>
      <c r="S188" s="16">
        <v>42261.632916666669</v>
      </c>
    </row>
    <row r="189" spans="1:19" ht="43.5" x14ac:dyDescent="0.3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102</v>
      </c>
      <c r="P189">
        <v>10</v>
      </c>
      <c r="Q189" s="11" t="s">
        <v>8323</v>
      </c>
      <c r="R189" t="s">
        <v>8326</v>
      </c>
      <c r="S189" s="16">
        <v>41831.697939814818</v>
      </c>
    </row>
    <row r="190" spans="1:19" ht="43.5" x14ac:dyDescent="0.3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142</v>
      </c>
      <c r="P190">
        <v>7</v>
      </c>
      <c r="Q190" s="11" t="s">
        <v>8323</v>
      </c>
      <c r="R190" t="s">
        <v>8326</v>
      </c>
      <c r="S190" s="16">
        <v>42513.976319444439</v>
      </c>
    </row>
    <row r="191" spans="1:19" ht="43.5" x14ac:dyDescent="0.3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106</v>
      </c>
      <c r="P191">
        <v>2.33</v>
      </c>
      <c r="Q191" s="11" t="s">
        <v>8323</v>
      </c>
      <c r="R191" t="s">
        <v>8326</v>
      </c>
      <c r="S191" s="16">
        <v>42465.128391203703</v>
      </c>
    </row>
    <row r="192" spans="1:19" ht="43.5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104</v>
      </c>
      <c r="P192">
        <v>3</v>
      </c>
      <c r="Q192" s="11" t="s">
        <v>8323</v>
      </c>
      <c r="R192" t="s">
        <v>8326</v>
      </c>
      <c r="S192" s="16">
        <v>41982.904386574075</v>
      </c>
    </row>
    <row r="193" spans="1:19" ht="43.5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102</v>
      </c>
      <c r="P193">
        <v>5</v>
      </c>
      <c r="Q193" s="11" t="s">
        <v>8323</v>
      </c>
      <c r="R193" t="s">
        <v>8326</v>
      </c>
      <c r="S193" s="16">
        <v>41985.427361111113</v>
      </c>
    </row>
    <row r="194" spans="1:19" ht="43.5" x14ac:dyDescent="0.3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163</v>
      </c>
      <c r="P194">
        <v>5</v>
      </c>
      <c r="Q194" s="11" t="s">
        <v>8323</v>
      </c>
      <c r="R194" t="s">
        <v>8326</v>
      </c>
      <c r="S194" s="16">
        <v>42510.938900462963</v>
      </c>
    </row>
    <row r="195" spans="1:19" ht="43.5" x14ac:dyDescent="0.3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102</v>
      </c>
      <c r="P195">
        <v>5</v>
      </c>
      <c r="Q195" s="11" t="s">
        <v>8323</v>
      </c>
      <c r="R195" t="s">
        <v>8326</v>
      </c>
      <c r="S195" s="16">
        <v>42109.801712962959</v>
      </c>
    </row>
    <row r="196" spans="1:19" ht="43.5" x14ac:dyDescent="0.3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101</v>
      </c>
      <c r="P196">
        <v>5</v>
      </c>
      <c r="Q196" s="11" t="s">
        <v>8323</v>
      </c>
      <c r="R196" t="s">
        <v>8326</v>
      </c>
      <c r="S196" s="16">
        <v>41809.389930555553</v>
      </c>
    </row>
    <row r="197" spans="1:19" ht="43.5" x14ac:dyDescent="0.3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101</v>
      </c>
      <c r="P197">
        <v>5</v>
      </c>
      <c r="Q197" s="11" t="s">
        <v>8323</v>
      </c>
      <c r="R197" t="s">
        <v>8326</v>
      </c>
      <c r="S197" s="16">
        <v>41848.772928240738</v>
      </c>
    </row>
    <row r="198" spans="1:19" ht="43.5" x14ac:dyDescent="0.3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100</v>
      </c>
      <c r="P198">
        <v>3</v>
      </c>
      <c r="Q198" s="11" t="s">
        <v>8323</v>
      </c>
      <c r="R198" t="s">
        <v>8326</v>
      </c>
      <c r="S198" s="16">
        <v>42107.864722222221</v>
      </c>
    </row>
    <row r="199" spans="1:19" ht="29" x14ac:dyDescent="0.3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107</v>
      </c>
      <c r="P199">
        <v>1.5</v>
      </c>
      <c r="Q199" s="11" t="s">
        <v>8323</v>
      </c>
      <c r="R199" t="s">
        <v>8326</v>
      </c>
      <c r="S199" s="16">
        <v>42095.229166666672</v>
      </c>
    </row>
    <row r="200" spans="1:19" ht="43.5" x14ac:dyDescent="0.3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114</v>
      </c>
      <c r="P200">
        <v>1</v>
      </c>
      <c r="Q200" s="11" t="s">
        <v>8323</v>
      </c>
      <c r="R200" t="s">
        <v>8326</v>
      </c>
      <c r="S200" s="16">
        <v>42358.573182870372</v>
      </c>
    </row>
    <row r="201" spans="1:19" ht="43.5" x14ac:dyDescent="0.3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113</v>
      </c>
      <c r="P201">
        <v>1.5</v>
      </c>
      <c r="Q201" s="11" t="s">
        <v>8323</v>
      </c>
      <c r="R201" t="s">
        <v>8326</v>
      </c>
      <c r="S201" s="16">
        <v>42307.189270833333</v>
      </c>
    </row>
    <row r="202" spans="1:19" ht="43.5" x14ac:dyDescent="0.3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131</v>
      </c>
      <c r="P202">
        <v>2</v>
      </c>
      <c r="Q202" s="11" t="s">
        <v>8323</v>
      </c>
      <c r="R202" t="s">
        <v>8326</v>
      </c>
      <c r="S202" s="16">
        <v>42391.772997685184</v>
      </c>
    </row>
    <row r="203" spans="1:19" ht="43.5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39</v>
      </c>
      <c r="P203">
        <v>1</v>
      </c>
      <c r="Q203" s="11" t="s">
        <v>8323</v>
      </c>
      <c r="R203" t="s">
        <v>8326</v>
      </c>
      <c r="S203" s="16">
        <v>41828.922905092593</v>
      </c>
    </row>
    <row r="204" spans="1:19" ht="43.5" x14ac:dyDescent="0.3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156</v>
      </c>
      <c r="P204">
        <v>1</v>
      </c>
      <c r="Q204" s="11" t="s">
        <v>8323</v>
      </c>
      <c r="R204" t="s">
        <v>8326</v>
      </c>
      <c r="S204" s="16">
        <v>42444.877743055549</v>
      </c>
    </row>
    <row r="205" spans="1:19" ht="43.5" x14ac:dyDescent="0.3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105</v>
      </c>
      <c r="P205">
        <v>1</v>
      </c>
      <c r="Q205" s="11" t="s">
        <v>8323</v>
      </c>
      <c r="R205" t="s">
        <v>8326</v>
      </c>
      <c r="S205" s="16">
        <v>42059.270023148143</v>
      </c>
    </row>
    <row r="206" spans="1:19" ht="43.5" x14ac:dyDescent="0.3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978</v>
      </c>
      <c r="P206">
        <v>1</v>
      </c>
      <c r="Q206" s="11" t="s">
        <v>8323</v>
      </c>
      <c r="R206" t="s">
        <v>8326</v>
      </c>
      <c r="S206" s="16">
        <v>42415.168564814812</v>
      </c>
    </row>
    <row r="207" spans="1:19" ht="29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144</v>
      </c>
      <c r="P207">
        <v>1</v>
      </c>
      <c r="Q207" s="11" t="s">
        <v>8323</v>
      </c>
      <c r="R207" t="s">
        <v>8326</v>
      </c>
      <c r="S207" s="16">
        <v>42611.261064814811</v>
      </c>
    </row>
    <row r="208" spans="1:19" ht="43.5" x14ac:dyDescent="0.3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147</v>
      </c>
      <c r="P208">
        <v>1</v>
      </c>
      <c r="Q208" s="11" t="s">
        <v>8323</v>
      </c>
      <c r="R208" t="s">
        <v>8326</v>
      </c>
      <c r="S208" s="16">
        <v>42174.780821759254</v>
      </c>
    </row>
    <row r="209" spans="1:19" ht="58" x14ac:dyDescent="0.3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143</v>
      </c>
      <c r="P209">
        <v>1</v>
      </c>
      <c r="Q209" s="11" t="s">
        <v>8323</v>
      </c>
      <c r="R209" t="s">
        <v>8326</v>
      </c>
      <c r="S209" s="16">
        <v>42041.743090277778</v>
      </c>
    </row>
    <row r="210" spans="1:19" ht="43.5" x14ac:dyDescent="0.3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114</v>
      </c>
      <c r="P210">
        <v>1</v>
      </c>
      <c r="Q210" s="11" t="s">
        <v>8323</v>
      </c>
      <c r="R210" t="s">
        <v>8326</v>
      </c>
      <c r="S210" s="16">
        <v>41789.893599537041</v>
      </c>
    </row>
    <row r="211" spans="1:19" ht="58" x14ac:dyDescent="0.3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68</v>
      </c>
      <c r="P211">
        <v>1</v>
      </c>
      <c r="Q211" s="11" t="s">
        <v>8323</v>
      </c>
      <c r="R211" t="s">
        <v>8326</v>
      </c>
      <c r="S211" s="16">
        <v>41905.636469907404</v>
      </c>
    </row>
    <row r="212" spans="1:19" x14ac:dyDescent="0.3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25</v>
      </c>
      <c r="P212">
        <v>1</v>
      </c>
      <c r="Q212" s="11" t="s">
        <v>8323</v>
      </c>
      <c r="R212" t="s">
        <v>8326</v>
      </c>
      <c r="S212" s="16">
        <v>41890.16269675926</v>
      </c>
    </row>
    <row r="213" spans="1:19" ht="43.5" x14ac:dyDescent="0.3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126</v>
      </c>
      <c r="P213">
        <v>0</v>
      </c>
      <c r="Q213" s="11" t="s">
        <v>8323</v>
      </c>
      <c r="R213" t="s">
        <v>8326</v>
      </c>
      <c r="S213" s="16">
        <v>42171.743969907402</v>
      </c>
    </row>
    <row r="214" spans="1:19" ht="43.5" x14ac:dyDescent="0.3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122</v>
      </c>
      <c r="P214">
        <v>0</v>
      </c>
      <c r="Q214" s="11" t="s">
        <v>8323</v>
      </c>
      <c r="R214" t="s">
        <v>8326</v>
      </c>
      <c r="S214" s="16">
        <v>42495.722187499996</v>
      </c>
    </row>
    <row r="215" spans="1:19" ht="29" x14ac:dyDescent="0.3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126</v>
      </c>
      <c r="P215">
        <v>0</v>
      </c>
      <c r="Q215" s="11" t="s">
        <v>8323</v>
      </c>
      <c r="R215" t="s">
        <v>8326</v>
      </c>
      <c r="S215" s="16">
        <v>42037.986284722225</v>
      </c>
    </row>
    <row r="216" spans="1:19" ht="43.5" x14ac:dyDescent="0.3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169</v>
      </c>
      <c r="P216">
        <v>0</v>
      </c>
      <c r="Q216" s="11" t="s">
        <v>8323</v>
      </c>
      <c r="R216" t="s">
        <v>8326</v>
      </c>
      <c r="S216" s="16">
        <v>41922.535185185188</v>
      </c>
    </row>
    <row r="217" spans="1:19" ht="43.5" x14ac:dyDescent="0.3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102</v>
      </c>
      <c r="P217">
        <v>0</v>
      </c>
      <c r="Q217" s="11" t="s">
        <v>8323</v>
      </c>
      <c r="R217" t="s">
        <v>8326</v>
      </c>
      <c r="S217" s="16">
        <v>42325.920717592591</v>
      </c>
    </row>
    <row r="218" spans="1:19" ht="43.5" x14ac:dyDescent="0.3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19</v>
      </c>
      <c r="P218">
        <v>0</v>
      </c>
      <c r="Q218" s="11" t="s">
        <v>8323</v>
      </c>
      <c r="R218" t="s">
        <v>8326</v>
      </c>
      <c r="S218" s="16">
        <v>42675.262962962966</v>
      </c>
    </row>
    <row r="219" spans="1:19" ht="43.5" x14ac:dyDescent="0.3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107</v>
      </c>
      <c r="P219">
        <v>0</v>
      </c>
      <c r="Q219" s="11" t="s">
        <v>8323</v>
      </c>
      <c r="R219" t="s">
        <v>8326</v>
      </c>
      <c r="S219" s="16">
        <v>42322.025115740747</v>
      </c>
    </row>
    <row r="220" spans="1:19" ht="43.5" x14ac:dyDescent="0.3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112</v>
      </c>
      <c r="P220">
        <v>0</v>
      </c>
      <c r="Q220" s="11" t="s">
        <v>8323</v>
      </c>
      <c r="R220" t="s">
        <v>8326</v>
      </c>
      <c r="S220" s="16">
        <v>42550.048449074078</v>
      </c>
    </row>
    <row r="221" spans="1:19" ht="43.5" x14ac:dyDescent="0.3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132</v>
      </c>
      <c r="P221">
        <v>0</v>
      </c>
      <c r="Q221" s="11" t="s">
        <v>8323</v>
      </c>
      <c r="R221" t="s">
        <v>8326</v>
      </c>
      <c r="S221" s="16">
        <v>42515.078217592592</v>
      </c>
    </row>
    <row r="222" spans="1:19" x14ac:dyDescent="0.3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105</v>
      </c>
      <c r="P222">
        <v>0</v>
      </c>
      <c r="Q222" s="11" t="s">
        <v>8323</v>
      </c>
      <c r="R222" t="s">
        <v>8326</v>
      </c>
      <c r="S222" s="16">
        <v>42538.742893518516</v>
      </c>
    </row>
    <row r="223" spans="1:19" ht="43.5" x14ac:dyDescent="0.3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105</v>
      </c>
      <c r="P223">
        <v>0</v>
      </c>
      <c r="Q223" s="11" t="s">
        <v>8323</v>
      </c>
      <c r="R223" t="s">
        <v>8326</v>
      </c>
      <c r="S223" s="16">
        <v>42419.246168981481</v>
      </c>
    </row>
    <row r="224" spans="1:19" ht="43.5" x14ac:dyDescent="0.3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2</v>
      </c>
      <c r="P224">
        <v>0</v>
      </c>
      <c r="Q224" s="11" t="s">
        <v>8323</v>
      </c>
      <c r="R224" t="s">
        <v>8326</v>
      </c>
      <c r="S224" s="16">
        <v>42613.841261574074</v>
      </c>
    </row>
    <row r="225" spans="1:19" ht="58" x14ac:dyDescent="0.3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104</v>
      </c>
      <c r="P225">
        <v>0</v>
      </c>
      <c r="Q225" s="11" t="s">
        <v>8323</v>
      </c>
      <c r="R225" t="s">
        <v>8326</v>
      </c>
      <c r="S225" s="16">
        <v>42108.692060185189</v>
      </c>
    </row>
    <row r="226" spans="1:19" ht="43.5" x14ac:dyDescent="0.3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104</v>
      </c>
      <c r="P226">
        <v>0</v>
      </c>
      <c r="Q226" s="11" t="s">
        <v>8323</v>
      </c>
      <c r="R226" t="s">
        <v>8326</v>
      </c>
      <c r="S226" s="16">
        <v>42228.151701388888</v>
      </c>
    </row>
    <row r="227" spans="1:19" ht="43.5" x14ac:dyDescent="0.3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102</v>
      </c>
      <c r="P227">
        <v>0</v>
      </c>
      <c r="Q227" s="11" t="s">
        <v>8323</v>
      </c>
      <c r="R227" t="s">
        <v>8326</v>
      </c>
      <c r="S227" s="16">
        <v>42408.999571759254</v>
      </c>
    </row>
    <row r="228" spans="1:19" ht="43.5" x14ac:dyDescent="0.3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112</v>
      </c>
      <c r="P228">
        <v>0</v>
      </c>
      <c r="Q228" s="11" t="s">
        <v>8323</v>
      </c>
      <c r="R228" t="s">
        <v>8326</v>
      </c>
      <c r="S228" s="16">
        <v>42253.633159722223</v>
      </c>
    </row>
    <row r="229" spans="1:19" ht="43.5" x14ac:dyDescent="0.3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126</v>
      </c>
      <c r="P229">
        <v>0</v>
      </c>
      <c r="Q229" s="11" t="s">
        <v>8323</v>
      </c>
      <c r="R229" t="s">
        <v>8326</v>
      </c>
      <c r="S229" s="16">
        <v>41916.597638888888</v>
      </c>
    </row>
    <row r="230" spans="1:19" ht="43.5" x14ac:dyDescent="0.3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101</v>
      </c>
      <c r="P230">
        <v>0</v>
      </c>
      <c r="Q230" s="11" t="s">
        <v>8323</v>
      </c>
      <c r="R230" t="s">
        <v>8326</v>
      </c>
      <c r="S230" s="16">
        <v>42457.932025462964</v>
      </c>
    </row>
    <row r="231" spans="1:19" ht="58" x14ac:dyDescent="0.3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106</v>
      </c>
      <c r="P231">
        <v>0</v>
      </c>
      <c r="Q231" s="11" t="s">
        <v>8323</v>
      </c>
      <c r="R231" t="s">
        <v>8326</v>
      </c>
      <c r="S231" s="16">
        <v>42213.662905092591</v>
      </c>
    </row>
    <row r="232" spans="1:19" ht="58" x14ac:dyDescent="0.3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20</v>
      </c>
      <c r="P232">
        <v>0</v>
      </c>
      <c r="Q232" s="11" t="s">
        <v>8323</v>
      </c>
      <c r="R232" t="s">
        <v>8326</v>
      </c>
      <c r="S232" s="16">
        <v>41941.585231481484</v>
      </c>
    </row>
    <row r="233" spans="1:19" ht="43.5" x14ac:dyDescent="0.3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104</v>
      </c>
      <c r="P233">
        <v>0</v>
      </c>
      <c r="Q233" s="11" t="s">
        <v>8323</v>
      </c>
      <c r="R233" t="s">
        <v>8326</v>
      </c>
      <c r="S233" s="16">
        <v>42282.655543981484</v>
      </c>
    </row>
    <row r="234" spans="1:19" ht="43.5" x14ac:dyDescent="0.3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174</v>
      </c>
      <c r="P234">
        <v>0</v>
      </c>
      <c r="Q234" s="11" t="s">
        <v>8323</v>
      </c>
      <c r="R234" t="s">
        <v>8326</v>
      </c>
      <c r="S234" s="16">
        <v>42115.11618055556</v>
      </c>
    </row>
    <row r="235" spans="1:19" ht="58" x14ac:dyDescent="0.3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100</v>
      </c>
      <c r="P235">
        <v>0</v>
      </c>
      <c r="Q235" s="11" t="s">
        <v>8323</v>
      </c>
      <c r="R235" t="s">
        <v>8326</v>
      </c>
      <c r="S235" s="16">
        <v>42286.749780092592</v>
      </c>
    </row>
    <row r="236" spans="1:19" ht="43.5" x14ac:dyDescent="0.3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100</v>
      </c>
      <c r="P236">
        <v>0</v>
      </c>
      <c r="Q236" s="11" t="s">
        <v>8323</v>
      </c>
      <c r="R236" t="s">
        <v>8326</v>
      </c>
      <c r="S236" s="16">
        <v>42511.698101851856</v>
      </c>
    </row>
    <row r="237" spans="1:19" ht="43.5" x14ac:dyDescent="0.3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36</v>
      </c>
      <c r="P237">
        <v>0</v>
      </c>
      <c r="Q237" s="11" t="s">
        <v>8323</v>
      </c>
      <c r="R237" t="s">
        <v>8326</v>
      </c>
      <c r="S237" s="16">
        <v>41950.114108796297</v>
      </c>
    </row>
    <row r="238" spans="1:19" ht="29" x14ac:dyDescent="0.3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219</v>
      </c>
      <c r="P238">
        <v>0</v>
      </c>
      <c r="Q238" s="11" t="s">
        <v>8323</v>
      </c>
      <c r="R238" t="s">
        <v>8326</v>
      </c>
      <c r="S238" s="16">
        <v>41793.710231481484</v>
      </c>
    </row>
    <row r="239" spans="1:19" ht="43.5" x14ac:dyDescent="0.3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168</v>
      </c>
      <c r="P239">
        <v>0</v>
      </c>
      <c r="Q239" s="11" t="s">
        <v>8323</v>
      </c>
      <c r="R239" t="s">
        <v>8326</v>
      </c>
      <c r="S239" s="16">
        <v>42453.806307870371</v>
      </c>
    </row>
    <row r="240" spans="1:19" ht="43.5" x14ac:dyDescent="0.3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105</v>
      </c>
      <c r="P240">
        <v>0</v>
      </c>
      <c r="Q240" s="11" t="s">
        <v>8323</v>
      </c>
      <c r="R240" t="s">
        <v>8326</v>
      </c>
      <c r="S240" s="16">
        <v>42103.024398148147</v>
      </c>
    </row>
    <row r="241" spans="1:19" ht="58" x14ac:dyDescent="0.3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105</v>
      </c>
      <c r="P241">
        <v>0</v>
      </c>
      <c r="Q241" s="11" t="s">
        <v>8323</v>
      </c>
      <c r="R241" t="s">
        <v>8326</v>
      </c>
      <c r="S241" s="16">
        <v>42186.01116898148</v>
      </c>
    </row>
    <row r="242" spans="1:19" ht="43.5" x14ac:dyDescent="0.3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166</v>
      </c>
      <c r="P242">
        <v>0</v>
      </c>
      <c r="Q242" s="11" t="s">
        <v>8323</v>
      </c>
      <c r="R242" t="s">
        <v>8326</v>
      </c>
      <c r="S242" s="16">
        <v>42492.737847222219</v>
      </c>
    </row>
    <row r="243" spans="1:19" ht="58" x14ac:dyDescent="0.3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104</v>
      </c>
      <c r="P243">
        <v>0</v>
      </c>
      <c r="Q243" s="11" t="s">
        <v>8323</v>
      </c>
      <c r="R243" t="s">
        <v>8326</v>
      </c>
      <c r="S243" s="16">
        <v>41793.814259259263</v>
      </c>
    </row>
    <row r="244" spans="1:19" ht="43.5" x14ac:dyDescent="0.3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138</v>
      </c>
      <c r="P244">
        <v>0</v>
      </c>
      <c r="Q244" s="11" t="s">
        <v>8323</v>
      </c>
      <c r="R244" t="s">
        <v>8326</v>
      </c>
      <c r="S244" s="16">
        <v>42111.904097222221</v>
      </c>
    </row>
    <row r="245" spans="1:19" ht="58" x14ac:dyDescent="0.3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102</v>
      </c>
      <c r="P245">
        <v>0</v>
      </c>
      <c r="Q245" s="11" t="s">
        <v>8323</v>
      </c>
      <c r="R245" t="s">
        <v>8326</v>
      </c>
      <c r="S245" s="16">
        <v>41867.652280092596</v>
      </c>
    </row>
    <row r="246" spans="1:19" ht="43.5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108</v>
      </c>
      <c r="P246">
        <v>0</v>
      </c>
      <c r="Q246" s="11" t="s">
        <v>8323</v>
      </c>
      <c r="R246" t="s">
        <v>8326</v>
      </c>
      <c r="S246" s="16">
        <v>41905.795706018522</v>
      </c>
    </row>
    <row r="247" spans="1:19" ht="43.5" x14ac:dyDescent="0.3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101</v>
      </c>
      <c r="P247">
        <v>0</v>
      </c>
      <c r="Q247" s="11" t="s">
        <v>8323</v>
      </c>
      <c r="R247" t="s">
        <v>8326</v>
      </c>
      <c r="S247" s="16">
        <v>42534.866875</v>
      </c>
    </row>
    <row r="248" spans="1:19" ht="43.5" x14ac:dyDescent="0.3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101</v>
      </c>
      <c r="P248">
        <v>0</v>
      </c>
      <c r="Q248" s="11" t="s">
        <v>8323</v>
      </c>
      <c r="R248" t="s">
        <v>8326</v>
      </c>
      <c r="S248" s="16">
        <v>42730.903726851851</v>
      </c>
    </row>
    <row r="249" spans="1:19" ht="43.5" x14ac:dyDescent="0.3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115</v>
      </c>
      <c r="P249">
        <v>0</v>
      </c>
      <c r="Q249" s="11" t="s">
        <v>8323</v>
      </c>
      <c r="R249" t="s">
        <v>8326</v>
      </c>
      <c r="S249" s="16">
        <v>42421.141469907408</v>
      </c>
    </row>
    <row r="250" spans="1:19" ht="43.5" x14ac:dyDescent="0.3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105</v>
      </c>
      <c r="P250">
        <v>0</v>
      </c>
      <c r="Q250" s="11" t="s">
        <v>8323</v>
      </c>
      <c r="R250" t="s">
        <v>8326</v>
      </c>
      <c r="S250" s="16">
        <v>41761.810150462967</v>
      </c>
    </row>
    <row r="251" spans="1:19" ht="43.5" x14ac:dyDescent="0.3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132</v>
      </c>
      <c r="P251">
        <v>0</v>
      </c>
      <c r="Q251" s="11" t="s">
        <v>8323</v>
      </c>
      <c r="R251" t="s">
        <v>8326</v>
      </c>
      <c r="S251" s="16">
        <v>41927.124884259261</v>
      </c>
    </row>
  </sheetData>
  <conditionalFormatting sqref="F1044713:F1048576"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"successful"</formula>
    </cfRule>
    <cfRule type="cellIs" dxfId="4" priority="16" operator="equal">
      <formula>"live"</formula>
    </cfRule>
  </conditionalFormatting>
  <conditionalFormatting sqref="O1044713:O1048576">
    <cfRule type="colorScale" priority="8">
      <colorScale>
        <cfvo type="min"/>
        <cfvo type="max"/>
        <color rgb="FFFF7128"/>
        <color theme="4" tint="-0.249977111117893"/>
      </colorScale>
    </cfRule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FF7128"/>
        <color theme="4" tint="-0.249977111117893"/>
      </colorScale>
    </cfRule>
  </conditionalFormatting>
  <conditionalFormatting sqref="F1:F1044712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R1:S1 O1:O1044712">
    <cfRule type="colorScale" priority="1">
      <colorScale>
        <cfvo type="min"/>
        <cfvo type="max"/>
        <color rgb="FFFF7128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-0.249977111117893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6C3F-D427-4042-8F7C-D5D941A873C8}">
  <dimension ref="A1:D14"/>
  <sheetViews>
    <sheetView workbookViewId="0">
      <selection activeCell="B9" sqref="B9"/>
    </sheetView>
  </sheetViews>
  <sheetFormatPr defaultRowHeight="14.5" x14ac:dyDescent="0.35"/>
  <cols>
    <col min="1" max="1" width="33.54296875" customWidth="1"/>
    <col min="2" max="2" width="30.90625" style="20" customWidth="1"/>
    <col min="3" max="3" width="25.6328125" style="20" customWidth="1"/>
    <col min="4" max="4" width="30.90625" customWidth="1"/>
  </cols>
  <sheetData>
    <row r="1" spans="1:4" x14ac:dyDescent="0.35">
      <c r="B1" s="20" t="s">
        <v>8385</v>
      </c>
      <c r="C1" s="20" t="s">
        <v>8384</v>
      </c>
    </row>
    <row r="2" spans="1:4" x14ac:dyDescent="0.3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  <c r="D2" s="19"/>
    </row>
    <row r="3" spans="1:4" x14ac:dyDescent="0.3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  <c r="D3" s="19"/>
    </row>
    <row r="4" spans="1:4" x14ac:dyDescent="0.3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  <c r="D4" s="19"/>
    </row>
    <row r="5" spans="1:4" x14ac:dyDescent="0.35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  <c r="D5" s="19"/>
    </row>
    <row r="6" spans="1:4" x14ac:dyDescent="0.35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  <c r="D6" s="19"/>
    </row>
    <row r="7" spans="1:4" x14ac:dyDescent="0.35">
      <c r="A7" t="s">
        <v>8393</v>
      </c>
      <c r="B7" s="20">
        <f>B5-B6</f>
        <v>3500</v>
      </c>
      <c r="C7" s="20">
        <f>C5-C6</f>
        <v>8000</v>
      </c>
      <c r="D7" s="19"/>
    </row>
    <row r="8" spans="1:4" x14ac:dyDescent="0.35">
      <c r="D8" s="19"/>
    </row>
    <row r="9" spans="1:4" x14ac:dyDescent="0.3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  <c r="D9" s="19"/>
    </row>
    <row r="10" spans="1:4" x14ac:dyDescent="0.3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  <c r="D10" s="19"/>
    </row>
    <row r="11" spans="1:4" x14ac:dyDescent="0.3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D11" s="18"/>
    </row>
    <row r="12" spans="1:4" x14ac:dyDescent="0.35">
      <c r="A12" t="s">
        <v>8395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4" x14ac:dyDescent="0.35">
      <c r="A13" t="s">
        <v>8396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4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Year</vt:lpstr>
      <vt:lpstr>Outcomes Based on Goals</vt:lpstr>
      <vt:lpstr>Category Statistics</vt:lpstr>
      <vt:lpstr>Subcategory Statistics</vt:lpstr>
      <vt:lpstr>Outcomes Based on Launch Date</vt:lpstr>
      <vt:lpstr>VLOOKUP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Kamna Gandhi</cp:lastModifiedBy>
  <dcterms:created xsi:type="dcterms:W3CDTF">2017-04-20T15:17:24Z</dcterms:created>
  <dcterms:modified xsi:type="dcterms:W3CDTF">2022-03-14T04:54:31Z</dcterms:modified>
</cp:coreProperties>
</file>