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2-05-2023\"/>
    </mc:Choice>
  </mc:AlternateContent>
  <xr:revisionPtr revIDLastSave="0" documentId="13_ncr:1_{4A2E045D-7C23-4350-BA18-D902923F0647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<sst xmlns="http://schemas.openxmlformats.org/spreadsheetml/2006/main" count="104" uniqueCount="86">
  <si>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</si>
  <si>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</si>
  <si>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</si>
  <si>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</si>
  <si>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</si>
  <si>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</si>
  <si>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</si>
  <si>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</si>
  <si>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</si>
  <si>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</si>
  <si>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</si>
  <si>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</si>
  <si>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</si>
  <si>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</si>
  <si>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</si>
  <si>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</si>
  <si>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</si>
  <si>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</si>
  <si>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</si>
  <si>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</si>
  <si>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</si>
  <si>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</si>
  <si>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-</t>
  </si>
  <si>
    <t>Серкан Кандемир / Serkan Kandemir +90 (552) 505-93-68</t>
  </si>
  <si>
    <t>TSM ENERJI (Sintek)</t>
  </si>
  <si>
    <t>H-H-W-R</t>
  </si>
  <si>
    <t>Бураншин А. / Buranshın A.</t>
  </si>
  <si>
    <t>Erman Aydın / Эмран Айдын</t>
  </si>
  <si>
    <t>Бахтeев М.Ф /  Bakhteev M.F.</t>
  </si>
  <si>
    <t>00UEL</t>
  </si>
  <si>
    <t>Склад дизельного топлива (00UEL) Diesel fuel storage (00UEL )</t>
  </si>
  <si>
    <t>AKU.1309.00UEL.KM.LC0001</t>
  </si>
  <si>
    <t>Сварочный формуляр соединения арматурных выпусков в осях 11-14/A-C на отм. +4,200 согласно чертежу  AKU.1309.00UEL.0.KZ.TB0002-SINTEK-WF002 # Welding form for connecting rebars in axes 11-14 / A-C at elev. +4.200 according to drawing AKU.1309.00UEL.0.KZ.TB0002-SINTEK-WF002</t>
  </si>
  <si>
    <t>AKU.2008.00UEL.0.CS.QA0002_С01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</si>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</sst>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2" xfId="0" applyFont="1" applyBorder="1"/>
    <xf numFmtId="0" fontId="12" fillId="0" borderId="23" xfId="0" applyFont="1" applyBorder="1"/>
    <xf numFmtId="0" fontId="12" fillId="0" borderId="0" xfId="0" applyFont="1"/>
    <xf numFmtId="0" fontId="12" fillId="0" borderId="25" xfId="0" applyFont="1" applyBorder="1"/>
    <xf numFmtId="0" fontId="12" fillId="0" borderId="27" xfId="0" applyFont="1" applyBorder="1"/>
    <xf numFmtId="0" fontId="12" fillId="0" borderId="28" xfId="0" applyFont="1" applyBorder="1"/>
    <xf numFmtId="0" fontId="15" fillId="0" borderId="30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/>
    </xf>
    <xf numFmtId="14" fontId="25" fillId="0" borderId="39" xfId="0" applyNumberFormat="1" applyFont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/>
    </xf>
    <xf numFmtId="14" fontId="25" fillId="0" borderId="42" xfId="0" applyNumberFormat="1" applyFont="1" applyBorder="1" applyAlignment="1">
      <alignment horizontal="center" vertical="center" wrapText="1"/>
    </xf>
    <xf numFmtId="164" fontId="0" fillId="0" borderId="42" xfId="0" applyNumberForma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26" fillId="3" borderId="42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27" fillId="3" borderId="42" xfId="0" applyFont="1" applyFill="1" applyBorder="1" applyAlignment="1">
      <alignment horizontal="center" vertical="center" wrapText="1"/>
    </xf>
    <xf numFmtId="0" fontId="25" fillId="3" borderId="42" xfId="0" applyFont="1" applyFill="1" applyBorder="1" applyAlignment="1">
      <alignment horizontal="center" vertical="center" wrapText="1"/>
    </xf>
    <xf numFmtId="0" fontId="25" fillId="5" borderId="42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165" fontId="0" fillId="0" borderId="42" xfId="0" applyNumberFormat="1" applyBorder="1"/>
    <xf numFmtId="21" fontId="0" fillId="0" borderId="42" xfId="0" applyNumberFormat="1" applyBorder="1"/>
    <xf numFmtId="0" fontId="0" fillId="0" borderId="42" xfId="0" applyBorder="1"/>
    <xf numFmtId="14" fontId="25" fillId="3" borderId="42" xfId="0" applyNumberFormat="1" applyFont="1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14" fillId="0" borderId="27" xfId="0" applyFont="1" applyBorder="1" applyAlignment="1">
      <alignment horizontal="right" vertical="top"/>
    </xf>
    <xf numFmtId="0" fontId="0" fillId="0" borderId="0" xfId="0"/>
    <xf numFmtId="0" fontId="0" fillId="0" borderId="27" xfId="0" applyBorder="1"/>
    <xf numFmtId="0" fontId="21" fillId="0" borderId="39" xfId="0" applyFont="1" applyBorder="1" applyAlignment="1">
      <alignment horizontal="left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2" fillId="0" borderId="44" xfId="0" applyFont="1" applyBorder="1" applyAlignment="1">
      <alignment horizontal="center" vertical="center" wrapText="1"/>
    </xf>
    <xf numFmtId="0" fontId="0" fillId="0" borderId="26" xfId="0" applyBorder="1"/>
    <xf numFmtId="0" fontId="0" fillId="0" borderId="28" xfId="0" applyBorder="1"/>
    <xf numFmtId="0" fontId="13" fillId="0" borderId="42" xfId="0" applyFont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20" fontId="16" fillId="0" borderId="42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2" fillId="0" borderId="29" xfId="0" applyFont="1" applyBorder="1" applyAlignment="1">
      <alignment horizontal="center"/>
    </xf>
    <xf numFmtId="0" fontId="21" fillId="0" borderId="42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2" xfId="0" applyBorder="1"/>
    <xf numFmtId="0" fontId="0" fillId="0" borderId="38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2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23" fillId="0" borderId="22" xfId="0" applyFont="1" applyBorder="1" applyAlignment="1">
      <alignment horizontal="left" wrapText="1"/>
    </xf>
    <xf numFmtId="0" fontId="15" fillId="0" borderId="39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2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2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7" xfId="0" applyFont="1" applyBorder="1" applyAlignment="1">
      <alignment horizontal="left" vertical="top" wrapText="1"/>
    </xf>
    <xf numFmtId="0" fontId="12" fillId="0" borderId="31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2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center" vertical="top" wrapText="1"/>
    </xf>
    <xf numFmtId="0" fontId="15" fillId="0" borderId="39" xfId="0" applyFont="1" applyBorder="1" applyAlignment="1">
      <alignment horizontal="left" vertical="top" wrapText="1"/>
    </xf>
    <xf numFmtId="0" fontId="15" fillId="0" borderId="27" xfId="0" applyFont="1" applyBorder="1" applyAlignment="1">
      <alignment horizontal="left" vertical="top"/>
    </xf>
    <xf numFmtId="0" fontId="20" fillId="0" borderId="43" xfId="0" applyFont="1" applyBorder="1" applyAlignment="1">
      <alignment horizontal="center" vertical="top" wrapText="1"/>
    </xf>
    <xf numFmtId="0" fontId="15" fillId="0" borderId="39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/>
    </xf>
    <xf numFmtId="0" fontId="19" fillId="0" borderId="39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0" xfId="0" applyBorder="1"/>
    <xf numFmtId="0" fontId="0" fillId="0" borderId="41" xfId="0" applyBorder="1"/>
    <xf numFmtId="0" fontId="15" fillId="0" borderId="42" xfId="0" applyFont="1" applyBorder="1" applyAlignment="1">
      <alignment horizontal="left" vertical="top"/>
    </xf>
    <xf numFmtId="0" fontId="15" fillId="0" borderId="22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30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5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6"/>
  <sheetViews>
    <sheetView showZeros="0" tabSelected="1" zoomScale="70" zoomScaleNormal="70" workbookViewId="0">
      <selection activeCell="H19" sqref="H19"/>
    </sheetView>
  </sheetViews>
  <sheetFormatPr defaultColWidth="9.109375" defaultRowHeight="14.4" x14ac:dyDescent="0.3"/>
  <cols>
    <col min="1" max="1" width="11" style="56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88" customWidth="1"/>
    <col min="23" max="23" width="9.109375" style="163" customWidth="1"/>
    <col min="24" max="16384" width="9.109375" style="163"/>
  </cols>
  <sheetData>
    <row r="1" spans="1:22" s="161" customFormat="1" ht="72" customHeight="1" x14ac:dyDescent="0.3">
      <c r="A1" s="55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164" t="s">
        <v>21</v>
      </c>
    </row>
    <row r="2" spans="1:22" s="162" customFormat="1" ht="79.95" customHeight="1" x14ac:dyDescent="0.3">
      <c r="A2" s="57"/>
      <c r="B2" s="58">
        <v>45068</v>
      </c>
      <c r="C2" s="58">
        <v>45069</v>
      </c>
      <c r="D2" s="26">
        <v>0.4375</v>
      </c>
      <c r="E2" s="59" t="s">
        <v>29</v>
      </c>
      <c r="F2" s="52" t="s">
        <v>31</v>
      </c>
      <c r="G2" s="52" t="s">
        <v>30</v>
      </c>
      <c r="H2" s="50" t="s">
        <v>32</v>
      </c>
      <c r="I2" s="52" t="s">
        <v>33</v>
      </c>
      <c r="J2" s="51" t="s">
        <v>25</v>
      </c>
      <c r="K2" s="48"/>
      <c r="L2" s="53"/>
      <c r="M2" s="50" t="s">
        <v>26</v>
      </c>
      <c r="N2" s="50" t="s">
        <v>27</v>
      </c>
      <c r="O2" s="50" t="s">
        <v>28</v>
      </c>
      <c r="P2" s="49" t="s">
        <v>22</v>
      </c>
      <c r="Q2" s="50"/>
      <c r="R2" s="49" t="s">
        <v>23</v>
      </c>
      <c r="S2" s="50" t="s">
        <v>22</v>
      </c>
      <c r="T2" s="54"/>
      <c r="U2" s="49"/>
      <c r="V2" s="81" t="s">
        <v>24</v>
      </c>
    </row>
    <row r="3" spans="1:22" s="162" customFormat="1" ht="15.6" x14ac:dyDescent="0.3">
      <c r="A3" s="57"/>
      <c r="B3" s="58"/>
      <c r="C3" s="58"/>
      <c r="D3" s="26"/>
      <c r="E3" s="59"/>
      <c r="F3" s="52"/>
      <c r="G3" s="52"/>
      <c r="H3" s="50"/>
      <c r="I3" s="52"/>
      <c r="J3" s="51"/>
      <c r="K3" s="48"/>
      <c r="L3" s="53"/>
      <c r="M3" s="50"/>
      <c r="N3" s="50"/>
      <c r="O3" s="50"/>
      <c r="P3" s="49"/>
      <c r="Q3" s="50"/>
      <c r="R3" s="49"/>
      <c r="S3" s="50"/>
      <c r="T3" s="54"/>
      <c r="U3" s="49"/>
      <c r="V3" s="81"/>
    </row>
    <row r="4" spans="1:22" s="162" customFormat="1" ht="15.6" x14ac:dyDescent="0.3">
      <c r="A4" s="57"/>
      <c r="B4" s="58"/>
      <c r="C4" s="58"/>
      <c r="D4" s="26"/>
      <c r="E4" s="59"/>
      <c r="F4" s="52"/>
      <c r="G4" s="52"/>
      <c r="H4" s="50"/>
      <c r="I4" s="52"/>
      <c r="J4" s="51"/>
      <c r="K4" s="48"/>
      <c r="L4" s="53"/>
      <c r="M4" s="50"/>
      <c r="N4" s="50"/>
      <c r="O4" s="50"/>
      <c r="P4" s="49"/>
      <c r="Q4" s="50"/>
      <c r="R4" s="49"/>
      <c r="S4" s="50"/>
      <c r="T4" s="54"/>
      <c r="U4" s="49"/>
      <c r="V4" s="81"/>
    </row>
    <row r="5" spans="1:22" s="162" customFormat="1" ht="15.6" x14ac:dyDescent="0.3">
      <c r="A5" s="57"/>
      <c r="B5" s="58"/>
      <c r="C5" s="58"/>
      <c r="D5" s="26"/>
      <c r="E5" s="59"/>
      <c r="F5" s="52"/>
      <c r="G5" s="52"/>
      <c r="H5" s="50"/>
      <c r="I5" s="52"/>
      <c r="J5" s="51"/>
      <c r="K5" s="48"/>
      <c r="L5" s="53"/>
      <c r="M5" s="50"/>
      <c r="N5" s="50"/>
      <c r="O5" s="50"/>
      <c r="P5" s="49"/>
      <c r="Q5" s="50"/>
      <c r="R5" s="49"/>
      <c r="S5" s="50"/>
      <c r="T5" s="54"/>
      <c r="U5" s="49"/>
      <c r="V5" s="81"/>
    </row>
    <row r="6" spans="1:22" s="162" customFormat="1" ht="15.6" x14ac:dyDescent="0.3">
      <c r="A6" s="57"/>
      <c r="B6" s="58"/>
      <c r="C6" s="58"/>
      <c r="D6" s="26"/>
      <c r="E6" s="59"/>
      <c r="F6" s="52"/>
      <c r="G6" s="52"/>
      <c r="H6" s="50"/>
      <c r="I6" s="52"/>
      <c r="J6" s="51"/>
      <c r="K6" s="48"/>
      <c r="L6" s="53"/>
      <c r="M6" s="50"/>
      <c r="N6" s="50"/>
      <c r="O6" s="50"/>
      <c r="P6" s="49"/>
      <c r="Q6" s="50"/>
      <c r="R6" s="49"/>
      <c r="S6" s="50"/>
      <c r="T6" s="54"/>
      <c r="U6" s="49"/>
      <c r="V6" s="81"/>
    </row>
    <row r="7" spans="1:22" s="162" customFormat="1" ht="15.6" x14ac:dyDescent="0.3">
      <c r="A7" s="57"/>
      <c r="B7" s="58"/>
      <c r="C7" s="58"/>
      <c r="D7" s="26"/>
      <c r="E7" s="59"/>
      <c r="F7" s="52"/>
      <c r="G7" s="52"/>
      <c r="H7" s="50"/>
      <c r="I7" s="52"/>
      <c r="J7" s="51"/>
      <c r="K7" s="48"/>
      <c r="L7" s="53"/>
      <c r="M7" s="50"/>
      <c r="N7" s="50"/>
      <c r="O7" s="50"/>
      <c r="P7" s="49"/>
      <c r="Q7" s="50"/>
      <c r="R7" s="49"/>
      <c r="S7" s="50"/>
      <c r="T7" s="54"/>
      <c r="U7" s="49"/>
      <c r="V7" s="81"/>
    </row>
    <row r="8" spans="1:22" s="162" customFormat="1" ht="15.6" x14ac:dyDescent="0.3">
      <c r="A8" s="57"/>
      <c r="B8" s="58"/>
      <c r="C8" s="58"/>
      <c r="D8" s="26"/>
      <c r="E8" s="59"/>
      <c r="F8" s="52"/>
      <c r="G8" s="52"/>
      <c r="H8" s="50"/>
      <c r="I8" s="52"/>
      <c r="J8" s="51"/>
      <c r="K8" s="48"/>
      <c r="L8" s="53"/>
      <c r="M8" s="50"/>
      <c r="N8" s="50"/>
      <c r="O8" s="50"/>
      <c r="P8" s="49"/>
      <c r="Q8" s="50"/>
      <c r="R8" s="49"/>
      <c r="S8" s="50"/>
      <c r="T8" s="54"/>
      <c r="U8" s="49"/>
      <c r="V8" s="81"/>
    </row>
    <row r="9" spans="1:22" s="162" customFormat="1" ht="15.6" x14ac:dyDescent="0.3">
      <c r="A9" s="57"/>
      <c r="B9" s="58"/>
      <c r="C9" s="58"/>
      <c r="D9" s="26"/>
      <c r="E9" s="59"/>
      <c r="F9" s="52"/>
      <c r="G9" s="52"/>
      <c r="H9" s="50"/>
      <c r="I9" s="52"/>
      <c r="J9" s="51"/>
      <c r="K9" s="48"/>
      <c r="L9" s="53"/>
      <c r="M9" s="50"/>
      <c r="N9" s="50"/>
      <c r="O9" s="50"/>
      <c r="P9" s="49"/>
      <c r="Q9" s="50"/>
      <c r="R9" s="49"/>
      <c r="S9" s="50"/>
      <c r="T9" s="54"/>
      <c r="U9" s="49"/>
      <c r="V9" s="81"/>
    </row>
    <row r="10" spans="1:22" s="162" customFormat="1" ht="15.6" x14ac:dyDescent="0.3">
      <c r="A10" s="57"/>
      <c r="B10" s="58"/>
      <c r="C10" s="58"/>
      <c r="D10" s="26"/>
      <c r="E10" s="59"/>
      <c r="F10" s="52"/>
      <c r="G10" s="52"/>
      <c r="H10" s="50"/>
      <c r="I10" s="52"/>
      <c r="J10" s="51"/>
      <c r="K10" s="48"/>
      <c r="L10" s="53"/>
      <c r="M10" s="50"/>
      <c r="N10" s="50"/>
      <c r="O10" s="50"/>
      <c r="P10" s="49"/>
      <c r="Q10" s="50"/>
      <c r="R10" s="49"/>
      <c r="S10" s="50"/>
      <c r="T10" s="54"/>
      <c r="U10" s="49"/>
      <c r="V10" s="81"/>
    </row>
    <row r="11" spans="1:22" s="162" customFormat="1" ht="15.6" x14ac:dyDescent="0.3">
      <c r="A11" s="57"/>
      <c r="B11" s="58"/>
      <c r="C11" s="58"/>
      <c r="D11" s="26"/>
      <c r="E11" s="59"/>
      <c r="F11" s="52"/>
      <c r="G11" s="52"/>
      <c r="H11" s="50"/>
      <c r="I11" s="52"/>
      <c r="J11" s="51"/>
      <c r="K11" s="48"/>
      <c r="L11" s="53"/>
      <c r="M11" s="50"/>
      <c r="N11" s="50"/>
      <c r="O11" s="50"/>
      <c r="P11" s="49"/>
      <c r="Q11" s="50"/>
      <c r="R11" s="49"/>
      <c r="S11" s="50"/>
      <c r="T11" s="54"/>
      <c r="U11" s="49"/>
      <c r="V11" s="81"/>
    </row>
    <row r="12" spans="1:22" s="162" customFormat="1" ht="15.6" x14ac:dyDescent="0.3">
      <c r="A12" s="60"/>
      <c r="B12" s="61"/>
      <c r="C12" s="61"/>
      <c r="D12" s="62"/>
      <c r="E12" s="63"/>
      <c r="F12" s="64"/>
      <c r="G12" s="64"/>
      <c r="H12" s="65"/>
      <c r="I12" s="64"/>
      <c r="J12" s="66"/>
      <c r="K12" s="67"/>
      <c r="L12" s="68"/>
      <c r="M12" s="65"/>
      <c r="N12" s="65"/>
      <c r="O12" s="65"/>
      <c r="P12" s="69"/>
      <c r="Q12" s="65"/>
      <c r="R12" s="69"/>
      <c r="S12" s="65"/>
      <c r="T12" s="70"/>
      <c r="U12" s="69"/>
      <c r="V12" s="81"/>
    </row>
    <row r="13" spans="1:22" s="162" customFormat="1" ht="15.6" x14ac:dyDescent="0.3">
      <c r="A13" s="71"/>
      <c r="B13" s="72"/>
      <c r="C13" s="72"/>
      <c r="D13" s="73"/>
      <c r="E13" s="74"/>
      <c r="F13" s="75"/>
      <c r="G13" s="75"/>
      <c r="H13" s="76"/>
      <c r="I13" s="75"/>
      <c r="J13" s="77"/>
      <c r="K13" s="78"/>
      <c r="L13" s="79"/>
      <c r="M13" s="76"/>
      <c r="N13" s="76"/>
      <c r="O13" s="76"/>
      <c r="P13" s="80"/>
      <c r="Q13" s="76"/>
      <c r="R13" s="80"/>
      <c r="S13" s="76"/>
      <c r="T13" s="76"/>
      <c r="U13" s="80"/>
      <c r="V13" s="81"/>
    </row>
    <row r="14" spans="1:22" s="162" customFormat="1" ht="15.6" x14ac:dyDescent="0.3">
      <c r="A14" s="71"/>
      <c r="B14" s="72"/>
      <c r="C14" s="72"/>
      <c r="D14" s="73"/>
      <c r="E14" s="74"/>
      <c r="F14" s="75"/>
      <c r="G14" s="75"/>
      <c r="H14" s="76"/>
      <c r="I14" s="75"/>
      <c r="J14" s="77"/>
      <c r="K14" s="78"/>
      <c r="L14" s="79"/>
      <c r="M14" s="76"/>
      <c r="N14" s="76"/>
      <c r="O14" s="76"/>
      <c r="P14" s="80"/>
      <c r="Q14" s="76"/>
      <c r="R14" s="80"/>
      <c r="S14" s="76"/>
      <c r="T14" s="76"/>
      <c r="U14" s="80"/>
      <c r="V14" s="81"/>
    </row>
    <row r="15" spans="1:22" s="162" customFormat="1" ht="15.6" x14ac:dyDescent="0.3">
      <c r="A15" s="71"/>
      <c r="B15" s="72"/>
      <c r="C15" s="72"/>
      <c r="D15" s="73"/>
      <c r="E15" s="74"/>
      <c r="F15" s="75"/>
      <c r="G15" s="75"/>
      <c r="H15" s="76"/>
      <c r="I15" s="75"/>
      <c r="J15" s="77"/>
      <c r="K15" s="78"/>
      <c r="L15" s="79"/>
      <c r="M15" s="76"/>
      <c r="N15" s="76"/>
      <c r="O15" s="76"/>
      <c r="P15" s="80"/>
      <c r="Q15" s="76"/>
      <c r="R15" s="80"/>
      <c r="S15" s="76"/>
      <c r="T15" s="76"/>
      <c r="U15" s="80"/>
      <c r="V15" s="81"/>
    </row>
    <row r="16" spans="1:22" x14ac:dyDescent="0.3">
      <c r="A16" s="82"/>
      <c r="B16" s="83"/>
      <c r="C16" s="83"/>
      <c r="D16" s="84"/>
      <c r="E16" s="85"/>
      <c r="F16" s="85"/>
      <c r="G16" s="85"/>
      <c r="H16" s="85"/>
      <c r="I16" s="85"/>
      <c r="J16" s="85"/>
      <c r="K16" s="82"/>
      <c r="L16" s="82"/>
      <c r="M16" s="85"/>
      <c r="N16" s="85"/>
      <c r="O16" s="85"/>
      <c r="P16" s="85"/>
      <c r="Q16" s="82"/>
      <c r="R16" s="85"/>
      <c r="S16" s="85"/>
      <c r="T16" s="82"/>
      <c r="U16" s="82"/>
      <c r="V16" s="85"/>
    </row>
    <row r="17" spans="1:22" ht="15.6" x14ac:dyDescent="0.3">
      <c r="A17" s="82"/>
      <c r="B17" s="86"/>
      <c r="C17" s="86"/>
      <c r="D17" s="84"/>
      <c r="E17" s="80"/>
      <c r="F17" s="80"/>
      <c r="G17" s="76"/>
      <c r="H17" s="87"/>
      <c r="I17" s="78"/>
      <c r="J17" s="77"/>
      <c r="K17" s="80"/>
      <c r="L17" s="79"/>
      <c r="M17" s="80"/>
      <c r="N17" s="78"/>
      <c r="O17" s="80"/>
      <c r="P17" s="80"/>
      <c r="Q17" s="80"/>
      <c r="R17" s="80"/>
      <c r="S17" s="80"/>
      <c r="T17" s="80"/>
      <c r="U17" s="80"/>
      <c r="V17" s="81"/>
    </row>
    <row r="18" spans="1:22" x14ac:dyDescent="0.3">
      <c r="A18" s="82"/>
      <c r="B18" s="83"/>
      <c r="C18" s="83"/>
      <c r="D18" s="84"/>
      <c r="E18" s="85"/>
      <c r="F18" s="85"/>
      <c r="G18" s="85"/>
      <c r="H18" s="85"/>
      <c r="I18" s="85"/>
      <c r="J18" s="85"/>
      <c r="K18" s="82"/>
      <c r="L18" s="82"/>
      <c r="M18" s="85"/>
      <c r="N18" s="85"/>
      <c r="O18" s="85"/>
      <c r="P18" s="85"/>
      <c r="Q18" s="82"/>
      <c r="R18" s="85"/>
      <c r="S18" s="85"/>
      <c r="T18" s="82"/>
      <c r="U18" s="82"/>
      <c r="V18" s="85"/>
    </row>
    <row r="19" spans="1:22" x14ac:dyDescent="0.3">
      <c r="A19" s="82"/>
      <c r="B19" s="83"/>
      <c r="C19" s="83"/>
      <c r="D19" s="84"/>
      <c r="E19" s="85"/>
      <c r="F19" s="85"/>
      <c r="G19" s="85"/>
      <c r="H19" s="85"/>
      <c r="I19" s="85"/>
      <c r="J19" s="85"/>
      <c r="K19" s="82"/>
      <c r="L19" s="82"/>
      <c r="M19" s="85"/>
      <c r="N19" s="85"/>
      <c r="O19" s="85"/>
      <c r="P19" s="85"/>
      <c r="Q19" s="82"/>
      <c r="R19" s="85"/>
      <c r="S19" s="85"/>
      <c r="T19" s="82"/>
      <c r="U19" s="82"/>
      <c r="V19" s="85"/>
    </row>
    <row r="20" spans="1:22" x14ac:dyDescent="0.3">
      <c r="A20" s="82"/>
      <c r="B20" s="83"/>
      <c r="C20" s="83"/>
      <c r="D20" s="84"/>
      <c r="E20" s="85"/>
      <c r="F20" s="85"/>
      <c r="G20" s="85"/>
      <c r="H20" s="85"/>
      <c r="I20" s="85"/>
      <c r="J20" s="85"/>
      <c r="K20" s="82"/>
      <c r="L20" s="82"/>
      <c r="M20" s="85"/>
      <c r="N20" s="85"/>
      <c r="O20" s="85"/>
      <c r="P20" s="85"/>
      <c r="Q20" s="82"/>
      <c r="R20" s="85"/>
      <c r="S20" s="85"/>
      <c r="T20" s="82"/>
      <c r="U20" s="82"/>
      <c r="V20" s="85"/>
    </row>
    <row r="21" spans="1:22" x14ac:dyDescent="0.3">
      <c r="A21" s="82"/>
      <c r="B21" s="83"/>
      <c r="C21" s="83"/>
      <c r="D21" s="84"/>
      <c r="E21" s="85"/>
      <c r="F21" s="85"/>
      <c r="G21" s="85"/>
      <c r="H21" s="85"/>
      <c r="I21" s="85"/>
      <c r="J21" s="85"/>
      <c r="K21" s="82"/>
      <c r="L21" s="82"/>
      <c r="M21" s="85"/>
      <c r="N21" s="85"/>
      <c r="O21" s="85"/>
      <c r="P21" s="85"/>
      <c r="Q21" s="82"/>
      <c r="R21" s="85"/>
      <c r="S21" s="85"/>
      <c r="T21" s="82"/>
      <c r="U21" s="82"/>
      <c r="V21" s="85"/>
    </row>
    <row r="22" spans="1:22" x14ac:dyDescent="0.3">
      <c r="A22" s="82"/>
      <c r="B22" s="83"/>
      <c r="C22" s="83"/>
      <c r="D22" s="84"/>
      <c r="E22" s="85"/>
      <c r="F22" s="85"/>
      <c r="G22" s="85"/>
      <c r="H22" s="85"/>
      <c r="I22" s="85"/>
      <c r="J22" s="85"/>
      <c r="K22" s="82"/>
      <c r="L22" s="82"/>
      <c r="M22" s="85"/>
      <c r="N22" s="85"/>
      <c r="O22" s="85"/>
      <c r="P22" s="85"/>
      <c r="Q22" s="82"/>
      <c r="R22" s="85"/>
      <c r="S22" s="85"/>
      <c r="T22" s="82"/>
      <c r="U22" s="82"/>
      <c r="V22" s="85"/>
    </row>
    <row r="23" spans="1:22" x14ac:dyDescent="0.3">
      <c r="A23" s="82"/>
      <c r="B23" s="83"/>
      <c r="C23" s="83"/>
      <c r="D23" s="84"/>
      <c r="E23" s="85"/>
      <c r="F23" s="85"/>
      <c r="G23" s="85"/>
      <c r="H23" s="85"/>
      <c r="I23" s="85"/>
      <c r="J23" s="85"/>
      <c r="K23" s="82"/>
      <c r="L23" s="82"/>
      <c r="M23" s="85"/>
      <c r="N23" s="85"/>
      <c r="O23" s="85"/>
      <c r="P23" s="85"/>
      <c r="Q23" s="82"/>
      <c r="R23" s="85"/>
      <c r="S23" s="85"/>
      <c r="T23" s="82"/>
      <c r="U23" s="82"/>
      <c r="V23" s="85"/>
    </row>
    <row r="24" spans="1:22" x14ac:dyDescent="0.3">
      <c r="A24" s="82"/>
      <c r="B24" s="83"/>
      <c r="C24" s="83"/>
      <c r="D24" s="84"/>
      <c r="E24" s="85"/>
      <c r="F24" s="85"/>
      <c r="G24" s="85"/>
      <c r="H24" s="85"/>
      <c r="I24" s="85"/>
      <c r="J24" s="85"/>
      <c r="K24" s="82"/>
      <c r="L24" s="82"/>
      <c r="M24" s="85"/>
      <c r="N24" s="85"/>
      <c r="O24" s="85"/>
      <c r="P24" s="85"/>
      <c r="Q24" s="82"/>
      <c r="R24" s="85"/>
      <c r="S24" s="85"/>
      <c r="T24" s="82"/>
      <c r="U24" s="82"/>
      <c r="V24" s="85"/>
    </row>
    <row r="25" spans="1:22" x14ac:dyDescent="0.3">
      <c r="A25" s="82"/>
      <c r="B25" s="82"/>
      <c r="C25" s="82"/>
      <c r="D25" s="73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1:22" x14ac:dyDescent="0.3">
      <c r="A26" s="82"/>
      <c r="B26" s="82"/>
      <c r="C26" s="82"/>
      <c r="D26" s="73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1"/>
      <c r="B1" s="93"/>
      <c r="C1" s="121" t="s">
        <v>34</v>
      </c>
      <c r="D1" s="93"/>
      <c r="E1" s="93"/>
      <c r="F1" s="93"/>
      <c r="G1" s="124" t="e">
        <f>+VLOOKUP(G9,Лист1!A3:T538,6,FALSE)</f>
        <v>#N/A</v>
      </c>
      <c r="H1" s="93"/>
      <c r="I1" s="93"/>
      <c r="J1" s="93"/>
      <c r="K1" s="93"/>
      <c r="L1" s="93"/>
      <c r="M1" s="134"/>
      <c r="N1" s="93"/>
      <c r="O1" s="93"/>
      <c r="P1" s="94"/>
    </row>
    <row r="2" spans="1:16" ht="37.950000000000003" customHeight="1" x14ac:dyDescent="0.3">
      <c r="A2" s="95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6"/>
    </row>
    <row r="3" spans="1:16" ht="24.6" customHeight="1" x14ac:dyDescent="0.3">
      <c r="A3" s="95"/>
      <c r="B3" s="90"/>
      <c r="C3" s="89" t="s">
        <v>35</v>
      </c>
      <c r="D3" s="90"/>
      <c r="E3" s="90"/>
      <c r="F3" s="90"/>
      <c r="G3" s="133" t="e">
        <f>+VLOOKUP(G9,Лист1!A3:T538,6,FALSE)</f>
        <v>#N/A</v>
      </c>
      <c r="H3" s="90"/>
      <c r="I3" s="90"/>
      <c r="J3" s="90"/>
      <c r="K3" s="90"/>
      <c r="L3" s="90"/>
      <c r="M3" s="90"/>
      <c r="N3" s="90"/>
      <c r="O3" s="90"/>
      <c r="P3" s="96"/>
    </row>
    <row r="4" spans="1:16" ht="29.4" customHeight="1" x14ac:dyDescent="0.3">
      <c r="A4" s="98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9"/>
    </row>
    <row r="5" spans="1:16" ht="14.4" customHeight="1" x14ac:dyDescent="0.3">
      <c r="A5" s="128" t="s">
        <v>36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06"/>
    </row>
    <row r="6" spans="1:16" ht="11.4" customHeight="1" x14ac:dyDescent="0.3">
      <c r="A6" s="109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0"/>
    </row>
    <row r="7" spans="1:16" ht="12" customHeight="1" x14ac:dyDescent="0.3">
      <c r="A7" s="128" t="s">
        <v>37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06"/>
    </row>
    <row r="8" spans="1:16" ht="9" customHeight="1" x14ac:dyDescent="0.3">
      <c r="A8" s="109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0"/>
    </row>
    <row r="9" spans="1:16" ht="18" customHeight="1" x14ac:dyDescent="0.3">
      <c r="A9" s="126" t="s">
        <v>38</v>
      </c>
      <c r="B9" s="114"/>
      <c r="C9" s="106"/>
      <c r="D9" s="120"/>
      <c r="E9" s="114"/>
      <c r="F9" s="106"/>
      <c r="G9" s="120" t="s">
        <v>39</v>
      </c>
      <c r="H9" s="114"/>
      <c r="I9" s="114"/>
      <c r="J9" s="106"/>
      <c r="K9" s="131" t="s">
        <v>40</v>
      </c>
      <c r="L9" s="114"/>
      <c r="M9" s="106"/>
      <c r="N9" s="113" t="e">
        <f>+VLOOKUP(G9,Лист1!A3:T538,2,FALSE)</f>
        <v>#N/A</v>
      </c>
      <c r="O9" s="114"/>
      <c r="P9" s="106"/>
    </row>
    <row r="10" spans="1:16" ht="24" customHeight="1" x14ac:dyDescent="0.3">
      <c r="A10" s="109"/>
      <c r="B10" s="115"/>
      <c r="C10" s="110"/>
      <c r="D10" s="107"/>
      <c r="E10" s="90"/>
      <c r="F10" s="108"/>
      <c r="G10" s="109"/>
      <c r="H10" s="115"/>
      <c r="I10" s="115"/>
      <c r="J10" s="110"/>
      <c r="K10" s="109"/>
      <c r="L10" s="115"/>
      <c r="M10" s="110"/>
      <c r="N10" s="109"/>
      <c r="O10" s="115"/>
      <c r="P10" s="110"/>
    </row>
    <row r="11" spans="1:16" ht="20.399999999999999" customHeight="1" x14ac:dyDescent="0.3">
      <c r="A11" s="130"/>
      <c r="B11" s="114"/>
      <c r="C11" s="106"/>
      <c r="D11" s="107"/>
      <c r="E11" s="90"/>
      <c r="F11" s="108"/>
      <c r="G11" s="130"/>
      <c r="H11" s="114"/>
      <c r="I11" s="114"/>
      <c r="J11" s="106"/>
      <c r="K11" s="131" t="s">
        <v>41</v>
      </c>
      <c r="L11" s="114"/>
      <c r="M11" s="106"/>
      <c r="N11" s="117">
        <v>0.60416666666666663</v>
      </c>
      <c r="O11" s="114"/>
      <c r="P11" s="106"/>
    </row>
    <row r="12" spans="1:16" ht="21.6" customHeight="1" x14ac:dyDescent="0.3">
      <c r="A12" s="109"/>
      <c r="B12" s="115"/>
      <c r="C12" s="110"/>
      <c r="D12" s="109"/>
      <c r="E12" s="115"/>
      <c r="F12" s="110"/>
      <c r="G12" s="109"/>
      <c r="H12" s="115"/>
      <c r="I12" s="115"/>
      <c r="J12" s="110"/>
      <c r="K12" s="109"/>
      <c r="L12" s="115"/>
      <c r="M12" s="110"/>
      <c r="N12" s="109"/>
      <c r="O12" s="115"/>
      <c r="P12" s="110"/>
    </row>
    <row r="13" spans="1:16" ht="24" customHeight="1" x14ac:dyDescent="0.3">
      <c r="A13" s="119" t="s">
        <v>42</v>
      </c>
      <c r="B13" s="93"/>
      <c r="C13" s="94"/>
      <c r="D13" s="105" t="e">
        <f>+VLOOKUP(G9,Лист1!A3:T538,7,FALSE)</f>
        <v>#N/A</v>
      </c>
      <c r="E13" s="114"/>
      <c r="F13" s="106"/>
      <c r="G13" s="149" t="s">
        <v>43</v>
      </c>
      <c r="H13" s="114"/>
      <c r="I13" s="114"/>
      <c r="J13" s="106"/>
      <c r="K13" s="122" t="e">
        <f>+VLOOKUP(G9,Лист1!A3:T538,3,FALSE)</f>
        <v>#N/A</v>
      </c>
      <c r="L13" s="114"/>
      <c r="M13" s="114"/>
      <c r="N13" s="114"/>
      <c r="O13" s="114"/>
      <c r="P13" s="106"/>
    </row>
    <row r="14" spans="1:16" ht="19.95" customHeight="1" x14ac:dyDescent="0.3">
      <c r="A14" s="95"/>
      <c r="B14" s="90"/>
      <c r="C14" s="96"/>
      <c r="D14" s="107"/>
      <c r="E14" s="90"/>
      <c r="F14" s="108"/>
      <c r="G14" s="109"/>
      <c r="H14" s="115"/>
      <c r="I14" s="115"/>
      <c r="J14" s="110"/>
      <c r="K14" s="107"/>
      <c r="L14" s="90"/>
      <c r="M14" s="90"/>
      <c r="N14" s="90"/>
      <c r="O14" s="90"/>
      <c r="P14" s="108"/>
    </row>
    <row r="15" spans="1:16" ht="25.2" customHeight="1" x14ac:dyDescent="0.3">
      <c r="A15" s="95"/>
      <c r="B15" s="90"/>
      <c r="C15" s="96"/>
      <c r="D15" s="107"/>
      <c r="E15" s="90"/>
      <c r="F15" s="108"/>
      <c r="G15" s="135" t="s">
        <v>44</v>
      </c>
      <c r="H15" s="114"/>
      <c r="I15" s="114"/>
      <c r="J15" s="106"/>
      <c r="K15" s="107"/>
      <c r="L15" s="90"/>
      <c r="M15" s="90"/>
      <c r="N15" s="90"/>
      <c r="O15" s="90"/>
      <c r="P15" s="108"/>
    </row>
    <row r="16" spans="1:16" ht="22.95" customHeight="1" x14ac:dyDescent="0.3">
      <c r="A16" s="98"/>
      <c r="B16" s="91"/>
      <c r="C16" s="99"/>
      <c r="D16" s="109"/>
      <c r="E16" s="115"/>
      <c r="F16" s="110"/>
      <c r="G16" s="109"/>
      <c r="H16" s="115"/>
      <c r="I16" s="115"/>
      <c r="J16" s="110"/>
      <c r="K16" s="109"/>
      <c r="L16" s="115"/>
      <c r="M16" s="115"/>
      <c r="N16" s="115"/>
      <c r="O16" s="115"/>
      <c r="P16" s="110"/>
    </row>
    <row r="17" spans="1:16" ht="19.95" customHeight="1" x14ac:dyDescent="0.3">
      <c r="A17" s="138" t="s">
        <v>45</v>
      </c>
      <c r="B17" s="93"/>
      <c r="C17" s="94"/>
      <c r="D17" s="130"/>
      <c r="E17" s="114"/>
      <c r="F17" s="106"/>
      <c r="G17" s="141" t="s">
        <v>46</v>
      </c>
      <c r="H17" s="93"/>
      <c r="I17" s="93"/>
      <c r="J17" s="94"/>
      <c r="K17" s="103" t="e">
        <f>+VLOOKUP(G9,Лист1!A3:T538,4,FALSE)</f>
        <v>#N/A</v>
      </c>
      <c r="L17" s="93"/>
      <c r="M17" s="93"/>
      <c r="N17" s="93"/>
      <c r="O17" s="93"/>
      <c r="P17" s="94"/>
    </row>
    <row r="18" spans="1:16" ht="29.4" customHeight="1" x14ac:dyDescent="0.3">
      <c r="A18" s="95"/>
      <c r="B18" s="90"/>
      <c r="C18" s="96"/>
      <c r="D18" s="107"/>
      <c r="E18" s="90"/>
      <c r="F18" s="108"/>
      <c r="G18" s="95"/>
      <c r="H18" s="90"/>
      <c r="I18" s="90"/>
      <c r="J18" s="96"/>
      <c r="K18" s="95"/>
      <c r="L18" s="90"/>
      <c r="M18" s="90"/>
      <c r="N18" s="90"/>
      <c r="O18" s="90"/>
      <c r="P18" s="96"/>
    </row>
    <row r="19" spans="1:16" ht="19.2" customHeight="1" x14ac:dyDescent="0.3">
      <c r="A19" s="125"/>
      <c r="B19" s="93"/>
      <c r="C19" s="94"/>
      <c r="D19" s="107"/>
      <c r="E19" s="90"/>
      <c r="F19" s="108"/>
      <c r="G19" s="95"/>
      <c r="H19" s="90"/>
      <c r="I19" s="90"/>
      <c r="J19" s="96"/>
      <c r="K19" s="95"/>
      <c r="L19" s="90"/>
      <c r="M19" s="90"/>
      <c r="N19" s="90"/>
      <c r="O19" s="90"/>
      <c r="P19" s="96"/>
    </row>
    <row r="20" spans="1:16" ht="22.2" customHeight="1" x14ac:dyDescent="0.3">
      <c r="A20" s="95"/>
      <c r="B20" s="90"/>
      <c r="C20" s="96"/>
      <c r="D20" s="109"/>
      <c r="E20" s="115"/>
      <c r="F20" s="110"/>
      <c r="G20" s="95"/>
      <c r="H20" s="90"/>
      <c r="I20" s="90"/>
      <c r="J20" s="96"/>
      <c r="K20" s="98"/>
      <c r="L20" s="91"/>
      <c r="M20" s="91"/>
      <c r="N20" s="91"/>
      <c r="O20" s="91"/>
      <c r="P20" s="99"/>
    </row>
    <row r="21" spans="1:16" ht="22.8" customHeight="1" x14ac:dyDescent="0.4">
      <c r="A21" s="123" t="s">
        <v>47</v>
      </c>
      <c r="B21" s="90"/>
      <c r="C21" s="90"/>
      <c r="D21" s="90"/>
      <c r="E21" s="90"/>
      <c r="F21" s="90"/>
      <c r="G21" s="34"/>
      <c r="H21" s="148" t="s">
        <v>48</v>
      </c>
      <c r="I21" s="93"/>
      <c r="J21" s="93"/>
      <c r="K21" s="93"/>
      <c r="L21" s="93"/>
      <c r="M21" s="93"/>
      <c r="N21" s="34"/>
      <c r="O21" s="34"/>
      <c r="P21" s="35"/>
    </row>
    <row r="22" spans="1:16" ht="22.8" customHeight="1" x14ac:dyDescent="0.4">
      <c r="A22" s="123" t="s">
        <v>49</v>
      </c>
      <c r="B22" s="90"/>
      <c r="C22" s="90"/>
      <c r="D22" s="90"/>
      <c r="E22" s="90"/>
      <c r="F22" s="90"/>
      <c r="G22" s="36"/>
      <c r="H22" s="132" t="s">
        <v>50</v>
      </c>
      <c r="I22" s="90"/>
      <c r="J22" s="90"/>
      <c r="K22" s="90"/>
      <c r="L22" s="90"/>
      <c r="M22" s="90"/>
      <c r="N22" s="36"/>
      <c r="O22" s="36"/>
      <c r="P22" s="37"/>
    </row>
    <row r="23" spans="1:16" ht="22.8" customHeight="1" x14ac:dyDescent="0.4">
      <c r="A23" s="123" t="s">
        <v>51</v>
      </c>
      <c r="B23" s="90"/>
      <c r="C23" s="90"/>
      <c r="D23" s="90"/>
      <c r="E23" s="90"/>
      <c r="F23" s="90"/>
      <c r="G23" s="36"/>
      <c r="H23" s="132" t="s">
        <v>52</v>
      </c>
      <c r="I23" s="90"/>
      <c r="J23" s="90"/>
      <c r="K23" s="90"/>
      <c r="L23" s="90"/>
      <c r="M23" s="90"/>
      <c r="N23" s="36"/>
      <c r="O23" s="36"/>
      <c r="P23" s="37"/>
    </row>
    <row r="24" spans="1:16" ht="22.8" customHeight="1" x14ac:dyDescent="0.4">
      <c r="A24" s="123" t="s">
        <v>53</v>
      </c>
      <c r="B24" s="90"/>
      <c r="C24" s="90"/>
      <c r="D24" s="90"/>
      <c r="E24" s="90"/>
      <c r="F24" s="90"/>
      <c r="G24" s="36"/>
      <c r="H24" s="132" t="s">
        <v>54</v>
      </c>
      <c r="I24" s="90"/>
      <c r="J24" s="90"/>
      <c r="K24" s="90"/>
      <c r="L24" s="90"/>
      <c r="M24" s="90"/>
      <c r="N24" s="36"/>
      <c r="O24" s="36"/>
      <c r="P24" s="37"/>
    </row>
    <row r="25" spans="1:16" ht="22.8" customHeight="1" x14ac:dyDescent="0.4">
      <c r="A25" s="104" t="s">
        <v>55</v>
      </c>
      <c r="B25" s="91"/>
      <c r="C25" s="91"/>
      <c r="D25" s="91"/>
      <c r="E25" s="91"/>
      <c r="F25" s="91"/>
      <c r="G25" s="38"/>
      <c r="H25" s="139"/>
      <c r="I25" s="91"/>
      <c r="J25" s="91"/>
      <c r="K25" s="91"/>
      <c r="L25" s="91"/>
      <c r="M25" s="91"/>
      <c r="N25" s="38"/>
      <c r="O25" s="38"/>
      <c r="P25" s="39"/>
    </row>
    <row r="26" spans="1:16" x14ac:dyDescent="0.3">
      <c r="A26" s="143" t="s">
        <v>56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4"/>
    </row>
    <row r="27" spans="1:16" x14ac:dyDescent="0.3">
      <c r="A27" s="9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6"/>
    </row>
    <row r="28" spans="1:16" ht="20.399999999999999" customHeight="1" x14ac:dyDescent="0.3">
      <c r="A28" s="140" t="e">
        <f>+VLOOKUP(G9,Лист1!A3:T538,8,FALSE)</f>
        <v>#N/A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6"/>
    </row>
    <row r="29" spans="1:16" ht="18" customHeight="1" x14ac:dyDescent="0.3">
      <c r="A29" s="95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6"/>
    </row>
    <row r="30" spans="1:16" ht="28.2" customHeight="1" x14ac:dyDescent="0.3">
      <c r="A30" s="95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6"/>
    </row>
    <row r="31" spans="1:16" ht="23.4" customHeight="1" x14ac:dyDescent="0.3">
      <c r="A31" s="95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6"/>
    </row>
    <row r="32" spans="1:16" ht="21" customHeight="1" x14ac:dyDescent="0.3">
      <c r="A32" s="137" t="s">
        <v>57</v>
      </c>
      <c r="B32" s="93"/>
      <c r="C32" s="93"/>
      <c r="D32" s="93"/>
      <c r="E32" s="94"/>
      <c r="F32" s="144" t="s">
        <v>58</v>
      </c>
      <c r="G32" s="145"/>
      <c r="H32" s="145"/>
      <c r="I32" s="145"/>
      <c r="J32" s="145"/>
      <c r="K32" s="145"/>
      <c r="L32" s="145"/>
      <c r="M32" s="145"/>
      <c r="N32" s="145"/>
      <c r="O32" s="145"/>
      <c r="P32" s="146"/>
    </row>
    <row r="33" spans="1:16" ht="24" customHeight="1" x14ac:dyDescent="0.3">
      <c r="A33" s="95"/>
      <c r="B33" s="90"/>
      <c r="C33" s="90"/>
      <c r="D33" s="90"/>
      <c r="E33" s="96"/>
      <c r="F33" s="118" t="s">
        <v>59</v>
      </c>
      <c r="G33" s="106"/>
      <c r="H33" s="118" t="s">
        <v>60</v>
      </c>
      <c r="I33" s="106"/>
      <c r="J33" s="118" t="s">
        <v>61</v>
      </c>
      <c r="K33" s="106"/>
      <c r="L33" s="136" t="s">
        <v>62</v>
      </c>
      <c r="M33" s="93"/>
      <c r="N33" s="93"/>
      <c r="O33" s="93"/>
      <c r="P33" s="94"/>
    </row>
    <row r="34" spans="1:16" ht="22.95" customHeight="1" x14ac:dyDescent="0.3">
      <c r="A34" s="95"/>
      <c r="B34" s="90"/>
      <c r="C34" s="90"/>
      <c r="D34" s="90"/>
      <c r="E34" s="96"/>
      <c r="F34" s="107"/>
      <c r="G34" s="108"/>
      <c r="H34" s="107"/>
      <c r="I34" s="108"/>
      <c r="J34" s="107"/>
      <c r="K34" s="108"/>
      <c r="L34" s="95"/>
      <c r="M34" s="90"/>
      <c r="N34" s="90"/>
      <c r="O34" s="90"/>
      <c r="P34" s="96"/>
    </row>
    <row r="35" spans="1:16" ht="23.4" customHeight="1" x14ac:dyDescent="0.3">
      <c r="A35" s="97" t="e">
        <f>+VLOOKUP(G9,Лист1!A3:T538,9,FALSE)</f>
        <v>#N/A</v>
      </c>
      <c r="B35" s="90"/>
      <c r="C35" s="90"/>
      <c r="D35" s="90"/>
      <c r="E35" s="96"/>
      <c r="F35" s="109"/>
      <c r="G35" s="110"/>
      <c r="H35" s="109"/>
      <c r="I35" s="110"/>
      <c r="J35" s="109"/>
      <c r="K35" s="110"/>
      <c r="L35" s="98"/>
      <c r="M35" s="91"/>
      <c r="N35" s="91"/>
      <c r="O35" s="91"/>
      <c r="P35" s="99"/>
    </row>
    <row r="36" spans="1:16" ht="13.2" customHeight="1" x14ac:dyDescent="0.3">
      <c r="A36" s="95"/>
      <c r="B36" s="90"/>
      <c r="C36" s="90"/>
      <c r="D36" s="90"/>
      <c r="E36" s="96"/>
      <c r="F36" s="118"/>
      <c r="G36" s="106"/>
      <c r="H36" s="118"/>
      <c r="I36" s="106"/>
      <c r="J36" s="118"/>
      <c r="K36" s="106"/>
      <c r="L36" s="118"/>
      <c r="M36" s="114"/>
      <c r="N36" s="114"/>
      <c r="O36" s="114"/>
      <c r="P36" s="106"/>
    </row>
    <row r="37" spans="1:16" ht="12" customHeight="1" x14ac:dyDescent="0.3">
      <c r="A37" s="98"/>
      <c r="B37" s="91"/>
      <c r="C37" s="91"/>
      <c r="D37" s="91"/>
      <c r="E37" s="99"/>
      <c r="F37" s="109"/>
      <c r="G37" s="110"/>
      <c r="H37" s="109"/>
      <c r="I37" s="110"/>
      <c r="J37" s="109"/>
      <c r="K37" s="110"/>
      <c r="L37" s="109"/>
      <c r="M37" s="115"/>
      <c r="N37" s="115"/>
      <c r="O37" s="115"/>
      <c r="P37" s="110"/>
    </row>
    <row r="38" spans="1:16" ht="16.95" customHeight="1" x14ac:dyDescent="0.3">
      <c r="A38" s="112" t="s">
        <v>63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4"/>
    </row>
    <row r="39" spans="1:16" ht="21.6" customHeight="1" x14ac:dyDescent="0.3">
      <c r="A39" s="95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6"/>
    </row>
    <row r="40" spans="1:16" ht="14.4" customHeight="1" x14ac:dyDescent="0.3">
      <c r="A40" s="95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6"/>
    </row>
    <row r="41" spans="1:16" ht="16.2" customHeight="1" x14ac:dyDescent="0.3">
      <c r="A41" s="98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9"/>
    </row>
    <row r="42" spans="1:16" ht="22.8" customHeight="1" x14ac:dyDescent="0.3">
      <c r="A42" s="129" t="s">
        <v>64</v>
      </c>
      <c r="B42" s="101"/>
      <c r="C42" s="102"/>
      <c r="D42" s="142" t="s">
        <v>65</v>
      </c>
      <c r="E42" s="101"/>
      <c r="F42" s="101"/>
      <c r="G42" s="101"/>
      <c r="H42" s="40"/>
      <c r="I42" s="40"/>
      <c r="J42" s="150" t="s">
        <v>66</v>
      </c>
      <c r="K42" s="101"/>
      <c r="L42" s="101"/>
      <c r="M42" s="101"/>
      <c r="N42" s="40"/>
      <c r="O42" s="40"/>
      <c r="P42" s="41"/>
    </row>
    <row r="43" spans="1:16" ht="22.8" customHeight="1" x14ac:dyDescent="0.3">
      <c r="A43" s="147" t="s">
        <v>67</v>
      </c>
      <c r="B43" s="101"/>
      <c r="C43" s="102"/>
      <c r="D43" s="100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2"/>
    </row>
    <row r="44" spans="1:16" ht="18.600000000000001" customHeight="1" x14ac:dyDescent="0.3">
      <c r="A44" s="112" t="s">
        <v>68</v>
      </c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4"/>
    </row>
    <row r="45" spans="1:16" ht="19.2" customHeight="1" x14ac:dyDescent="0.3">
      <c r="A45" s="95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6"/>
    </row>
    <row r="46" spans="1:16" ht="19.95" customHeight="1" x14ac:dyDescent="0.3">
      <c r="A46" s="95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6"/>
    </row>
    <row r="47" spans="1:16" ht="20.399999999999999" customHeight="1" x14ac:dyDescent="0.3">
      <c r="A47" s="95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6"/>
    </row>
    <row r="48" spans="1:16" ht="18.600000000000001" customHeight="1" x14ac:dyDescent="0.3">
      <c r="A48" s="95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6"/>
    </row>
    <row r="49" spans="1:16" ht="18" customHeight="1" x14ac:dyDescent="0.3">
      <c r="A49" s="95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6"/>
    </row>
    <row r="50" spans="1:16" ht="19.95" customHeight="1" x14ac:dyDescent="0.3">
      <c r="A50" s="95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6"/>
    </row>
    <row r="51" spans="1:16" ht="20.399999999999999" customHeight="1" x14ac:dyDescent="0.3">
      <c r="A51" s="98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9"/>
    </row>
    <row r="52" spans="1:16" ht="21" customHeight="1" x14ac:dyDescent="0.3">
      <c r="A52" s="92" t="s">
        <v>69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4"/>
    </row>
    <row r="53" spans="1:16" ht="22.2" customHeight="1" x14ac:dyDescent="0.3">
      <c r="A53" s="95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6"/>
    </row>
    <row r="54" spans="1:16" x14ac:dyDescent="0.3">
      <c r="A54" s="127" t="s">
        <v>70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</row>
    <row r="55" spans="1:16" ht="9" customHeight="1" x14ac:dyDescent="0.3">
      <c r="A55" s="98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9"/>
    </row>
    <row r="56" spans="1:16" x14ac:dyDescent="0.3">
      <c r="A56" s="116"/>
      <c r="B56" s="106"/>
      <c r="C56" s="116" t="s">
        <v>71</v>
      </c>
      <c r="D56" s="106"/>
      <c r="E56" s="116" t="s">
        <v>72</v>
      </c>
      <c r="F56" s="106"/>
      <c r="G56" s="116" t="s">
        <v>18</v>
      </c>
      <c r="H56" s="106"/>
      <c r="I56" s="116" t="s">
        <v>73</v>
      </c>
      <c r="J56" s="106"/>
      <c r="K56" s="116" t="s">
        <v>74</v>
      </c>
      <c r="L56" s="106"/>
      <c r="M56" s="116" t="s">
        <v>75</v>
      </c>
      <c r="N56" s="106"/>
      <c r="O56" s="116" t="s">
        <v>19</v>
      </c>
      <c r="P56" s="106"/>
    </row>
    <row r="57" spans="1:16" ht="22.95" customHeight="1" x14ac:dyDescent="0.3">
      <c r="A57" s="107"/>
      <c r="B57" s="108"/>
      <c r="C57" s="107"/>
      <c r="D57" s="108"/>
      <c r="E57" s="107"/>
      <c r="F57" s="108"/>
      <c r="G57" s="107"/>
      <c r="H57" s="108"/>
      <c r="I57" s="107"/>
      <c r="J57" s="108"/>
      <c r="K57" s="107"/>
      <c r="L57" s="108"/>
      <c r="M57" s="107"/>
      <c r="N57" s="108"/>
      <c r="O57" s="107"/>
      <c r="P57" s="108"/>
    </row>
    <row r="58" spans="1:16" ht="16.95" customHeight="1" x14ac:dyDescent="0.3">
      <c r="A58" s="107"/>
      <c r="B58" s="108"/>
      <c r="C58" s="107"/>
      <c r="D58" s="108"/>
      <c r="E58" s="107"/>
      <c r="F58" s="108"/>
      <c r="G58" s="107"/>
      <c r="H58" s="108"/>
      <c r="I58" s="107"/>
      <c r="J58" s="108"/>
      <c r="K58" s="107"/>
      <c r="L58" s="108"/>
      <c r="M58" s="107"/>
      <c r="N58" s="108"/>
      <c r="O58" s="107"/>
      <c r="P58" s="108"/>
    </row>
    <row r="59" spans="1:16" ht="60" customHeight="1" x14ac:dyDescent="0.3">
      <c r="A59" s="109"/>
      <c r="B59" s="110"/>
      <c r="C59" s="109"/>
      <c r="D59" s="110"/>
      <c r="E59" s="109"/>
      <c r="F59" s="110"/>
      <c r="G59" s="109"/>
      <c r="H59" s="110"/>
      <c r="I59" s="109"/>
      <c r="J59" s="110"/>
      <c r="K59" s="109"/>
      <c r="L59" s="110"/>
      <c r="M59" s="109"/>
      <c r="N59" s="110"/>
      <c r="O59" s="109"/>
      <c r="P59" s="110"/>
    </row>
    <row r="60" spans="1:16" x14ac:dyDescent="0.3">
      <c r="A60" s="116" t="s">
        <v>76</v>
      </c>
      <c r="B60" s="106"/>
      <c r="C60" s="105" t="e">
        <f>+VLOOKUP(G9,Лист1!A3:T538,13,FALSE)</f>
        <v>#N/A</v>
      </c>
      <c r="D60" s="106"/>
      <c r="E60" s="105" t="e">
        <f>+VLOOKUP(G9,Лист1!A3:T538,14,FALSE)</f>
        <v>#N/A</v>
      </c>
      <c r="F60" s="106"/>
      <c r="G60" s="105" t="e">
        <f>+VLOOKUP(G9,Лист1!A3:T538,19,FALSE)</f>
        <v>#N/A</v>
      </c>
      <c r="H60" s="106"/>
      <c r="I60" s="105" t="e">
        <f>+VLOOKUP(G9,Лист1!A3:T538,15,FALSE)</f>
        <v>#N/A</v>
      </c>
      <c r="J60" s="106"/>
      <c r="K60" s="105" t="e">
        <f>+VLOOKUP(G9,Лист1!A3:T538,16,FALSE)</f>
        <v>#N/A</v>
      </c>
      <c r="L60" s="106"/>
      <c r="M60" s="105" t="e">
        <f>+VLOOKUP(G9,Лист1!A3:T538,18,FALSE)</f>
        <v>#N/A</v>
      </c>
      <c r="N60" s="106"/>
      <c r="O60" s="105" t="e">
        <f>+VLOOKUP(G9,Лист1!A3:T538,20,FALSE)</f>
        <v>#N/A</v>
      </c>
      <c r="P60" s="106"/>
    </row>
    <row r="61" spans="1:16" ht="24.6" customHeight="1" x14ac:dyDescent="0.3">
      <c r="A61" s="107"/>
      <c r="B61" s="108"/>
      <c r="C61" s="107"/>
      <c r="D61" s="108"/>
      <c r="E61" s="107"/>
      <c r="F61" s="108"/>
      <c r="G61" s="107"/>
      <c r="H61" s="108"/>
      <c r="I61" s="107"/>
      <c r="J61" s="108"/>
      <c r="K61" s="107"/>
      <c r="L61" s="108"/>
      <c r="M61" s="107"/>
      <c r="N61" s="108"/>
      <c r="O61" s="107"/>
      <c r="P61" s="108"/>
    </row>
    <row r="62" spans="1:16" ht="19.95" customHeight="1" x14ac:dyDescent="0.3">
      <c r="A62" s="107"/>
      <c r="B62" s="108"/>
      <c r="C62" s="107"/>
      <c r="D62" s="108"/>
      <c r="E62" s="107"/>
      <c r="F62" s="108"/>
      <c r="G62" s="107"/>
      <c r="H62" s="108"/>
      <c r="I62" s="107"/>
      <c r="J62" s="108"/>
      <c r="K62" s="107"/>
      <c r="L62" s="108"/>
      <c r="M62" s="107"/>
      <c r="N62" s="108"/>
      <c r="O62" s="107"/>
      <c r="P62" s="108"/>
    </row>
    <row r="63" spans="1:16" ht="16.95" customHeight="1" x14ac:dyDescent="0.3">
      <c r="A63" s="109"/>
      <c r="B63" s="110"/>
      <c r="C63" s="109"/>
      <c r="D63" s="110"/>
      <c r="E63" s="109"/>
      <c r="F63" s="110"/>
      <c r="G63" s="109"/>
      <c r="H63" s="110"/>
      <c r="I63" s="109"/>
      <c r="J63" s="110"/>
      <c r="K63" s="109"/>
      <c r="L63" s="110"/>
      <c r="M63" s="109"/>
      <c r="N63" s="110"/>
      <c r="O63" s="109"/>
      <c r="P63" s="110"/>
    </row>
    <row r="64" spans="1:16" x14ac:dyDescent="0.3">
      <c r="A64" s="116" t="s">
        <v>77</v>
      </c>
      <c r="B64" s="106"/>
      <c r="C64" s="105"/>
      <c r="D64" s="106"/>
      <c r="E64" s="105"/>
      <c r="F64" s="106"/>
      <c r="G64" s="105"/>
      <c r="H64" s="106"/>
      <c r="I64" s="105"/>
      <c r="J64" s="106"/>
      <c r="K64" s="105"/>
      <c r="L64" s="106"/>
      <c r="M64" s="105"/>
      <c r="N64" s="106"/>
      <c r="O64" s="105"/>
      <c r="P64" s="106"/>
    </row>
    <row r="65" spans="1:16" ht="19.2" customHeight="1" x14ac:dyDescent="0.3">
      <c r="A65" s="107"/>
      <c r="B65" s="108"/>
      <c r="C65" s="107"/>
      <c r="D65" s="108"/>
      <c r="E65" s="107"/>
      <c r="F65" s="108"/>
      <c r="G65" s="107"/>
      <c r="H65" s="108"/>
      <c r="I65" s="107"/>
      <c r="J65" s="108"/>
      <c r="K65" s="107"/>
      <c r="L65" s="108"/>
      <c r="M65" s="107"/>
      <c r="N65" s="108"/>
      <c r="O65" s="107"/>
      <c r="P65" s="108"/>
    </row>
    <row r="66" spans="1:16" ht="18.600000000000001" customHeight="1" x14ac:dyDescent="0.3">
      <c r="A66" s="107"/>
      <c r="B66" s="108"/>
      <c r="C66" s="107"/>
      <c r="D66" s="108"/>
      <c r="E66" s="107"/>
      <c r="F66" s="108"/>
      <c r="G66" s="107"/>
      <c r="H66" s="108"/>
      <c r="I66" s="107"/>
      <c r="J66" s="108"/>
      <c r="K66" s="107"/>
      <c r="L66" s="108"/>
      <c r="M66" s="107"/>
      <c r="N66" s="108"/>
      <c r="O66" s="107"/>
      <c r="P66" s="108"/>
    </row>
    <row r="67" spans="1:16" ht="20.399999999999999" customHeight="1" x14ac:dyDescent="0.3">
      <c r="A67" s="109"/>
      <c r="B67" s="110"/>
      <c r="C67" s="109"/>
      <c r="D67" s="110"/>
      <c r="E67" s="109"/>
      <c r="F67" s="110"/>
      <c r="G67" s="109"/>
      <c r="H67" s="110"/>
      <c r="I67" s="109"/>
      <c r="J67" s="110"/>
      <c r="K67" s="109"/>
      <c r="L67" s="110"/>
      <c r="M67" s="109"/>
      <c r="N67" s="110"/>
      <c r="O67" s="109"/>
      <c r="P67" s="110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51"/>
      <c r="B1" s="152"/>
      <c r="C1" s="152"/>
      <c r="D1" s="152"/>
      <c r="E1" s="152"/>
      <c r="F1" s="152"/>
      <c r="G1" s="152"/>
      <c r="H1" s="153"/>
    </row>
    <row r="2" spans="1:9" s="3" customFormat="1" ht="18.600000000000001" customHeight="1" thickBot="1" x14ac:dyDescent="0.4">
      <c r="A2" s="158" t="s">
        <v>78</v>
      </c>
      <c r="B2" s="152"/>
      <c r="C2" s="152"/>
      <c r="D2" s="152"/>
      <c r="E2" s="152"/>
      <c r="F2" s="152"/>
      <c r="G2" s="152"/>
      <c r="H2" s="153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59" t="s">
        <v>11</v>
      </c>
      <c r="B5" s="152"/>
      <c r="C5" s="152"/>
      <c r="D5" s="152"/>
      <c r="E5" s="152"/>
      <c r="F5" s="152"/>
      <c r="G5" s="152"/>
      <c r="H5" s="153"/>
    </row>
    <row r="6" spans="1:9" s="1" customFormat="1" ht="42.75" customHeight="1" thickBot="1" x14ac:dyDescent="0.35">
      <c r="A6" s="160" t="s">
        <v>79</v>
      </c>
      <c r="B6" s="152"/>
      <c r="C6" s="154" t="s">
        <v>65</v>
      </c>
      <c r="D6" s="153"/>
      <c r="E6" s="19"/>
      <c r="F6" s="28" t="s">
        <v>80</v>
      </c>
      <c r="G6" s="19"/>
      <c r="H6" s="20"/>
    </row>
    <row r="7" spans="1:9" s="1" customFormat="1" ht="409.6" customHeight="1" thickBot="1" x14ac:dyDescent="0.35">
      <c r="A7" s="155" t="s">
        <v>81</v>
      </c>
      <c r="B7" s="156"/>
      <c r="C7" s="156"/>
      <c r="D7" s="156"/>
      <c r="E7" s="156"/>
      <c r="F7" s="156"/>
      <c r="G7" s="156"/>
      <c r="H7" s="157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82</v>
      </c>
      <c r="E8" s="18" t="s">
        <v>15</v>
      </c>
      <c r="F8" s="18" t="s">
        <v>83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2023-05-22T12:50:09Z</dcterms:modified>
</cp:coreProperties>
</file>