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023\06_June\16-06-2023\"/>
    </mc:Choice>
  </mc:AlternateContent>
  <xr:revisionPtr revIDLastSave="0" documentId="13_ncr:1_{FB8DCC2E-0E0C-4D1C-A01B-4FC9B1429433}" xr6:coauthVersionLast="47" xr6:coauthVersionMax="47" xr10:uidLastSave="{00000000-0000-0000-0000-000000000000}"/>
  <bookViews>
    <workbookView xWindow="28680" yWindow="-105" windowWidth="29040" windowHeight="15720" tabRatio="496" xr2:uid="{00000000-000D-0000-FFFF-FFFF00000000}"/>
  </bookViews>
  <sheets>
    <sheet name="Лист1" sheetId="1" r:id="rId1"/>
    <sheet name="2" sheetId="2" r:id="rId2"/>
    <sheet name="X" sheetId="3" r:id="rId3"/>
  </sheets>
  <definedNames>
    <definedName name="_xlnm._FilterDatabase" localSheetId="0" hidden="1">Лист1!$A$1:$T$1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" l="1"/>
  <c r="G9" i="3"/>
  <c r="F9" i="3"/>
  <c r="E9" i="3"/>
  <c r="D9" i="3"/>
  <c r="C9" i="3"/>
  <c r="B9" i="3"/>
  <c r="H4" i="3"/>
  <c r="G4" i="3"/>
  <c r="F4" i="3"/>
  <c r="E4" i="3"/>
  <c r="D4" i="3"/>
  <c r="C4" i="3"/>
  <c r="B4" i="3"/>
  <c r="A4" i="3"/>
  <c r="O60" i="2"/>
  <c r="M60" i="2"/>
  <c r="K60" i="2"/>
  <c r="I60" i="2"/>
  <c r="G60" i="2"/>
  <c r="E60" i="2"/>
  <c r="C60" i="2"/>
  <c r="A35" i="2"/>
  <c r="A28" i="2"/>
  <c r="K17" i="2"/>
  <c r="K13" i="2"/>
  <c r="D13" i="2"/>
  <c r="N9" i="2"/>
  <c r="G3" i="2"/>
  <c r="G1" i="2"/>
</calcChain>
</file>

<file path=xl/sharedStrings.xml><?xml version="1.0" encoding="utf-8"?>
<sst xmlns="http://schemas.openxmlformats.org/spreadsheetml/2006/main" count="132" uniqueCount="90">
  <si>
    <t>№ ЗНО / №RFI</t>
  </si>
  <si>
    <t>Дата  регистрации / Registration date</t>
  </si>
  <si>
    <t xml:space="preserve">Дата освидетельствования / 
Inspection date
</t>
  </si>
  <si>
    <t>Время освидетельствования / 
Inspection time</t>
  </si>
  <si>
    <t>Код KKS / Code KKS</t>
  </si>
  <si>
    <t>Проект / Project</t>
  </si>
  <si>
    <t xml:space="preserve">Объект
освидетельствования / The object of the inspection </t>
  </si>
  <si>
    <t>Виды работ/ место освидетельствования
Types of work / the place</t>
  </si>
  <si>
    <t>Код плана качества, № пункта
Quality Plan Code, № ref.</t>
  </si>
  <si>
    <t>Статус контрольных точек по ПК 
(Субподрядчик / Подрядчик / Заказчик / Независимый контроль)
Status of control points
(Subcontractor / Contractor / Customer / Independent control)</t>
  </si>
  <si>
    <t>Результат ЗНО/ RFI Result</t>
  </si>
  <si>
    <t xml:space="preserve">Примечания/Remarks </t>
  </si>
  <si>
    <t>Куратор Akkuyu Nuclear</t>
  </si>
  <si>
    <t>Независимый
 коонтроль/ independent control</t>
  </si>
  <si>
    <t xml:space="preserve">ОКК СП
/QC </t>
  </si>
  <si>
    <t>Представитель СП/ Representative of JV</t>
  </si>
  <si>
    <t>ОКК 
/QC</t>
  </si>
  <si>
    <t>Исполнитель
/Contractor</t>
  </si>
  <si>
    <t>Авторский надзор/
designer supervision</t>
  </si>
  <si>
    <t>Иные лица/ Other persons</t>
  </si>
  <si>
    <t>Статус контрольной точки АЯР/Status of control points NDK</t>
  </si>
  <si>
    <t>Наименование организации исполнителя. /The name of the organization of the performer.</t>
  </si>
  <si>
    <t>H-H-H-H</t>
  </si>
  <si>
    <t>Кульбяцкий Н. А./  Kulbyatskiy N. A.</t>
  </si>
  <si>
    <t>Серкан Кандемир / Serkan Kandemir +90 (552) 505-93-68</t>
  </si>
  <si>
    <t>TSM ENERJI (Sintek)</t>
  </si>
  <si>
    <t>01UEK</t>
  </si>
  <si>
    <t>AKU.1309.01UEK.KZ.LB0001</t>
  </si>
  <si>
    <t>Склад масел (01UEK) Oil storage (01UEK)</t>
  </si>
  <si>
    <t>Бетонирование подпорной стены SPm5(2 шт) в осях E/5-7 и  SPm4 в осях E/4-5 с отм. -2,150 до +0,000 # Concreting of retaining wall SPm5 (2 pcs) in axes E/5-7 and SPm4 in axes E/4-5 with elev. -2.150 to +0.000</t>
  </si>
  <si>
    <t>AKU.2008.01UEK.0.CS.QA0001_C01</t>
  </si>
  <si>
    <t>-</t>
  </si>
  <si>
    <t>Yiğit Efe Özcengiz / Йиит Эфэ  Ёзджетгиз</t>
  </si>
  <si>
    <t>Гареев Т.Э/ Gareev T. E.</t>
  </si>
  <si>
    <t>Установка опалубки подпорных стен SPm5(2 шт) в осях E/5-7 и  SPm4 в осях E/4-5 с отм. -2,150 до +0,000 согласно исполнительной схеме AKU.1309.01UEK.0.KZ.LB0001-SINTEK-ABD # Installation of formwork for retaining walls SPm5 (2 pcs) in axes E/5-7 and SPm4 in axes E/4-5 with elev. -2.150 to +0.000 according to executive scheme AKU.1309.01UEK.0.KZ.LB0001-SINTEK-ABD</t>
  </si>
  <si>
    <t>Галичкин А.Н/ Galichkın A</t>
  </si>
  <si>
    <t>Черноскулов В.С/ Chrnoskulov V</t>
  </si>
  <si>
    <t>Армирование и установка закладных деталей подпорной стены SPm4 в осях 4-5/A  с отм. -2,150 до -1,250 согласно исполнительной схеме AKU.1309.01UEK.0.KZ.LB0001-SINTEK-ABD # Reinforcement and installation of embedded parts of the retaining wall SPm4 in axes 4-5/A with elev. -2.150 to -1.250 according to executive scheme AKU.1309.01UEK.0.KZ.LB0001-SINTEK-ABD</t>
  </si>
  <si>
    <t>Проект № /Project No.:</t>
  </si>
  <si>
    <t>Код/ Code:</t>
  </si>
  <si>
    <t>Заявка на освидетельствование</t>
  </si>
  <si>
    <t>Request for Inspection</t>
  </si>
  <si>
    <t xml:space="preserve">ЗНО № /RFI No. </t>
  </si>
  <si>
    <t>ЗНО-26678</t>
  </si>
  <si>
    <t>Дата: Date :</t>
  </si>
  <si>
    <t>Время: Time :</t>
  </si>
  <si>
    <t xml:space="preserve">Участок для освидетельствования
Area to be Inspected
</t>
  </si>
  <si>
    <t>Дата 
освидетельствования</t>
  </si>
  <si>
    <t>Date of Inspection 
Required</t>
  </si>
  <si>
    <t>Пункт № 
Item No/Tag No.</t>
  </si>
  <si>
    <t>Время 
освидетельствования
Time of Inspection 
Required</t>
  </si>
  <si>
    <t>Установка Оборудования/ Equipment</t>
  </si>
  <si>
    <t>Электрика/ Electrical</t>
  </si>
  <si>
    <t>Трубопровод/ Piping</t>
  </si>
  <si>
    <t>Оснащение инструментами/ Instrumentation</t>
  </si>
  <si>
    <t>Строительные работы/ Civil</t>
  </si>
  <si>
    <t>Изоляция/ Insulation</t>
  </si>
  <si>
    <t>Покраска/ Painting</t>
  </si>
  <si>
    <t>Контроль качества/ QA/QC</t>
  </si>
  <si>
    <t>Структура/ Structural</t>
  </si>
  <si>
    <t>Виды работ для освидетельствования/ Description of Work to be inspected:</t>
  </si>
  <si>
    <t>Код плана качества, № пункта /
Quality Plan Code, № ref.</t>
  </si>
  <si>
    <t>Статус контрольных точек / Status of control points</t>
  </si>
  <si>
    <t>Субподрядчик / Subcontractor</t>
  </si>
  <si>
    <t>Подрядчик / Contractor</t>
  </si>
  <si>
    <t>Заказчик / 
Customer</t>
  </si>
  <si>
    <t>Организация, осуществляющая независимый строительный контроль / Construction supervision service organization</t>
  </si>
  <si>
    <t>Примечания:
Remarks :</t>
  </si>
  <si>
    <t xml:space="preserve">Принятие ЗНО  :    </t>
  </si>
  <si>
    <t>Принято/ Accepted</t>
  </si>
  <si>
    <t xml:space="preserve">Не принято/ Rejected </t>
  </si>
  <si>
    <t xml:space="preserve">RFI Acceptance  :    </t>
  </si>
  <si>
    <t>Причина в случае отказа:
If rejected reason for Rejection :</t>
  </si>
  <si>
    <t>Приложения/ Attachments:</t>
  </si>
  <si>
    <t>Освидетельствование проводили/ Inspection Legend</t>
  </si>
  <si>
    <t>Заказчик / Akkuyu
Nuclear A.Ş</t>
  </si>
  <si>
    <t>Независимый
коонтроль/ independent control</t>
  </si>
  <si>
    <t>ОКК СП/ QC JV  «TITAN 2 IC IÇTAŞ İNŞAAT ANONIM ŞİRKETİ»</t>
  </si>
  <si>
    <t>Исполнитель СП/Contractor JV «TITAN 2 IC IÇTAŞ İNŞAAT ANONIM ŞİRKETİ»</t>
  </si>
  <si>
    <t>Исполнитель /Contractor
IÇTAŞ/ TSM</t>
  </si>
  <si>
    <t>Ф.И.О./ Name</t>
  </si>
  <si>
    <t>Подпись/ Signature</t>
  </si>
  <si>
    <t>Заявка на освидетельствование/Request for Inspection</t>
  </si>
  <si>
    <t xml:space="preserve">Результат ЗНО/
RFI Acceptance  </t>
  </si>
  <si>
    <t>Не принято/ Rejected</t>
  </si>
  <si>
    <t xml:space="preserve">Причина в случае отказа/If rejected reason for Rejection </t>
  </si>
  <si>
    <t>ОКК СП
/QC JV</t>
  </si>
  <si>
    <t>ОКК ICTAS
/QC ICTAS</t>
  </si>
  <si>
    <t>Ф.И.О.
/ Name</t>
  </si>
  <si>
    <t>Подпись
/Signature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</si>
</sst>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b/>
      <sz val="17"/>
      <color theme="1"/>
      <name val="Times New Roman"/>
      <family val="1"/>
    </font>
    <font>
      <b/>
      <sz val="15"/>
      <color theme="1"/>
      <name val="Times New Roman"/>
      <family val="1"/>
    </font>
    <font>
      <b/>
      <u/>
      <sz val="18"/>
      <color theme="1"/>
      <name val="Times New Roman"/>
      <family val="1"/>
    </font>
    <font>
      <sz val="17"/>
      <color theme="1"/>
      <name val="Times New Roman"/>
      <family val="1"/>
    </font>
    <font>
      <b/>
      <u/>
      <sz val="17"/>
      <color theme="1"/>
      <name val="Times New Roman"/>
      <family val="1"/>
    </font>
    <font>
      <sz val="15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24" fillId="0" borderId="0"/>
    <xf numFmtId="0" fontId="4" fillId="0" borderId="0"/>
  </cellStyleXfs>
  <cellXfs count="13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2" fillId="0" borderId="0" xfId="0" applyFont="1" applyAlignment="1">
      <alignment vertical="center"/>
    </xf>
    <xf numFmtId="0" fontId="3" fillId="0" borderId="5" xfId="0" applyFont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11" xfId="0" applyFont="1" applyBorder="1" applyAlignment="1">
      <alignment vertical="top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164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left" vertical="top" wrapText="1"/>
    </xf>
    <xf numFmtId="164" fontId="2" fillId="0" borderId="10" xfId="0" applyNumberFormat="1" applyFont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0" fontId="2" fillId="0" borderId="10" xfId="0" applyFont="1" applyBorder="1" applyAlignment="1">
      <alignment horizontal="left" vertical="top"/>
    </xf>
    <xf numFmtId="2" fontId="5" fillId="0" borderId="10" xfId="0" applyNumberFormat="1" applyFont="1" applyBorder="1" applyAlignment="1">
      <alignment horizontal="left" vertical="top"/>
    </xf>
    <xf numFmtId="0" fontId="12" fillId="0" borderId="21" xfId="0" applyFont="1" applyBorder="1"/>
    <xf numFmtId="0" fontId="12" fillId="0" borderId="22" xfId="0" applyFont="1" applyBorder="1"/>
    <xf numFmtId="0" fontId="12" fillId="0" borderId="0" xfId="0" applyFont="1"/>
    <xf numFmtId="0" fontId="12" fillId="0" borderId="24" xfId="0" applyFont="1" applyBorder="1"/>
    <xf numFmtId="0" fontId="12" fillId="0" borderId="26" xfId="0" applyFont="1" applyBorder="1"/>
    <xf numFmtId="0" fontId="12" fillId="0" borderId="27" xfId="0" applyFont="1" applyBorder="1"/>
    <xf numFmtId="0" fontId="15" fillId="0" borderId="29" xfId="0" applyFont="1" applyBorder="1" applyAlignment="1">
      <alignment horizontal="left" vertical="center"/>
    </xf>
    <xf numFmtId="0" fontId="15" fillId="0" borderId="30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4" fontId="25" fillId="3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25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25" fillId="3" borderId="2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9" fillId="0" borderId="30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left" vertical="top"/>
    </xf>
    <xf numFmtId="0" fontId="0" fillId="0" borderId="21" xfId="0" applyBorder="1"/>
    <xf numFmtId="0" fontId="22" fillId="0" borderId="1" xfId="0" applyFont="1" applyBorder="1" applyAlignment="1">
      <alignment horizontal="center" vertical="top" wrapText="1"/>
    </xf>
    <xf numFmtId="0" fontId="0" fillId="0" borderId="33" xfId="0" applyBorder="1"/>
    <xf numFmtId="0" fontId="0" fillId="0" borderId="32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15" fillId="0" borderId="1" xfId="0" applyFont="1" applyBorder="1" applyAlignment="1">
      <alignment horizontal="left" wrapText="1"/>
    </xf>
    <xf numFmtId="0" fontId="0" fillId="0" borderId="31" xfId="0" applyBorder="1"/>
    <xf numFmtId="0" fontId="0" fillId="0" borderId="37" xfId="0" applyBorder="1"/>
    <xf numFmtId="0" fontId="15" fillId="0" borderId="29" xfId="0" applyFont="1" applyBorder="1" applyAlignment="1">
      <alignment horizontal="left" vertical="center"/>
    </xf>
    <xf numFmtId="0" fontId="0" fillId="0" borderId="29" xfId="0" applyBorder="1"/>
    <xf numFmtId="0" fontId="22" fillId="0" borderId="1" xfId="0" applyFont="1" applyBorder="1" applyAlignment="1">
      <alignment horizontal="center" vertical="center" wrapText="1"/>
    </xf>
    <xf numFmtId="0" fontId="15" fillId="0" borderId="41" xfId="0" applyFont="1" applyBorder="1" applyAlignment="1">
      <alignment horizontal="left" vertical="top"/>
    </xf>
    <xf numFmtId="0" fontId="0" fillId="0" borderId="30" xfId="0" applyBorder="1"/>
    <xf numFmtId="0" fontId="18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23" xfId="0" applyFont="1" applyBorder="1" applyAlignment="1">
      <alignment horizontal="left" vertical="center"/>
    </xf>
    <xf numFmtId="0" fontId="0" fillId="0" borderId="0" xfId="0"/>
    <xf numFmtId="0" fontId="16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horizontal="center"/>
    </xf>
    <xf numFmtId="0" fontId="20" fillId="0" borderId="42" xfId="0" applyFont="1" applyBorder="1" applyAlignment="1">
      <alignment horizontal="center" vertical="top" wrapText="1"/>
    </xf>
    <xf numFmtId="0" fontId="0" fillId="0" borderId="24" xfId="0" applyBorder="1"/>
    <xf numFmtId="0" fontId="0" fillId="0" borderId="23" xfId="0" applyBorder="1"/>
    <xf numFmtId="0" fontId="15" fillId="0" borderId="38" xfId="0" applyFont="1" applyBorder="1" applyAlignment="1">
      <alignment horizontal="left" vertical="center" wrapText="1"/>
    </xf>
    <xf numFmtId="0" fontId="0" fillId="0" borderId="22" xfId="0" applyBorder="1"/>
    <xf numFmtId="0" fontId="15" fillId="0" borderId="1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top" wrapText="1"/>
    </xf>
    <xf numFmtId="0" fontId="15" fillId="0" borderId="0" xfId="0" applyFont="1" applyAlignment="1">
      <alignment horizontal="left" vertical="top"/>
    </xf>
    <xf numFmtId="0" fontId="22" fillId="0" borderId="41" xfId="0" applyFont="1" applyBorder="1" applyAlignment="1">
      <alignment horizontal="center" vertical="top" wrapText="1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21" fillId="0" borderId="38" xfId="0" applyFont="1" applyBorder="1" applyAlignment="1">
      <alignment horizontal="center" vertical="top" wrapText="1"/>
    </xf>
    <xf numFmtId="0" fontId="15" fillId="0" borderId="38" xfId="0" applyFont="1" applyBorder="1" applyAlignment="1">
      <alignment horizontal="left" vertical="top" wrapText="1"/>
    </xf>
    <xf numFmtId="0" fontId="15" fillId="0" borderId="26" xfId="0" applyFont="1" applyBorder="1" applyAlignment="1">
      <alignment horizontal="left" vertical="top"/>
    </xf>
    <xf numFmtId="0" fontId="23" fillId="0" borderId="21" xfId="0" applyFont="1" applyBorder="1" applyAlignment="1">
      <alignment horizontal="left" wrapText="1"/>
    </xf>
    <xf numFmtId="0" fontId="15" fillId="0" borderId="38" xfId="0" applyFont="1" applyBorder="1" applyAlignment="1">
      <alignment horizontal="center" vertical="top"/>
    </xf>
    <xf numFmtId="0" fontId="21" fillId="0" borderId="4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/>
    </xf>
    <xf numFmtId="0" fontId="15" fillId="0" borderId="41" xfId="0" applyFont="1" applyBorder="1" applyAlignment="1">
      <alignment horizontal="center"/>
    </xf>
    <xf numFmtId="0" fontId="15" fillId="0" borderId="41" xfId="0" applyFont="1" applyBorder="1" applyAlignment="1">
      <alignment horizontal="left" vertical="center"/>
    </xf>
    <xf numFmtId="0" fontId="23" fillId="0" borderId="26" xfId="0" applyFont="1" applyBorder="1" applyAlignment="1">
      <alignment horizontal="left" vertical="top" wrapText="1"/>
    </xf>
    <xf numFmtId="0" fontId="12" fillId="0" borderId="28" xfId="0" applyFont="1" applyBorder="1" applyAlignment="1">
      <alignment horizontal="center"/>
    </xf>
    <xf numFmtId="14" fontId="16" fillId="0" borderId="1" xfId="0" applyNumberFormat="1" applyFont="1" applyBorder="1" applyAlignment="1">
      <alignment horizontal="left" vertical="center"/>
    </xf>
    <xf numFmtId="20" fontId="16" fillId="0" borderId="1" xfId="0" applyNumberFormat="1" applyFont="1" applyBorder="1" applyAlignment="1">
      <alignment horizontal="left" vertical="center"/>
    </xf>
    <xf numFmtId="0" fontId="17" fillId="0" borderId="41" xfId="0" applyFont="1" applyBorder="1" applyAlignment="1">
      <alignment horizontal="left" vertical="top" wrapText="1"/>
    </xf>
    <xf numFmtId="0" fontId="14" fillId="0" borderId="21" xfId="0" applyFont="1" applyBorder="1" applyAlignment="1">
      <alignment horizontal="right" wrapText="1"/>
    </xf>
    <xf numFmtId="14" fontId="16" fillId="0" borderId="1" xfId="0" applyNumberFormat="1" applyFont="1" applyBorder="1" applyAlignment="1">
      <alignment horizontal="center" vertical="center"/>
    </xf>
    <xf numFmtId="0" fontId="12" fillId="0" borderId="30" xfId="0" applyFont="1" applyBorder="1" applyAlignment="1">
      <alignment horizontal="center"/>
    </xf>
    <xf numFmtId="0" fontId="19" fillId="0" borderId="38" xfId="0" applyFont="1" applyBorder="1" applyAlignment="1">
      <alignment horizontal="center"/>
    </xf>
    <xf numFmtId="0" fontId="21" fillId="0" borderId="1" xfId="0" applyFont="1" applyBorder="1" applyAlignment="1">
      <alignment horizontal="center" vertical="top" wrapText="1"/>
    </xf>
    <xf numFmtId="0" fontId="0" fillId="0" borderId="39" xfId="0" applyBorder="1"/>
    <xf numFmtId="0" fontId="0" fillId="0" borderId="40" xfId="0" applyBorder="1"/>
    <xf numFmtId="0" fontId="14" fillId="0" borderId="26" xfId="0" applyFont="1" applyBorder="1" applyAlignment="1">
      <alignment horizontal="right" vertical="top"/>
    </xf>
    <xf numFmtId="0" fontId="21" fillId="0" borderId="38" xfId="0" applyFont="1" applyBorder="1" applyAlignment="1">
      <alignment horizontal="left" vertical="top" wrapText="1"/>
    </xf>
    <xf numFmtId="0" fontId="22" fillId="0" borderId="43" xfId="0" applyFont="1" applyBorder="1" applyAlignment="1">
      <alignment horizontal="center" vertical="center" wrapText="1"/>
    </xf>
    <xf numFmtId="0" fontId="13" fillId="0" borderId="41" xfId="0" applyFont="1" applyBorder="1" applyAlignment="1">
      <alignment horizontal="left" vertical="center"/>
    </xf>
    <xf numFmtId="20" fontId="16" fillId="0" borderId="41" xfId="0" applyNumberFormat="1" applyFont="1" applyBorder="1" applyAlignment="1">
      <alignment horizontal="center" vertical="center"/>
    </xf>
    <xf numFmtId="0" fontId="15" fillId="0" borderId="25" xfId="0" applyFont="1" applyBorder="1" applyAlignment="1">
      <alignment horizontal="left" vertical="center"/>
    </xf>
    <xf numFmtId="14" fontId="2" fillId="0" borderId="17" xfId="0" applyNumberFormat="1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6" fillId="0" borderId="17" xfId="0" applyFont="1" applyBorder="1" applyAlignment="1">
      <alignment horizontal="center" vertical="center"/>
    </xf>
    <xf numFmtId="0" fontId="6" fillId="0" borderId="44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2" xfId="0" applyBorder="1"/>
    <xf numFmtId="0" fontId="6" fillId="0" borderId="17" xfId="0" applyFont="1" applyBorder="1" applyAlignment="1">
      <alignment horizontal="center"/>
    </xf>
    <xf numFmtId="0" fontId="6" fillId="0" borderId="17" xfId="0" applyFont="1" applyBorder="1" applyAlignment="1">
      <alignment horizontal="left" vertical="top"/>
    </xf>
    <xf numFmtId="0" fontId="6" fillId="0" borderId="2" xfId="0" applyFont="1" applyBorder="1" applyAlignment="1">
      <alignment horizontal="center" vertical="center" wrapText="1"/>
    </xf>
  </cellXfs>
  <cellStyles count="4">
    <cellStyle name="Normal 3" xfId="2" xr:uid="{00000000-0005-0000-0000-000002000000}"/>
    <cellStyle name="Обычный" xfId="0" builtinId="0"/>
    <cellStyle name="Обычный 2" xfId="1" xr:uid="{00000000-0005-0000-0000-000001000000}"/>
    <cellStyle name="Обычный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251460</xdr:colOff>
      <xdr:row>0</xdr:row>
      <xdr:rowOff>114300</xdr:rowOff>
    </xdr:from>
    <xdr:to>
      <xdr:col>15</xdr:col>
      <xdr:colOff>464820</xdr:colOff>
      <xdr:row>3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00260" y="114300"/>
          <a:ext cx="2225040" cy="10744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38100</xdr:colOff>
      <xdr:row>0</xdr:row>
      <xdr:rowOff>38100</xdr:rowOff>
    </xdr:from>
    <xdr:to>
      <xdr:col>1</xdr:col>
      <xdr:colOff>693420</xdr:colOff>
      <xdr:row>3</xdr:row>
      <xdr:rowOff>243840</xdr:rowOff>
    </xdr:to>
    <xdr:pic>
      <xdr:nvPicPr>
        <xdr:cNvPr id="3" name="Рисунок 2" descr="cid:image001.png@01D54201.1EDFED9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38100"/>
          <a:ext cx="1363980" cy="122682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6</xdr:col>
      <xdr:colOff>106680</xdr:colOff>
      <xdr:row>22</xdr:row>
      <xdr:rowOff>30480</xdr:rowOff>
    </xdr:from>
    <xdr:to>
      <xdr:col>6</xdr:col>
      <xdr:colOff>358140</xdr:colOff>
      <xdr:row>22</xdr:row>
      <xdr:rowOff>274320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03420" y="6050280"/>
          <a:ext cx="251460" cy="2438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20</xdr:row>
      <xdr:rowOff>60960</xdr:rowOff>
    </xdr:from>
    <xdr:to>
      <xdr:col>6</xdr:col>
      <xdr:colOff>327660</xdr:colOff>
      <xdr:row>20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5016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21</xdr:row>
      <xdr:rowOff>45720</xdr:rowOff>
    </xdr:from>
    <xdr:to>
      <xdr:col>6</xdr:col>
      <xdr:colOff>327660</xdr:colOff>
      <xdr:row>21</xdr:row>
      <xdr:rowOff>251460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7759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23</xdr:row>
      <xdr:rowOff>38100</xdr:rowOff>
    </xdr:from>
    <xdr:to>
      <xdr:col>6</xdr:col>
      <xdr:colOff>342900</xdr:colOff>
      <xdr:row>23</xdr:row>
      <xdr:rowOff>243840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24</xdr:row>
      <xdr:rowOff>38100</xdr:rowOff>
    </xdr:from>
    <xdr:to>
      <xdr:col>6</xdr:col>
      <xdr:colOff>342900</xdr:colOff>
      <xdr:row>24</xdr:row>
      <xdr:rowOff>243840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6370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20</xdr:row>
      <xdr:rowOff>38100</xdr:rowOff>
    </xdr:from>
    <xdr:to>
      <xdr:col>13</xdr:col>
      <xdr:colOff>373380</xdr:colOff>
      <xdr:row>20</xdr:row>
      <xdr:rowOff>243840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4787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21</xdr:row>
      <xdr:rowOff>38100</xdr:rowOff>
    </xdr:from>
    <xdr:to>
      <xdr:col>13</xdr:col>
      <xdr:colOff>373380</xdr:colOff>
      <xdr:row>21</xdr:row>
      <xdr:rowOff>243840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7683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22</xdr:row>
      <xdr:rowOff>30480</xdr:rowOff>
    </xdr:from>
    <xdr:to>
      <xdr:col>13</xdr:col>
      <xdr:colOff>373380</xdr:colOff>
      <xdr:row>22</xdr:row>
      <xdr:rowOff>236220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0502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23</xdr:row>
      <xdr:rowOff>38100</xdr:rowOff>
    </xdr:from>
    <xdr:to>
      <xdr:col>13</xdr:col>
      <xdr:colOff>373380</xdr:colOff>
      <xdr:row>23</xdr:row>
      <xdr:rowOff>243840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7</xdr:col>
      <xdr:colOff>83820</xdr:colOff>
      <xdr:row>41</xdr:row>
      <xdr:rowOff>45720</xdr:rowOff>
    </xdr:from>
    <xdr:to>
      <xdr:col>7</xdr:col>
      <xdr:colOff>312420</xdr:colOff>
      <xdr:row>41</xdr:row>
      <xdr:rowOff>251460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27320" y="93802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45720</xdr:colOff>
      <xdr:row>41</xdr:row>
      <xdr:rowOff>38100</xdr:rowOff>
    </xdr:from>
    <xdr:to>
      <xdr:col>13</xdr:col>
      <xdr:colOff>274320</xdr:colOff>
      <xdr:row>41</xdr:row>
      <xdr:rowOff>243840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91700" y="937260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1619250</xdr:colOff>
      <xdr:row>0</xdr:row>
      <xdr:rowOff>165113</xdr:rowOff>
    </xdr:from>
    <xdr:to>
      <xdr:col>7</xdr:col>
      <xdr:colOff>2940972</xdr:colOff>
      <xdr:row>0</xdr:row>
      <xdr:rowOff>927100</xdr:rowOff>
    </xdr:to>
    <xdr:pic>
      <xdr:nvPicPr>
        <xdr:cNvPr id="2" name="Picture 16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44850" y="165113"/>
          <a:ext cx="1321722" cy="761987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112568</xdr:colOff>
      <xdr:row>0</xdr:row>
      <xdr:rowOff>45460</xdr:rowOff>
    </xdr:from>
    <xdr:to>
      <xdr:col>1</xdr:col>
      <xdr:colOff>398318</xdr:colOff>
      <xdr:row>0</xdr:row>
      <xdr:rowOff>910936</xdr:rowOff>
    </xdr:to>
    <xdr:pic>
      <xdr:nvPicPr>
        <xdr:cNvPr id="3" name="Рисунок 4" descr="cid:image001.png@01D54201.1EDFED90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2568" y="45460"/>
          <a:ext cx="1101090" cy="865476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6"/>
  <sheetViews>
    <sheetView showZeros="0" tabSelected="1" zoomScale="70" zoomScaleNormal="70" workbookViewId="0">
      <selection activeCell="H4" sqref="H4"/>
    </sheetView>
  </sheetViews>
  <sheetFormatPr defaultColWidth="9.109375" defaultRowHeight="14.4" x14ac:dyDescent="0.3"/>
  <cols>
    <col min="1" max="1" width="11" style="63" customWidth="1"/>
    <col min="2" max="2" width="12.109375" style="2" customWidth="1"/>
    <col min="3" max="3" width="14.5546875" style="2" customWidth="1"/>
    <col min="4" max="4" width="11.44140625" style="26" customWidth="1"/>
    <col min="5" max="5" width="10.88671875" style="2" customWidth="1"/>
    <col min="6" max="6" width="31.109375" style="2" customWidth="1"/>
    <col min="7" max="7" width="32.5546875" style="2" customWidth="1"/>
    <col min="8" max="8" width="65" style="2" customWidth="1"/>
    <col min="9" max="9" width="36.88671875" style="2" customWidth="1"/>
    <col min="10" max="10" width="33.6640625" style="2" customWidth="1"/>
    <col min="11" max="11" width="11.5546875" style="2" customWidth="1"/>
    <col min="12" max="12" width="41.6640625" style="2" customWidth="1"/>
    <col min="13" max="13" width="18.33203125" style="2" customWidth="1"/>
    <col min="14" max="14" width="24.6640625" style="2" customWidth="1"/>
    <col min="15" max="15" width="17.88671875" style="2" customWidth="1"/>
    <col min="16" max="16" width="17.109375" style="2" customWidth="1"/>
    <col min="17" max="17" width="14.88671875" style="2" customWidth="1"/>
    <col min="18" max="18" width="16.109375" style="2" customWidth="1"/>
    <col min="19" max="20" width="16.44140625" style="2" customWidth="1"/>
    <col min="21" max="21" width="21.33203125" style="2" customWidth="1"/>
    <col min="22" max="22" width="20.109375" style="49" customWidth="1"/>
    <col min="23" max="23" width="9.109375" style="1" customWidth="1"/>
    <col min="24" max="16384" width="9.109375" style="1"/>
  </cols>
  <sheetData>
    <row r="1" spans="1:22" s="3" customFormat="1" ht="72" customHeight="1" x14ac:dyDescent="0.3">
      <c r="A1" s="62" t="s">
        <v>0</v>
      </c>
      <c r="B1" s="42" t="s">
        <v>1</v>
      </c>
      <c r="C1" s="42" t="s">
        <v>2</v>
      </c>
      <c r="D1" s="43" t="s">
        <v>3</v>
      </c>
      <c r="E1" s="42" t="s">
        <v>4</v>
      </c>
      <c r="F1" s="42" t="s">
        <v>5</v>
      </c>
      <c r="G1" s="42" t="s">
        <v>6</v>
      </c>
      <c r="H1" s="44" t="s">
        <v>7</v>
      </c>
      <c r="I1" s="45" t="s">
        <v>8</v>
      </c>
      <c r="J1" s="45" t="s">
        <v>9</v>
      </c>
      <c r="K1" s="46" t="s">
        <v>10</v>
      </c>
      <c r="L1" s="42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47" t="s">
        <v>20</v>
      </c>
      <c r="V1" s="48" t="s">
        <v>21</v>
      </c>
    </row>
    <row r="2" spans="1:22" s="61" customFormat="1" ht="72" customHeight="1" x14ac:dyDescent="0.3">
      <c r="A2" s="64"/>
      <c r="B2" s="65">
        <v>45093</v>
      </c>
      <c r="C2" s="65">
        <v>45094</v>
      </c>
      <c r="D2" s="26">
        <v>0.61111111111111116</v>
      </c>
      <c r="E2" s="66" t="s">
        <v>26</v>
      </c>
      <c r="F2" s="58" t="s">
        <v>27</v>
      </c>
      <c r="G2" s="58" t="s">
        <v>28</v>
      </c>
      <c r="H2" s="55" t="s">
        <v>29</v>
      </c>
      <c r="I2" s="58" t="s">
        <v>30</v>
      </c>
      <c r="J2" s="56" t="s">
        <v>22</v>
      </c>
      <c r="K2" s="51"/>
      <c r="L2" s="59"/>
      <c r="M2" s="55" t="s">
        <v>31</v>
      </c>
      <c r="N2" s="55" t="s">
        <v>32</v>
      </c>
      <c r="O2" s="55" t="s">
        <v>33</v>
      </c>
      <c r="P2" s="53" t="s">
        <v>31</v>
      </c>
      <c r="Q2" s="55"/>
      <c r="R2" s="53" t="s">
        <v>24</v>
      </c>
      <c r="S2" s="55" t="s">
        <v>31</v>
      </c>
      <c r="T2" s="60"/>
      <c r="U2" s="53"/>
      <c r="V2" s="54" t="s">
        <v>25</v>
      </c>
    </row>
    <row r="3" spans="1:22" s="61" customFormat="1" ht="84" customHeight="1" x14ac:dyDescent="0.3">
      <c r="A3" s="64"/>
      <c r="B3" s="65">
        <v>45093</v>
      </c>
      <c r="C3" s="65">
        <v>45094</v>
      </c>
      <c r="D3" s="26">
        <v>0.61111111111111116</v>
      </c>
      <c r="E3" s="66" t="s">
        <v>26</v>
      </c>
      <c r="F3" s="58" t="s">
        <v>27</v>
      </c>
      <c r="G3" s="58" t="s">
        <v>28</v>
      </c>
      <c r="H3" s="55" t="s">
        <v>34</v>
      </c>
      <c r="I3" s="58" t="s">
        <v>30</v>
      </c>
      <c r="J3" s="56" t="s">
        <v>22</v>
      </c>
      <c r="K3" s="51"/>
      <c r="L3" s="59"/>
      <c r="M3" s="55" t="s">
        <v>35</v>
      </c>
      <c r="N3" s="55" t="s">
        <v>32</v>
      </c>
      <c r="O3" s="55" t="s">
        <v>33</v>
      </c>
      <c r="P3" s="53" t="s">
        <v>23</v>
      </c>
      <c r="Q3" s="55"/>
      <c r="R3" s="53" t="s">
        <v>24</v>
      </c>
      <c r="S3" s="55" t="s">
        <v>36</v>
      </c>
      <c r="T3" s="60"/>
      <c r="U3" s="53"/>
      <c r="V3" s="54" t="s">
        <v>25</v>
      </c>
    </row>
    <row r="4" spans="1:22" s="61" customFormat="1" ht="84" customHeight="1" x14ac:dyDescent="0.3">
      <c r="A4" s="64"/>
      <c r="B4" s="65">
        <v>45093</v>
      </c>
      <c r="C4" s="65">
        <v>45094</v>
      </c>
      <c r="D4" s="26">
        <v>0.58333333333333337</v>
      </c>
      <c r="E4" s="66" t="s">
        <v>26</v>
      </c>
      <c r="F4" s="58" t="s">
        <v>27</v>
      </c>
      <c r="G4" s="58" t="s">
        <v>28</v>
      </c>
      <c r="H4" s="55" t="s">
        <v>37</v>
      </c>
      <c r="I4" s="58" t="s">
        <v>30</v>
      </c>
      <c r="J4" s="56" t="s">
        <v>22</v>
      </c>
      <c r="K4" s="51"/>
      <c r="L4" s="59"/>
      <c r="M4" s="55" t="s">
        <v>35</v>
      </c>
      <c r="N4" s="55" t="s">
        <v>32</v>
      </c>
      <c r="O4" s="55" t="s">
        <v>33</v>
      </c>
      <c r="P4" s="53" t="s">
        <v>23</v>
      </c>
      <c r="Q4" s="55"/>
      <c r="R4" s="53" t="s">
        <v>24</v>
      </c>
      <c r="S4" s="55" t="s">
        <v>36</v>
      </c>
      <c r="T4" s="60"/>
      <c r="U4" s="53"/>
      <c r="V4" s="54" t="s">
        <v>25</v>
      </c>
    </row>
    <row r="5" spans="1:22" s="61" customFormat="1" ht="15.6" x14ac:dyDescent="0.3">
      <c r="A5" s="64"/>
      <c r="B5" s="65"/>
      <c r="C5" s="65"/>
      <c r="D5" s="26"/>
      <c r="E5" s="66"/>
      <c r="F5" s="58"/>
      <c r="G5" s="58"/>
      <c r="H5" s="55"/>
      <c r="I5" s="58"/>
      <c r="J5" s="56"/>
      <c r="K5" s="51"/>
      <c r="L5" s="59"/>
      <c r="M5" s="55"/>
      <c r="N5" s="55"/>
      <c r="O5" s="55"/>
      <c r="P5" s="53"/>
      <c r="Q5" s="55"/>
      <c r="R5" s="53"/>
      <c r="S5" s="55"/>
      <c r="T5" s="60"/>
      <c r="U5" s="53"/>
      <c r="V5" s="54"/>
    </row>
    <row r="6" spans="1:22" s="61" customFormat="1" ht="15.6" x14ac:dyDescent="0.3">
      <c r="A6" s="64"/>
      <c r="B6" s="65"/>
      <c r="C6" s="65"/>
      <c r="D6" s="26"/>
      <c r="E6" s="66"/>
      <c r="F6" s="58"/>
      <c r="G6" s="58"/>
      <c r="H6" s="55"/>
      <c r="I6" s="58"/>
      <c r="J6" s="56"/>
      <c r="K6" s="51"/>
      <c r="L6" s="59"/>
      <c r="M6" s="55"/>
      <c r="N6" s="55"/>
      <c r="O6" s="55"/>
      <c r="P6" s="53"/>
      <c r="Q6" s="55"/>
      <c r="R6" s="53"/>
      <c r="S6" s="55"/>
      <c r="T6" s="60"/>
      <c r="U6" s="53"/>
      <c r="V6" s="54"/>
    </row>
    <row r="7" spans="1:22" s="61" customFormat="1" ht="15.6" x14ac:dyDescent="0.3">
      <c r="A7" s="64"/>
      <c r="B7" s="65"/>
      <c r="C7" s="65"/>
      <c r="D7" s="26"/>
      <c r="E7" s="66"/>
      <c r="F7" s="58"/>
      <c r="G7" s="58"/>
      <c r="H7" s="55"/>
      <c r="I7" s="58"/>
      <c r="J7" s="56"/>
      <c r="K7" s="51"/>
      <c r="L7" s="59"/>
      <c r="M7" s="55"/>
      <c r="N7" s="55"/>
      <c r="O7" s="55"/>
      <c r="P7" s="53"/>
      <c r="Q7" s="55"/>
      <c r="R7" s="53"/>
      <c r="S7" s="55"/>
      <c r="T7" s="60"/>
      <c r="U7" s="53"/>
      <c r="V7" s="54"/>
    </row>
    <row r="8" spans="1:22" s="61" customFormat="1" ht="15.6" x14ac:dyDescent="0.3">
      <c r="A8" s="64"/>
      <c r="B8" s="65"/>
      <c r="C8" s="65"/>
      <c r="D8" s="26"/>
      <c r="E8" s="66"/>
      <c r="F8" s="58"/>
      <c r="G8" s="58"/>
      <c r="H8" s="55"/>
      <c r="I8" s="58"/>
      <c r="J8" s="56"/>
      <c r="K8" s="51"/>
      <c r="L8" s="59"/>
      <c r="M8" s="55"/>
      <c r="N8" s="55"/>
      <c r="O8" s="55"/>
      <c r="P8" s="53"/>
      <c r="Q8" s="55"/>
      <c r="R8" s="53"/>
      <c r="S8" s="55"/>
      <c r="T8" s="60"/>
      <c r="U8" s="53"/>
      <c r="V8" s="54"/>
    </row>
    <row r="9" spans="1:22" s="61" customFormat="1" ht="15.6" x14ac:dyDescent="0.3">
      <c r="A9" s="64"/>
      <c r="B9" s="65"/>
      <c r="C9" s="65"/>
      <c r="D9" s="26"/>
      <c r="E9" s="66"/>
      <c r="F9" s="58"/>
      <c r="G9" s="58"/>
      <c r="H9" s="55"/>
      <c r="I9" s="58"/>
      <c r="J9" s="56"/>
      <c r="K9" s="51"/>
      <c r="L9" s="59"/>
      <c r="M9" s="55"/>
      <c r="N9" s="55"/>
      <c r="O9" s="55"/>
      <c r="P9" s="53"/>
      <c r="Q9" s="55"/>
      <c r="R9" s="53"/>
      <c r="S9" s="55"/>
      <c r="T9" s="60"/>
      <c r="U9" s="53"/>
      <c r="V9" s="54" t="s">
        <v>25</v>
      </c>
    </row>
    <row r="10" spans="1:22" s="61" customFormat="1" ht="15.6" x14ac:dyDescent="0.3">
      <c r="A10" s="64"/>
      <c r="B10" s="65"/>
      <c r="C10" s="65"/>
      <c r="D10" s="26"/>
      <c r="E10" s="66"/>
      <c r="F10" s="58"/>
      <c r="G10" s="58"/>
      <c r="H10" s="55"/>
      <c r="I10" s="58"/>
      <c r="J10" s="56"/>
      <c r="K10" s="51"/>
      <c r="L10" s="59"/>
      <c r="M10" s="55"/>
      <c r="N10" s="55"/>
      <c r="O10" s="55"/>
      <c r="P10" s="53"/>
      <c r="Q10" s="55"/>
      <c r="R10" s="53"/>
      <c r="S10" s="55"/>
      <c r="T10" s="60"/>
      <c r="U10" s="53"/>
      <c r="V10" s="54" t="s">
        <v>25</v>
      </c>
    </row>
    <row r="11" spans="1:22" s="61" customFormat="1" ht="15.6" x14ac:dyDescent="0.3">
      <c r="A11" s="64"/>
      <c r="B11" s="65"/>
      <c r="C11" s="65"/>
      <c r="D11" s="26"/>
      <c r="E11" s="66"/>
      <c r="F11" s="58"/>
      <c r="G11" s="58"/>
      <c r="H11" s="55"/>
      <c r="I11" s="58"/>
      <c r="J11" s="56"/>
      <c r="K11" s="51"/>
      <c r="L11" s="59"/>
      <c r="M11" s="55"/>
      <c r="N11" s="55"/>
      <c r="O11" s="55"/>
      <c r="P11" s="53"/>
      <c r="Q11" s="55"/>
      <c r="R11" s="53"/>
      <c r="S11" s="55"/>
      <c r="T11" s="60"/>
      <c r="U11" s="53"/>
      <c r="V11" s="54"/>
    </row>
    <row r="12" spans="1:22" s="61" customFormat="1" ht="15.6" x14ac:dyDescent="0.3">
      <c r="A12" s="64"/>
      <c r="B12" s="65"/>
      <c r="C12" s="65"/>
      <c r="D12" s="26"/>
      <c r="E12" s="66"/>
      <c r="F12" s="58"/>
      <c r="G12" s="58"/>
      <c r="H12" s="55"/>
      <c r="I12" s="58"/>
      <c r="J12" s="56"/>
      <c r="K12" s="51"/>
      <c r="L12" s="59"/>
      <c r="M12" s="55"/>
      <c r="N12" s="55"/>
      <c r="O12" s="55"/>
      <c r="P12" s="53"/>
      <c r="Q12" s="55"/>
      <c r="R12" s="53"/>
      <c r="S12" s="55"/>
      <c r="T12" s="60"/>
      <c r="U12" s="53"/>
      <c r="V12" s="54"/>
    </row>
    <row r="13" spans="1:22" s="61" customFormat="1" ht="15.6" x14ac:dyDescent="0.3">
      <c r="A13" s="64"/>
      <c r="B13" s="65"/>
      <c r="C13" s="65"/>
      <c r="D13" s="26"/>
      <c r="E13" s="66"/>
      <c r="F13" s="58"/>
      <c r="G13" s="58"/>
      <c r="H13" s="55"/>
      <c r="I13" s="58"/>
      <c r="J13" s="56"/>
      <c r="K13" s="51"/>
      <c r="L13" s="59"/>
      <c r="M13" s="55"/>
      <c r="N13" s="55"/>
      <c r="O13" s="55"/>
      <c r="P13" s="53"/>
      <c r="Q13" s="55"/>
      <c r="R13" s="53"/>
      <c r="S13" s="55"/>
      <c r="T13" s="60"/>
      <c r="U13" s="53"/>
      <c r="V13" s="54"/>
    </row>
    <row r="14" spans="1:22" s="61" customFormat="1" ht="15.6" x14ac:dyDescent="0.3">
      <c r="A14" s="64"/>
      <c r="B14" s="65"/>
      <c r="C14" s="65"/>
      <c r="D14" s="26"/>
      <c r="E14" s="66"/>
      <c r="F14" s="58"/>
      <c r="G14" s="58"/>
      <c r="H14" s="55"/>
      <c r="I14" s="58"/>
      <c r="J14" s="56"/>
      <c r="K14" s="51"/>
      <c r="L14" s="59"/>
      <c r="M14" s="55"/>
      <c r="N14" s="55"/>
      <c r="O14" s="55"/>
      <c r="P14" s="53"/>
      <c r="Q14" s="55"/>
      <c r="R14" s="53"/>
      <c r="S14" s="55"/>
      <c r="T14" s="60"/>
      <c r="U14" s="53"/>
      <c r="V14" s="54"/>
    </row>
    <row r="16" spans="1:22" ht="15.6" x14ac:dyDescent="0.3">
      <c r="B16" s="50"/>
      <c r="C16" s="50"/>
      <c r="E16" s="53"/>
      <c r="F16" s="53"/>
      <c r="G16" s="55"/>
      <c r="H16" s="52"/>
      <c r="I16" s="51"/>
      <c r="J16" s="56"/>
      <c r="K16" s="53"/>
      <c r="L16" s="59"/>
      <c r="M16" s="53"/>
      <c r="N16" s="51"/>
      <c r="O16" s="53"/>
      <c r="P16" s="53"/>
      <c r="Q16" s="53"/>
      <c r="R16" s="53"/>
      <c r="S16" s="53"/>
      <c r="T16" s="57"/>
      <c r="U16" s="53"/>
      <c r="V16" s="54"/>
    </row>
  </sheetData>
  <autoFilter ref="A1:T1" xr:uid="{00000000-0009-0000-0000-000000000000}"/>
  <pageMargins left="0.7" right="0.7" top="0.75" bottom="0.75" header="0.3" footer="0.3"/>
  <pageSetup paperSize="9" scale="1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defaultRowHeight="14.4" x14ac:dyDescent="0.3"/>
  <cols>
    <col min="1" max="1" width="9.88671875" customWidth="1"/>
    <col min="2" max="2" width="10.33203125" customWidth="1"/>
    <col min="3" max="3" width="12" customWidth="1"/>
    <col min="4" max="4" width="10.44140625" customWidth="1"/>
    <col min="5" max="5" width="10.33203125" customWidth="1"/>
    <col min="6" max="6" width="13.33203125" customWidth="1"/>
    <col min="7" max="7" width="9.5546875" customWidth="1"/>
    <col min="8" max="8" width="11.5546875" customWidth="1"/>
    <col min="9" max="9" width="10.6640625" customWidth="1"/>
    <col min="10" max="10" width="11.44140625" customWidth="1"/>
    <col min="11" max="11" width="10.88671875" customWidth="1"/>
    <col min="12" max="12" width="12.44140625" customWidth="1"/>
    <col min="13" max="13" width="8.5546875" customWidth="1"/>
    <col min="14" max="14" width="12.33203125" customWidth="1"/>
    <col min="15" max="15" width="7.33203125" customWidth="1"/>
    <col min="16" max="16" width="10.88671875" customWidth="1"/>
  </cols>
  <sheetData>
    <row r="1" spans="1:16" ht="18" customHeight="1" x14ac:dyDescent="0.3">
      <c r="A1" s="112"/>
      <c r="B1" s="68"/>
      <c r="C1" s="116" t="s">
        <v>38</v>
      </c>
      <c r="D1" s="68"/>
      <c r="E1" s="68"/>
      <c r="F1" s="68"/>
      <c r="G1" s="105" t="e">
        <f>+VLOOKUP(G9,Лист1!A2:T538,6,FALSE)</f>
        <v>#N/A</v>
      </c>
      <c r="H1" s="68"/>
      <c r="I1" s="68"/>
      <c r="J1" s="68"/>
      <c r="K1" s="68"/>
      <c r="L1" s="68"/>
      <c r="M1" s="118"/>
      <c r="N1" s="68"/>
      <c r="O1" s="68"/>
      <c r="P1" s="93"/>
    </row>
    <row r="2" spans="1:16" ht="37.950000000000003" customHeight="1" x14ac:dyDescent="0.3">
      <c r="A2" s="91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90"/>
    </row>
    <row r="3" spans="1:16" ht="24.6" customHeight="1" x14ac:dyDescent="0.3">
      <c r="A3" s="91"/>
      <c r="B3" s="86"/>
      <c r="C3" s="123" t="s">
        <v>39</v>
      </c>
      <c r="D3" s="86"/>
      <c r="E3" s="86"/>
      <c r="F3" s="86"/>
      <c r="G3" s="111" t="e">
        <f>+VLOOKUP(G9,Лист1!A2:T538,6,FALSE)</f>
        <v>#N/A</v>
      </c>
      <c r="H3" s="86"/>
      <c r="I3" s="86"/>
      <c r="J3" s="86"/>
      <c r="K3" s="86"/>
      <c r="L3" s="86"/>
      <c r="M3" s="86"/>
      <c r="N3" s="86"/>
      <c r="O3" s="86"/>
      <c r="P3" s="90"/>
    </row>
    <row r="4" spans="1:16" ht="29.4" customHeight="1" x14ac:dyDescent="0.3">
      <c r="A4" s="99"/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1"/>
    </row>
    <row r="5" spans="1:16" ht="14.4" customHeight="1" x14ac:dyDescent="0.3">
      <c r="A5" s="84" t="s">
        <v>40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0"/>
    </row>
    <row r="6" spans="1:16" ht="11.4" customHeight="1" x14ac:dyDescent="0.3">
      <c r="A6" s="73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4"/>
    </row>
    <row r="7" spans="1:16" ht="12" customHeight="1" x14ac:dyDescent="0.3">
      <c r="A7" s="84" t="s">
        <v>41</v>
      </c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0"/>
    </row>
    <row r="8" spans="1:16" ht="9" customHeight="1" x14ac:dyDescent="0.3">
      <c r="A8" s="73"/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4"/>
    </row>
    <row r="9" spans="1:16" ht="18" customHeight="1" x14ac:dyDescent="0.3">
      <c r="A9" s="108" t="s">
        <v>42</v>
      </c>
      <c r="B9" s="76"/>
      <c r="C9" s="70"/>
      <c r="D9" s="87"/>
      <c r="E9" s="76"/>
      <c r="F9" s="70"/>
      <c r="G9" s="87" t="s">
        <v>43</v>
      </c>
      <c r="H9" s="76"/>
      <c r="I9" s="76"/>
      <c r="J9" s="70"/>
      <c r="K9" s="94" t="s">
        <v>44</v>
      </c>
      <c r="L9" s="76"/>
      <c r="M9" s="70"/>
      <c r="N9" s="113" t="e">
        <f>+VLOOKUP(G9,Лист1!A2:T538,2,FALSE)</f>
        <v>#N/A</v>
      </c>
      <c r="O9" s="76"/>
      <c r="P9" s="70"/>
    </row>
    <row r="10" spans="1:16" ht="24" customHeight="1" x14ac:dyDescent="0.3">
      <c r="A10" s="73"/>
      <c r="B10" s="77"/>
      <c r="C10" s="74"/>
      <c r="D10" s="71"/>
      <c r="E10" s="86"/>
      <c r="F10" s="72"/>
      <c r="G10" s="73"/>
      <c r="H10" s="77"/>
      <c r="I10" s="77"/>
      <c r="J10" s="74"/>
      <c r="K10" s="73"/>
      <c r="L10" s="77"/>
      <c r="M10" s="74"/>
      <c r="N10" s="73"/>
      <c r="O10" s="77"/>
      <c r="P10" s="74"/>
    </row>
    <row r="11" spans="1:16" ht="20.399999999999999" customHeight="1" x14ac:dyDescent="0.3">
      <c r="A11" s="88"/>
      <c r="B11" s="76"/>
      <c r="C11" s="70"/>
      <c r="D11" s="71"/>
      <c r="E11" s="86"/>
      <c r="F11" s="72"/>
      <c r="G11" s="88"/>
      <c r="H11" s="76"/>
      <c r="I11" s="76"/>
      <c r="J11" s="70"/>
      <c r="K11" s="94" t="s">
        <v>45</v>
      </c>
      <c r="L11" s="76"/>
      <c r="M11" s="70"/>
      <c r="N11" s="114">
        <v>0.60416666666666663</v>
      </c>
      <c r="O11" s="76"/>
      <c r="P11" s="70"/>
    </row>
    <row r="12" spans="1:16" ht="21.6" customHeight="1" x14ac:dyDescent="0.3">
      <c r="A12" s="73"/>
      <c r="B12" s="77"/>
      <c r="C12" s="74"/>
      <c r="D12" s="73"/>
      <c r="E12" s="77"/>
      <c r="F12" s="74"/>
      <c r="G12" s="73"/>
      <c r="H12" s="77"/>
      <c r="I12" s="77"/>
      <c r="J12" s="74"/>
      <c r="K12" s="73"/>
      <c r="L12" s="77"/>
      <c r="M12" s="74"/>
      <c r="N12" s="73"/>
      <c r="O12" s="77"/>
      <c r="P12" s="74"/>
    </row>
    <row r="13" spans="1:16" ht="24" customHeight="1" x14ac:dyDescent="0.3">
      <c r="A13" s="115" t="s">
        <v>46</v>
      </c>
      <c r="B13" s="68"/>
      <c r="C13" s="93"/>
      <c r="D13" s="80" t="e">
        <f>+VLOOKUP(G9,Лист1!A2:T538,7,FALSE)</f>
        <v>#N/A</v>
      </c>
      <c r="E13" s="76"/>
      <c r="F13" s="70"/>
      <c r="G13" s="75" t="s">
        <v>47</v>
      </c>
      <c r="H13" s="76"/>
      <c r="I13" s="76"/>
      <c r="J13" s="70"/>
      <c r="K13" s="117" t="e">
        <f>+VLOOKUP(G9,Лист1!A2:T538,3,FALSE)</f>
        <v>#N/A</v>
      </c>
      <c r="L13" s="76"/>
      <c r="M13" s="76"/>
      <c r="N13" s="76"/>
      <c r="O13" s="76"/>
      <c r="P13" s="70"/>
    </row>
    <row r="14" spans="1:16" ht="19.95" customHeight="1" x14ac:dyDescent="0.3">
      <c r="A14" s="91"/>
      <c r="B14" s="86"/>
      <c r="C14" s="90"/>
      <c r="D14" s="71"/>
      <c r="E14" s="86"/>
      <c r="F14" s="72"/>
      <c r="G14" s="73"/>
      <c r="H14" s="77"/>
      <c r="I14" s="77"/>
      <c r="J14" s="74"/>
      <c r="K14" s="71"/>
      <c r="L14" s="86"/>
      <c r="M14" s="86"/>
      <c r="N14" s="86"/>
      <c r="O14" s="86"/>
      <c r="P14" s="72"/>
    </row>
    <row r="15" spans="1:16" ht="25.2" customHeight="1" x14ac:dyDescent="0.3">
      <c r="A15" s="91"/>
      <c r="B15" s="86"/>
      <c r="C15" s="90"/>
      <c r="D15" s="71"/>
      <c r="E15" s="86"/>
      <c r="F15" s="72"/>
      <c r="G15" s="96" t="s">
        <v>48</v>
      </c>
      <c r="H15" s="76"/>
      <c r="I15" s="76"/>
      <c r="J15" s="70"/>
      <c r="K15" s="71"/>
      <c r="L15" s="86"/>
      <c r="M15" s="86"/>
      <c r="N15" s="86"/>
      <c r="O15" s="86"/>
      <c r="P15" s="72"/>
    </row>
    <row r="16" spans="1:16" ht="22.95" customHeight="1" x14ac:dyDescent="0.3">
      <c r="A16" s="99"/>
      <c r="B16" s="100"/>
      <c r="C16" s="101"/>
      <c r="D16" s="73"/>
      <c r="E16" s="77"/>
      <c r="F16" s="74"/>
      <c r="G16" s="73"/>
      <c r="H16" s="77"/>
      <c r="I16" s="77"/>
      <c r="J16" s="74"/>
      <c r="K16" s="73"/>
      <c r="L16" s="77"/>
      <c r="M16" s="77"/>
      <c r="N16" s="77"/>
      <c r="O16" s="77"/>
      <c r="P16" s="74"/>
    </row>
    <row r="17" spans="1:16" ht="19.95" customHeight="1" x14ac:dyDescent="0.3">
      <c r="A17" s="103" t="s">
        <v>49</v>
      </c>
      <c r="B17" s="68"/>
      <c r="C17" s="93"/>
      <c r="D17" s="88"/>
      <c r="E17" s="76"/>
      <c r="F17" s="70"/>
      <c r="G17" s="92" t="s">
        <v>50</v>
      </c>
      <c r="H17" s="68"/>
      <c r="I17" s="68"/>
      <c r="J17" s="93"/>
      <c r="K17" s="127" t="e">
        <f>+VLOOKUP(G9,Лист1!A2:T538,4,FALSE)</f>
        <v>#N/A</v>
      </c>
      <c r="L17" s="68"/>
      <c r="M17" s="68"/>
      <c r="N17" s="68"/>
      <c r="O17" s="68"/>
      <c r="P17" s="93"/>
    </row>
    <row r="18" spans="1:16" ht="29.4" customHeight="1" x14ac:dyDescent="0.3">
      <c r="A18" s="91"/>
      <c r="B18" s="86"/>
      <c r="C18" s="90"/>
      <c r="D18" s="71"/>
      <c r="E18" s="86"/>
      <c r="F18" s="72"/>
      <c r="G18" s="91"/>
      <c r="H18" s="86"/>
      <c r="I18" s="86"/>
      <c r="J18" s="90"/>
      <c r="K18" s="91"/>
      <c r="L18" s="86"/>
      <c r="M18" s="86"/>
      <c r="N18" s="86"/>
      <c r="O18" s="86"/>
      <c r="P18" s="90"/>
    </row>
    <row r="19" spans="1:16" ht="19.2" customHeight="1" x14ac:dyDescent="0.3">
      <c r="A19" s="106"/>
      <c r="B19" s="68"/>
      <c r="C19" s="93"/>
      <c r="D19" s="71"/>
      <c r="E19" s="86"/>
      <c r="F19" s="72"/>
      <c r="G19" s="91"/>
      <c r="H19" s="86"/>
      <c r="I19" s="86"/>
      <c r="J19" s="90"/>
      <c r="K19" s="91"/>
      <c r="L19" s="86"/>
      <c r="M19" s="86"/>
      <c r="N19" s="86"/>
      <c r="O19" s="86"/>
      <c r="P19" s="90"/>
    </row>
    <row r="20" spans="1:16" ht="22.2" customHeight="1" x14ac:dyDescent="0.3">
      <c r="A20" s="91"/>
      <c r="B20" s="86"/>
      <c r="C20" s="90"/>
      <c r="D20" s="73"/>
      <c r="E20" s="77"/>
      <c r="F20" s="74"/>
      <c r="G20" s="91"/>
      <c r="H20" s="86"/>
      <c r="I20" s="86"/>
      <c r="J20" s="90"/>
      <c r="K20" s="99"/>
      <c r="L20" s="100"/>
      <c r="M20" s="100"/>
      <c r="N20" s="100"/>
      <c r="O20" s="100"/>
      <c r="P20" s="101"/>
    </row>
    <row r="21" spans="1:16" ht="22.8" customHeight="1" x14ac:dyDescent="0.4">
      <c r="A21" s="85" t="s">
        <v>51</v>
      </c>
      <c r="B21" s="86"/>
      <c r="C21" s="86"/>
      <c r="D21" s="86"/>
      <c r="E21" s="86"/>
      <c r="F21" s="86"/>
      <c r="G21" s="34"/>
      <c r="H21" s="67" t="s">
        <v>52</v>
      </c>
      <c r="I21" s="68"/>
      <c r="J21" s="68"/>
      <c r="K21" s="68"/>
      <c r="L21" s="68"/>
      <c r="M21" s="68"/>
      <c r="N21" s="34"/>
      <c r="O21" s="34"/>
      <c r="P21" s="35"/>
    </row>
    <row r="22" spans="1:16" ht="22.8" customHeight="1" x14ac:dyDescent="0.4">
      <c r="A22" s="85" t="s">
        <v>53</v>
      </c>
      <c r="B22" s="86"/>
      <c r="C22" s="86"/>
      <c r="D22" s="86"/>
      <c r="E22" s="86"/>
      <c r="F22" s="86"/>
      <c r="G22" s="36"/>
      <c r="H22" s="97" t="s">
        <v>54</v>
      </c>
      <c r="I22" s="86"/>
      <c r="J22" s="86"/>
      <c r="K22" s="86"/>
      <c r="L22" s="86"/>
      <c r="M22" s="86"/>
      <c r="N22" s="36"/>
      <c r="O22" s="36"/>
      <c r="P22" s="37"/>
    </row>
    <row r="23" spans="1:16" ht="22.8" customHeight="1" x14ac:dyDescent="0.4">
      <c r="A23" s="85" t="s">
        <v>55</v>
      </c>
      <c r="B23" s="86"/>
      <c r="C23" s="86"/>
      <c r="D23" s="86"/>
      <c r="E23" s="86"/>
      <c r="F23" s="86"/>
      <c r="G23" s="36"/>
      <c r="H23" s="97" t="s">
        <v>56</v>
      </c>
      <c r="I23" s="86"/>
      <c r="J23" s="86"/>
      <c r="K23" s="86"/>
      <c r="L23" s="86"/>
      <c r="M23" s="86"/>
      <c r="N23" s="36"/>
      <c r="O23" s="36"/>
      <c r="P23" s="37"/>
    </row>
    <row r="24" spans="1:16" ht="22.8" customHeight="1" x14ac:dyDescent="0.4">
      <c r="A24" s="85" t="s">
        <v>57</v>
      </c>
      <c r="B24" s="86"/>
      <c r="C24" s="86"/>
      <c r="D24" s="86"/>
      <c r="E24" s="86"/>
      <c r="F24" s="86"/>
      <c r="G24" s="36"/>
      <c r="H24" s="97" t="s">
        <v>58</v>
      </c>
      <c r="I24" s="86"/>
      <c r="J24" s="86"/>
      <c r="K24" s="86"/>
      <c r="L24" s="86"/>
      <c r="M24" s="86"/>
      <c r="N24" s="36"/>
      <c r="O24" s="36"/>
      <c r="P24" s="37"/>
    </row>
    <row r="25" spans="1:16" ht="22.8" customHeight="1" x14ac:dyDescent="0.4">
      <c r="A25" s="128" t="s">
        <v>59</v>
      </c>
      <c r="B25" s="100"/>
      <c r="C25" s="100"/>
      <c r="D25" s="100"/>
      <c r="E25" s="100"/>
      <c r="F25" s="100"/>
      <c r="G25" s="38"/>
      <c r="H25" s="104"/>
      <c r="I25" s="100"/>
      <c r="J25" s="100"/>
      <c r="K25" s="100"/>
      <c r="L25" s="100"/>
      <c r="M25" s="100"/>
      <c r="N25" s="38"/>
      <c r="O25" s="38"/>
      <c r="P25" s="39"/>
    </row>
    <row r="26" spans="1:16" x14ac:dyDescent="0.3">
      <c r="A26" s="119" t="s">
        <v>60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93"/>
    </row>
    <row r="27" spans="1:16" x14ac:dyDescent="0.3">
      <c r="A27" s="91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90"/>
    </row>
    <row r="28" spans="1:16" ht="20.399999999999999" customHeight="1" x14ac:dyDescent="0.3">
      <c r="A28" s="89" t="e">
        <f>+VLOOKUP(G9,Лист1!A2:T538,8,FALSE)</f>
        <v>#N/A</v>
      </c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90"/>
    </row>
    <row r="29" spans="1:16" ht="18" customHeight="1" x14ac:dyDescent="0.3">
      <c r="A29" s="91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90"/>
    </row>
    <row r="30" spans="1:16" ht="28.2" customHeight="1" x14ac:dyDescent="0.3">
      <c r="A30" s="91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90"/>
    </row>
    <row r="31" spans="1:16" ht="23.4" customHeight="1" x14ac:dyDescent="0.3">
      <c r="A31" s="91"/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90"/>
    </row>
    <row r="32" spans="1:16" ht="21" customHeight="1" x14ac:dyDescent="0.3">
      <c r="A32" s="102" t="s">
        <v>61</v>
      </c>
      <c r="B32" s="68"/>
      <c r="C32" s="68"/>
      <c r="D32" s="68"/>
      <c r="E32" s="93"/>
      <c r="F32" s="120" t="s">
        <v>62</v>
      </c>
      <c r="G32" s="121"/>
      <c r="H32" s="121"/>
      <c r="I32" s="121"/>
      <c r="J32" s="121"/>
      <c r="K32" s="121"/>
      <c r="L32" s="121"/>
      <c r="M32" s="121"/>
      <c r="N32" s="121"/>
      <c r="O32" s="121"/>
      <c r="P32" s="122"/>
    </row>
    <row r="33" spans="1:16" ht="24" customHeight="1" x14ac:dyDescent="0.3">
      <c r="A33" s="91"/>
      <c r="B33" s="86"/>
      <c r="C33" s="86"/>
      <c r="D33" s="86"/>
      <c r="E33" s="90"/>
      <c r="F33" s="69" t="s">
        <v>63</v>
      </c>
      <c r="G33" s="70"/>
      <c r="H33" s="69" t="s">
        <v>64</v>
      </c>
      <c r="I33" s="70"/>
      <c r="J33" s="69" t="s">
        <v>65</v>
      </c>
      <c r="K33" s="70"/>
      <c r="L33" s="98" t="s">
        <v>66</v>
      </c>
      <c r="M33" s="68"/>
      <c r="N33" s="68"/>
      <c r="O33" s="68"/>
      <c r="P33" s="93"/>
    </row>
    <row r="34" spans="1:16" ht="22.95" customHeight="1" x14ac:dyDescent="0.3">
      <c r="A34" s="91"/>
      <c r="B34" s="86"/>
      <c r="C34" s="86"/>
      <c r="D34" s="86"/>
      <c r="E34" s="90"/>
      <c r="F34" s="71"/>
      <c r="G34" s="72"/>
      <c r="H34" s="71"/>
      <c r="I34" s="72"/>
      <c r="J34" s="71"/>
      <c r="K34" s="72"/>
      <c r="L34" s="91"/>
      <c r="M34" s="86"/>
      <c r="N34" s="86"/>
      <c r="O34" s="86"/>
      <c r="P34" s="90"/>
    </row>
    <row r="35" spans="1:16" ht="23.4" customHeight="1" x14ac:dyDescent="0.3">
      <c r="A35" s="125" t="e">
        <f>+VLOOKUP(G9,Лист1!A2:T538,9,FALSE)</f>
        <v>#N/A</v>
      </c>
      <c r="B35" s="86"/>
      <c r="C35" s="86"/>
      <c r="D35" s="86"/>
      <c r="E35" s="90"/>
      <c r="F35" s="73"/>
      <c r="G35" s="74"/>
      <c r="H35" s="73"/>
      <c r="I35" s="74"/>
      <c r="J35" s="73"/>
      <c r="K35" s="74"/>
      <c r="L35" s="99"/>
      <c r="M35" s="100"/>
      <c r="N35" s="100"/>
      <c r="O35" s="100"/>
      <c r="P35" s="101"/>
    </row>
    <row r="36" spans="1:16" ht="13.2" customHeight="1" x14ac:dyDescent="0.3">
      <c r="A36" s="91"/>
      <c r="B36" s="86"/>
      <c r="C36" s="86"/>
      <c r="D36" s="86"/>
      <c r="E36" s="90"/>
      <c r="F36" s="69"/>
      <c r="G36" s="70"/>
      <c r="H36" s="69"/>
      <c r="I36" s="70"/>
      <c r="J36" s="69"/>
      <c r="K36" s="70"/>
      <c r="L36" s="69"/>
      <c r="M36" s="76"/>
      <c r="N36" s="76"/>
      <c r="O36" s="76"/>
      <c r="P36" s="70"/>
    </row>
    <row r="37" spans="1:16" ht="12" customHeight="1" x14ac:dyDescent="0.3">
      <c r="A37" s="99"/>
      <c r="B37" s="100"/>
      <c r="C37" s="100"/>
      <c r="D37" s="100"/>
      <c r="E37" s="101"/>
      <c r="F37" s="73"/>
      <c r="G37" s="74"/>
      <c r="H37" s="73"/>
      <c r="I37" s="74"/>
      <c r="J37" s="73"/>
      <c r="K37" s="74"/>
      <c r="L37" s="73"/>
      <c r="M37" s="77"/>
      <c r="N37" s="77"/>
      <c r="O37" s="77"/>
      <c r="P37" s="74"/>
    </row>
    <row r="38" spans="1:16" ht="16.95" customHeight="1" x14ac:dyDescent="0.3">
      <c r="A38" s="107" t="s">
        <v>67</v>
      </c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93"/>
    </row>
    <row r="39" spans="1:16" ht="21.6" customHeight="1" x14ac:dyDescent="0.3">
      <c r="A39" s="91"/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90"/>
    </row>
    <row r="40" spans="1:16" ht="14.4" customHeight="1" x14ac:dyDescent="0.3">
      <c r="A40" s="91"/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90"/>
    </row>
    <row r="41" spans="1:16" ht="16.2" customHeight="1" x14ac:dyDescent="0.3">
      <c r="A41" s="99"/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1"/>
    </row>
    <row r="42" spans="1:16" ht="22.8" customHeight="1" x14ac:dyDescent="0.3">
      <c r="A42" s="110" t="s">
        <v>68</v>
      </c>
      <c r="B42" s="79"/>
      <c r="C42" s="82"/>
      <c r="D42" s="95" t="s">
        <v>69</v>
      </c>
      <c r="E42" s="79"/>
      <c r="F42" s="79"/>
      <c r="G42" s="79"/>
      <c r="H42" s="40"/>
      <c r="I42" s="40"/>
      <c r="J42" s="78" t="s">
        <v>70</v>
      </c>
      <c r="K42" s="79"/>
      <c r="L42" s="79"/>
      <c r="M42" s="79"/>
      <c r="N42" s="40"/>
      <c r="O42" s="40"/>
      <c r="P42" s="41"/>
    </row>
    <row r="43" spans="1:16" ht="22.8" customHeight="1" x14ac:dyDescent="0.3">
      <c r="A43" s="81" t="s">
        <v>71</v>
      </c>
      <c r="B43" s="79"/>
      <c r="C43" s="82"/>
      <c r="D43" s="126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82"/>
    </row>
    <row r="44" spans="1:16" ht="18.600000000000001" customHeight="1" x14ac:dyDescent="0.3">
      <c r="A44" s="107" t="s">
        <v>72</v>
      </c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93"/>
    </row>
    <row r="45" spans="1:16" ht="19.2" customHeight="1" x14ac:dyDescent="0.3">
      <c r="A45" s="91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90"/>
    </row>
    <row r="46" spans="1:16" ht="19.95" customHeight="1" x14ac:dyDescent="0.3">
      <c r="A46" s="91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90"/>
    </row>
    <row r="47" spans="1:16" ht="20.399999999999999" customHeight="1" x14ac:dyDescent="0.3">
      <c r="A47" s="91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90"/>
    </row>
    <row r="48" spans="1:16" ht="18.600000000000001" customHeight="1" x14ac:dyDescent="0.3">
      <c r="A48" s="91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90"/>
    </row>
    <row r="49" spans="1:16" ht="18" customHeight="1" x14ac:dyDescent="0.3">
      <c r="A49" s="91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90"/>
    </row>
    <row r="50" spans="1:16" ht="19.95" customHeight="1" x14ac:dyDescent="0.3">
      <c r="A50" s="91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90"/>
    </row>
    <row r="51" spans="1:16" ht="20.399999999999999" customHeight="1" x14ac:dyDescent="0.3">
      <c r="A51" s="99"/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1"/>
    </row>
    <row r="52" spans="1:16" ht="21" customHeight="1" x14ac:dyDescent="0.3">
      <c r="A52" s="124" t="s">
        <v>73</v>
      </c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93"/>
    </row>
    <row r="53" spans="1:16" ht="22.2" customHeight="1" x14ac:dyDescent="0.3">
      <c r="A53" s="91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90"/>
    </row>
    <row r="54" spans="1:16" x14ac:dyDescent="0.3">
      <c r="A54" s="109" t="s">
        <v>74</v>
      </c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93"/>
    </row>
    <row r="55" spans="1:16" ht="9" customHeight="1" x14ac:dyDescent="0.3">
      <c r="A55" s="99"/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1"/>
    </row>
    <row r="56" spans="1:16" x14ac:dyDescent="0.3">
      <c r="A56" s="83"/>
      <c r="B56" s="70"/>
      <c r="C56" s="83" t="s">
        <v>75</v>
      </c>
      <c r="D56" s="70"/>
      <c r="E56" s="83" t="s">
        <v>76</v>
      </c>
      <c r="F56" s="70"/>
      <c r="G56" s="83" t="s">
        <v>18</v>
      </c>
      <c r="H56" s="70"/>
      <c r="I56" s="83" t="s">
        <v>77</v>
      </c>
      <c r="J56" s="70"/>
      <c r="K56" s="83" t="s">
        <v>78</v>
      </c>
      <c r="L56" s="70"/>
      <c r="M56" s="83" t="s">
        <v>79</v>
      </c>
      <c r="N56" s="70"/>
      <c r="O56" s="83" t="s">
        <v>19</v>
      </c>
      <c r="P56" s="70"/>
    </row>
    <row r="57" spans="1:16" ht="22.95" customHeight="1" x14ac:dyDescent="0.3">
      <c r="A57" s="71"/>
      <c r="B57" s="72"/>
      <c r="C57" s="71"/>
      <c r="D57" s="72"/>
      <c r="E57" s="71"/>
      <c r="F57" s="72"/>
      <c r="G57" s="71"/>
      <c r="H57" s="72"/>
      <c r="I57" s="71"/>
      <c r="J57" s="72"/>
      <c r="K57" s="71"/>
      <c r="L57" s="72"/>
      <c r="M57" s="71"/>
      <c r="N57" s="72"/>
      <c r="O57" s="71"/>
      <c r="P57" s="72"/>
    </row>
    <row r="58" spans="1:16" ht="16.95" customHeight="1" x14ac:dyDescent="0.3">
      <c r="A58" s="71"/>
      <c r="B58" s="72"/>
      <c r="C58" s="71"/>
      <c r="D58" s="72"/>
      <c r="E58" s="71"/>
      <c r="F58" s="72"/>
      <c r="G58" s="71"/>
      <c r="H58" s="72"/>
      <c r="I58" s="71"/>
      <c r="J58" s="72"/>
      <c r="K58" s="71"/>
      <c r="L58" s="72"/>
      <c r="M58" s="71"/>
      <c r="N58" s="72"/>
      <c r="O58" s="71"/>
      <c r="P58" s="72"/>
    </row>
    <row r="59" spans="1:16" ht="60" customHeight="1" x14ac:dyDescent="0.3">
      <c r="A59" s="73"/>
      <c r="B59" s="74"/>
      <c r="C59" s="73"/>
      <c r="D59" s="74"/>
      <c r="E59" s="73"/>
      <c r="F59" s="74"/>
      <c r="G59" s="73"/>
      <c r="H59" s="74"/>
      <c r="I59" s="73"/>
      <c r="J59" s="74"/>
      <c r="K59" s="73"/>
      <c r="L59" s="74"/>
      <c r="M59" s="73"/>
      <c r="N59" s="74"/>
      <c r="O59" s="73"/>
      <c r="P59" s="74"/>
    </row>
    <row r="60" spans="1:16" x14ac:dyDescent="0.3">
      <c r="A60" s="83" t="s">
        <v>80</v>
      </c>
      <c r="B60" s="70"/>
      <c r="C60" s="80" t="e">
        <f>+VLOOKUP(G9,Лист1!A2:T538,13,FALSE)</f>
        <v>#N/A</v>
      </c>
      <c r="D60" s="70"/>
      <c r="E60" s="80" t="e">
        <f>+VLOOKUP(G9,Лист1!A2:T538,14,FALSE)</f>
        <v>#N/A</v>
      </c>
      <c r="F60" s="70"/>
      <c r="G60" s="80" t="e">
        <f>+VLOOKUP(G9,Лист1!A2:T538,19,FALSE)</f>
        <v>#N/A</v>
      </c>
      <c r="H60" s="70"/>
      <c r="I60" s="80" t="e">
        <f>+VLOOKUP(G9,Лист1!A2:T538,15,FALSE)</f>
        <v>#N/A</v>
      </c>
      <c r="J60" s="70"/>
      <c r="K60" s="80" t="e">
        <f>+VLOOKUP(G9,Лист1!A2:T538,16,FALSE)</f>
        <v>#N/A</v>
      </c>
      <c r="L60" s="70"/>
      <c r="M60" s="80" t="e">
        <f>+VLOOKUP(G9,Лист1!A2:T538,18,FALSE)</f>
        <v>#N/A</v>
      </c>
      <c r="N60" s="70"/>
      <c r="O60" s="80" t="e">
        <f>+VLOOKUP(G9,Лист1!A2:T538,20,FALSE)</f>
        <v>#N/A</v>
      </c>
      <c r="P60" s="70"/>
    </row>
    <row r="61" spans="1:16" ht="24.6" customHeight="1" x14ac:dyDescent="0.3">
      <c r="A61" s="71"/>
      <c r="B61" s="72"/>
      <c r="C61" s="71"/>
      <c r="D61" s="72"/>
      <c r="E61" s="71"/>
      <c r="F61" s="72"/>
      <c r="G61" s="71"/>
      <c r="H61" s="72"/>
      <c r="I61" s="71"/>
      <c r="J61" s="72"/>
      <c r="K61" s="71"/>
      <c r="L61" s="72"/>
      <c r="M61" s="71"/>
      <c r="N61" s="72"/>
      <c r="O61" s="71"/>
      <c r="P61" s="72"/>
    </row>
    <row r="62" spans="1:16" ht="19.95" customHeight="1" x14ac:dyDescent="0.3">
      <c r="A62" s="71"/>
      <c r="B62" s="72"/>
      <c r="C62" s="71"/>
      <c r="D62" s="72"/>
      <c r="E62" s="71"/>
      <c r="F62" s="72"/>
      <c r="G62" s="71"/>
      <c r="H62" s="72"/>
      <c r="I62" s="71"/>
      <c r="J62" s="72"/>
      <c r="K62" s="71"/>
      <c r="L62" s="72"/>
      <c r="M62" s="71"/>
      <c r="N62" s="72"/>
      <c r="O62" s="71"/>
      <c r="P62" s="72"/>
    </row>
    <row r="63" spans="1:16" ht="16.95" customHeight="1" x14ac:dyDescent="0.3">
      <c r="A63" s="73"/>
      <c r="B63" s="74"/>
      <c r="C63" s="73"/>
      <c r="D63" s="74"/>
      <c r="E63" s="73"/>
      <c r="F63" s="74"/>
      <c r="G63" s="73"/>
      <c r="H63" s="74"/>
      <c r="I63" s="73"/>
      <c r="J63" s="74"/>
      <c r="K63" s="73"/>
      <c r="L63" s="74"/>
      <c r="M63" s="73"/>
      <c r="N63" s="74"/>
      <c r="O63" s="73"/>
      <c r="P63" s="74"/>
    </row>
    <row r="64" spans="1:16" x14ac:dyDescent="0.3">
      <c r="A64" s="83" t="s">
        <v>81</v>
      </c>
      <c r="B64" s="70"/>
      <c r="C64" s="80"/>
      <c r="D64" s="70"/>
      <c r="E64" s="80"/>
      <c r="F64" s="70"/>
      <c r="G64" s="80"/>
      <c r="H64" s="70"/>
      <c r="I64" s="80"/>
      <c r="J64" s="70"/>
      <c r="K64" s="80"/>
      <c r="L64" s="70"/>
      <c r="M64" s="80"/>
      <c r="N64" s="70"/>
      <c r="O64" s="80"/>
      <c r="P64" s="70"/>
    </row>
    <row r="65" spans="1:16" ht="19.2" customHeight="1" x14ac:dyDescent="0.3">
      <c r="A65" s="71"/>
      <c r="B65" s="72"/>
      <c r="C65" s="71"/>
      <c r="D65" s="72"/>
      <c r="E65" s="71"/>
      <c r="F65" s="72"/>
      <c r="G65" s="71"/>
      <c r="H65" s="72"/>
      <c r="I65" s="71"/>
      <c r="J65" s="72"/>
      <c r="K65" s="71"/>
      <c r="L65" s="72"/>
      <c r="M65" s="71"/>
      <c r="N65" s="72"/>
      <c r="O65" s="71"/>
      <c r="P65" s="72"/>
    </row>
    <row r="66" spans="1:16" ht="18.600000000000001" customHeight="1" x14ac:dyDescent="0.3">
      <c r="A66" s="71"/>
      <c r="B66" s="72"/>
      <c r="C66" s="71"/>
      <c r="D66" s="72"/>
      <c r="E66" s="71"/>
      <c r="F66" s="72"/>
      <c r="G66" s="71"/>
      <c r="H66" s="72"/>
      <c r="I66" s="71"/>
      <c r="J66" s="72"/>
      <c r="K66" s="71"/>
      <c r="L66" s="72"/>
      <c r="M66" s="71"/>
      <c r="N66" s="72"/>
      <c r="O66" s="71"/>
      <c r="P66" s="72"/>
    </row>
    <row r="67" spans="1:16" ht="20.399999999999999" customHeight="1" x14ac:dyDescent="0.3">
      <c r="A67" s="73"/>
      <c r="B67" s="74"/>
      <c r="C67" s="73"/>
      <c r="D67" s="74"/>
      <c r="E67" s="73"/>
      <c r="F67" s="74"/>
      <c r="G67" s="73"/>
      <c r="H67" s="74"/>
      <c r="I67" s="73"/>
      <c r="J67" s="74"/>
      <c r="K67" s="73"/>
      <c r="L67" s="74"/>
      <c r="M67" s="73"/>
      <c r="N67" s="74"/>
      <c r="O67" s="73"/>
      <c r="P67" s="74"/>
    </row>
  </sheetData>
  <mergeCells count="83">
    <mergeCell ref="C3:F4"/>
    <mergeCell ref="A52:P53"/>
    <mergeCell ref="A35:E37"/>
    <mergeCell ref="D43:P43"/>
    <mergeCell ref="K17:P20"/>
    <mergeCell ref="A25:F25"/>
    <mergeCell ref="K64:L67"/>
    <mergeCell ref="M64:N67"/>
    <mergeCell ref="A1:B4"/>
    <mergeCell ref="A38:P41"/>
    <mergeCell ref="N9:P10"/>
    <mergeCell ref="I56:J59"/>
    <mergeCell ref="K56:L59"/>
    <mergeCell ref="N11:P12"/>
    <mergeCell ref="H36:I37"/>
    <mergeCell ref="A13:C16"/>
    <mergeCell ref="J36:K37"/>
    <mergeCell ref="D9:F12"/>
    <mergeCell ref="C1:F2"/>
    <mergeCell ref="K13:P16"/>
    <mergeCell ref="A21:F21"/>
    <mergeCell ref="O56:P59"/>
    <mergeCell ref="G1:L2"/>
    <mergeCell ref="A19:C20"/>
    <mergeCell ref="A44:P51"/>
    <mergeCell ref="A9:C10"/>
    <mergeCell ref="A54:P55"/>
    <mergeCell ref="A7:P8"/>
    <mergeCell ref="A42:C42"/>
    <mergeCell ref="A11:C12"/>
    <mergeCell ref="K11:M12"/>
    <mergeCell ref="H23:M23"/>
    <mergeCell ref="G3:L4"/>
    <mergeCell ref="D17:F20"/>
    <mergeCell ref="F36:G37"/>
    <mergeCell ref="M1:P4"/>
    <mergeCell ref="H22:M22"/>
    <mergeCell ref="A23:F23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C60:D63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A26:P27"/>
    <mergeCell ref="F32:P32"/>
    <mergeCell ref="O60:P63"/>
    <mergeCell ref="G60:H63"/>
    <mergeCell ref="G64:H67"/>
    <mergeCell ref="I64:J67"/>
    <mergeCell ref="A43:C43"/>
    <mergeCell ref="E56:F59"/>
    <mergeCell ref="G56:H59"/>
    <mergeCell ref="A64:B67"/>
    <mergeCell ref="I60:J63"/>
    <mergeCell ref="H21:M21"/>
    <mergeCell ref="H33:I35"/>
    <mergeCell ref="J33:K35"/>
    <mergeCell ref="G13:J14"/>
    <mergeCell ref="J42:M42"/>
    <mergeCell ref="L36:P37"/>
  </mergeCells>
  <pageMargins left="0.57291666666666663" right="0.25" top="0.33916666666666673" bottom="0.75" header="0.3" footer="0.3"/>
  <pageSetup paperSize="9"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defaultRowHeight="14.4" x14ac:dyDescent="0.3"/>
  <cols>
    <col min="1" max="1" width="11.88671875" customWidth="1"/>
    <col min="2" max="2" width="30.88671875" customWidth="1"/>
    <col min="3" max="3" width="30" customWidth="1"/>
    <col min="4" max="4" width="28.88671875" customWidth="1"/>
    <col min="5" max="5" width="33.33203125" customWidth="1"/>
    <col min="6" max="6" width="35.33203125" customWidth="1"/>
    <col min="7" max="7" width="38.5546875" customWidth="1"/>
    <col min="8" max="8" width="54.109375" customWidth="1"/>
  </cols>
  <sheetData>
    <row r="1" spans="1:9" s="3" customFormat="1" ht="76.5" customHeight="1" thickBot="1" x14ac:dyDescent="0.35">
      <c r="A1" s="129"/>
      <c r="B1" s="130"/>
      <c r="C1" s="130"/>
      <c r="D1" s="130"/>
      <c r="E1" s="130"/>
      <c r="F1" s="130"/>
      <c r="G1" s="130"/>
      <c r="H1" s="131"/>
    </row>
    <row r="2" spans="1:9" s="3" customFormat="1" ht="18.600000000000001" customHeight="1" thickBot="1" x14ac:dyDescent="0.4">
      <c r="A2" s="136" t="s">
        <v>82</v>
      </c>
      <c r="B2" s="130"/>
      <c r="C2" s="130"/>
      <c r="D2" s="130"/>
      <c r="E2" s="130"/>
      <c r="F2" s="130"/>
      <c r="G2" s="130"/>
      <c r="H2" s="131"/>
    </row>
    <row r="3" spans="1:9" s="3" customFormat="1" ht="46.5" customHeight="1" x14ac:dyDescent="0.3">
      <c r="A3" s="7" t="s">
        <v>0</v>
      </c>
      <c r="B3" s="4" t="s">
        <v>1</v>
      </c>
      <c r="C3" s="4" t="s">
        <v>2</v>
      </c>
      <c r="D3" s="4" t="s">
        <v>3</v>
      </c>
      <c r="E3" s="31" t="s">
        <v>4</v>
      </c>
      <c r="F3" s="5" t="s">
        <v>5</v>
      </c>
      <c r="G3" s="4" t="s">
        <v>6</v>
      </c>
      <c r="H3" s="25" t="s">
        <v>7</v>
      </c>
      <c r="I3" s="6"/>
    </row>
    <row r="4" spans="1:9" s="3" customFormat="1" ht="165" customHeight="1" thickBot="1" x14ac:dyDescent="0.35">
      <c r="A4" s="9" t="e">
        <f>Лист1!#REF!</f>
        <v>#REF!</v>
      </c>
      <c r="B4" s="29" t="e">
        <f>Лист1!#REF!</f>
        <v>#REF!</v>
      </c>
      <c r="C4" s="33" t="e">
        <f>Лист1!#REF!</f>
        <v>#REF!</v>
      </c>
      <c r="D4" s="30" t="e">
        <f>Лист1!#REF!</f>
        <v>#REF!</v>
      </c>
      <c r="E4" s="32" t="e">
        <f>Лист1!#REF!</f>
        <v>#REF!</v>
      </c>
      <c r="F4" s="10" t="e">
        <f>Лист1!#REF!</f>
        <v>#REF!</v>
      </c>
      <c r="G4" s="10" t="e">
        <f>Лист1!#REF!</f>
        <v>#REF!</v>
      </c>
      <c r="H4" s="21" t="e">
        <f>Лист1!#REF!</f>
        <v>#REF!</v>
      </c>
      <c r="I4" s="6"/>
    </row>
    <row r="5" spans="1:9" s="1" customFormat="1" ht="146.25" customHeight="1" thickBot="1" x14ac:dyDescent="0.35">
      <c r="A5" s="137" t="s">
        <v>11</v>
      </c>
      <c r="B5" s="130"/>
      <c r="C5" s="130"/>
      <c r="D5" s="130"/>
      <c r="E5" s="130"/>
      <c r="F5" s="130"/>
      <c r="G5" s="130"/>
      <c r="H5" s="131"/>
    </row>
    <row r="6" spans="1:9" s="1" customFormat="1" ht="42.75" customHeight="1" thickBot="1" x14ac:dyDescent="0.35">
      <c r="A6" s="138" t="s">
        <v>83</v>
      </c>
      <c r="B6" s="130"/>
      <c r="C6" s="132" t="s">
        <v>69</v>
      </c>
      <c r="D6" s="131"/>
      <c r="E6" s="19"/>
      <c r="F6" s="28" t="s">
        <v>84</v>
      </c>
      <c r="G6" s="19"/>
      <c r="H6" s="20"/>
    </row>
    <row r="7" spans="1:9" s="1" customFormat="1" ht="409.6" customHeight="1" thickBot="1" x14ac:dyDescent="0.35">
      <c r="A7" s="133" t="s">
        <v>85</v>
      </c>
      <c r="B7" s="134"/>
      <c r="C7" s="134"/>
      <c r="D7" s="134"/>
      <c r="E7" s="134"/>
      <c r="F7" s="134"/>
      <c r="G7" s="134"/>
      <c r="H7" s="135"/>
    </row>
    <row r="8" spans="1:9" s="1" customFormat="1" ht="61.5" customHeight="1" thickBot="1" x14ac:dyDescent="0.35">
      <c r="A8" s="16"/>
      <c r="B8" s="17" t="s">
        <v>12</v>
      </c>
      <c r="C8" s="18" t="s">
        <v>13</v>
      </c>
      <c r="D8" s="18" t="s">
        <v>86</v>
      </c>
      <c r="E8" s="18" t="s">
        <v>15</v>
      </c>
      <c r="F8" s="18" t="s">
        <v>87</v>
      </c>
      <c r="G8" s="18" t="s">
        <v>17</v>
      </c>
      <c r="H8" s="22" t="s">
        <v>18</v>
      </c>
    </row>
    <row r="9" spans="1:9" s="1" customFormat="1" ht="61.5" customHeight="1" x14ac:dyDescent="0.3">
      <c r="A9" s="15" t="s">
        <v>88</v>
      </c>
      <c r="B9" s="12" t="e">
        <f>Лист1!#REF!</f>
        <v>#REF!</v>
      </c>
      <c r="C9" s="13" t="e">
        <f>Лист1!#REF!</f>
        <v>#REF!</v>
      </c>
      <c r="D9" s="14" t="e">
        <f>Лист1!#REF!</f>
        <v>#REF!</v>
      </c>
      <c r="E9" s="14" t="e">
        <f>Лист1!#REF!</f>
        <v>#REF!</v>
      </c>
      <c r="F9" s="14" t="e">
        <f>Лист1!#REF!</f>
        <v>#REF!</v>
      </c>
      <c r="G9" s="14" t="e">
        <f>Лист1!#REF!</f>
        <v>#REF!</v>
      </c>
      <c r="H9" s="23" t="e">
        <f>Лист1!#REF!</f>
        <v>#REF!</v>
      </c>
    </row>
    <row r="10" spans="1:9" s="1" customFormat="1" ht="53.25" customHeight="1" thickBot="1" x14ac:dyDescent="0.35">
      <c r="A10" s="11" t="s">
        <v>89</v>
      </c>
      <c r="B10" s="8"/>
      <c r="C10" s="8"/>
      <c r="D10" s="8"/>
      <c r="E10" s="8"/>
      <c r="F10" s="8"/>
      <c r="G10" s="8"/>
      <c r="H10" s="24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1" right="0.23622047244094491" top="0.23622047244094491" bottom="0.23622047244094491" header="0.31496062992125978" footer="0.31496062992125978"/>
  <pageSetup paperSize="9" scale="5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2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sugs</dc:creator>
  <cp:lastModifiedBy>Maksim</cp:lastModifiedBy>
  <cp:lastPrinted>2022-08-31T11:08:55Z</cp:lastPrinted>
  <dcterms:created xsi:type="dcterms:W3CDTF">2011-08-15T12:42:03Z</dcterms:created>
  <dcterms:modified xsi:type="dcterms:W3CDTF">2023-06-16T10:35:18Z</dcterms:modified>
</cp:coreProperties>
</file>