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04-07-2023\"/>
    </mc:Choice>
  </mc:AlternateContent>
  <xr:revisionPtr revIDLastSave="0" documentId="13_ncr:1_{A54D659D-0794-42BA-BA87-DB6176073870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<sst xmlns="http://schemas.openxmlformats.org/spreadsheetml/2006/main" count="136" uniqueCount="89">
  <si>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</si>
  <si>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</si>
  <si>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</si>
  <si>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</si>
  <si>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</si>
  <si>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</si>
  <si>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</si>
  <si>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</si>
  <si>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</si>
  <si>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</si>
  <si>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</si>
  <si>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</si>
  <si>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</si>
  <si>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</si>
  <si>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</si>
  <si>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</si>
  <si>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</si>
  <si>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</si>
  <si>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</si>
  <si>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</si>
  <si>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</si>
  <si>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</si>
  <si>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00UST</t>
  </si>
  <si>
    <t>Мастерские зоны свободного доступа (00UST)/ Workshops of common-access area (00UST)</t>
  </si>
  <si>
    <t>После бетонирования подпорных стен W4(2 шт.), W7(3 шт.), W12(1 шт.), W8(1 шт.) в осях N1-T/9-9,1; W11(2 шт.), W5(2 шт.) осях T/4-6, S/9-12; W5(2 шт.), W14(1 шт.), W4(1 шт.), W7(3 шт.), W23(1 шт.); в осях N1-S/9-12; W11(1 шт.), W7(1 шт.), W6(1 шт.); в осях G-J/10; и подколонники F12(4 шт.), F11(1 шт.) в осях O-S/1; F23, F22(2 шт.) в осях N1/1-5; F23(2 шт.), F22(1 шт.) в осях N1/6-8; от отм. -1.400 до +0.600 и от отм. -1.400 до -0.300 согласно исполнитеьной схеме AKU.0179.00UST.0.KZ.LB0001-SINTEK-ABD052-ABD077-ABD078-ABD092-ABD093-ABD103-ABD104-ABD105-ABD106-ABD116 # After concreting of retaining walls W4(2 pcs.), W7(3 pcs.), W12(1 pc.), W8(1 pc.) in axes N1-T/9-9.1; W11(2pcs), W5(2pcs) T/4-6, S/9-12; W5(2pcs), W14(1pcs), W4(1pcs), W7(3pcs), W23(1pcs); in axes N1-S/9-12; W11(1pc), W7(1pc), W6(1pc); in axes G-J/10; and under-columns F12 (4 pcs.), F11 (1 pcs.) in axes O-S/1; F23, F22 (2 pcs.) in axes N1/1-5; F23(2 pcs.), F22(1 pcs.) in axes N1/6-8; from el. -1.400 to +0.600 and from elev. -1.400 to -0.300 according to execution scheme AKU.0179.00UST.0.KZ.LB0001-SINTEK-ABD052-ABD077-ABD078-ABD092-ABD093-ABD103-ABD104-ABD105-ABD106-ABD116</t>
  </si>
  <si>
    <t>AKU.2008.00UST.0.CS.QA0001</t>
  </si>
  <si>
    <t>H-H-H-H</t>
  </si>
  <si>
    <t>Галичкин А.Н/ Galichkın A</t>
  </si>
  <si>
    <t>Мелих Гюнеш/ Melih Gunesh</t>
  </si>
  <si>
    <t>Гареев Т.Э/ Gareev T. E.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</si>
  <si>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</si>
  <si>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</si>
  <si>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</si>
  <si>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</si>
  <si>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После бетонирование подпорных стен W7(1шт), W3(1шт), W2(1шт), W13(2шт) в осях Е-D/10-12, W13(5шт), W10(1шт), W15(6шт) в осях А-D/4-10, W17(1шт) в осях S/10-11 от отм. -1,400 до +0,600 и подколонников F10(4шт), F9(3шт), F28(5шт) в осях L/3-9, F10(3шт), F9(3шт) в осях F/4-9, F26(14шт) в осях С-В/4-10,  F27(7шт) в осях А/4-10 от отм. -1,400 до -0,300 согласно исполнительной схеме AKU.0179.00UST.0.KZ.LВ0001-SINTEK-ABD128-ABD143-ABD155-ABD164-ABD167-ABD153-ABD126-ABD159-ABD133 # After concreting of retaining walls W7(1pc), W3(1pc), W2(1pc), W13(2pc) in axes E-D/10-12, W13(5pc), W10(1pc), W15(6pc) in axes A -D/4-10, W17(1pc) in axes S/10-11 from elev. -1.400 to +0.600 and under-columns F10(4pcs), F9(3pcs), F28(5pcs) in axes L/3-9, F10(3pcs), F9(3pcs) in axes F/4-9, F26(14pcs) in axes C-B/4-10, F27(7pcs) in axes A/4-10 from elev. -1.400 to -0.300 according to the executive scheme AKU.0179.00UST.0.KZ.LВ0001-SINTEK-ABD128-ABD143-ABD155-ABD164-ABD167-ABD153-ABD126-ABD159-ABD133</t>
  </si>
  <si>
    <t>После бетонирование  подколонников F11, F12, F28 в осях 4-9/M-N; F22, F23, F28 в осях 2/G-N; F11, F12, F28 в осях 3-9/D; F1 в осях 11/D-N; F28, F12, F8, F3 в осях 9-10/M-N; F11, F12, F28 в осях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</si>
  <si>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</si>
  <si>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</si>
  <si>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</si>
  <si>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</si>
  <si>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</si>
  <si>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</si>
  <si>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</si>
  <si>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</si>
  <si>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</si>
  <si>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</si>
  <si>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</si>
  <si>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</si>
  <si>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</si>
  <si>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</si>
  <si>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</si>
  <si>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</si>
  <si>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</si>
  <si>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</si>
  <si>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</si>
  <si>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</si>
  <si>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</si>
  <si>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</si>
  <si>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</si>
  <si>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</si>
  <si>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</si>
  <si>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</si>
  <si>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</si>
  <si>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</si>
  <si>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</si>
  <si>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</si>
  <si>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</si>
  <si>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</si>
  <si>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</si>
  <si>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</si>
  <si>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</si>
  <si>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</si>
  <si>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</si>
  <si>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</si>
  <si>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</si>
  <si>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</si>
  <si>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</si>
  <si>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</si>
  <si>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</si>
  <si>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</si>
  <si>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</si>
  <si>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</si>
  <si>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</si>
  <si>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</si>
  <si>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</si>
  <si>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</si>
  <si>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</si>
  <si>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</si>
  <si>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AKU.0179.00UST.KZ.LB0001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</si>
</sst>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F3" sqref="F3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244.8" x14ac:dyDescent="0.3">
      <c r="A2" s="64"/>
      <c r="B2" s="65">
        <v>45111</v>
      </c>
      <c r="C2" s="65">
        <v>45112</v>
      </c>
      <c r="D2" s="26">
        <v>0.58333333333333337</v>
      </c>
      <c r="E2" s="66" t="s">
        <v>22</v>
      </c>
      <c r="F2" s="58" t="s">
        <v>88</v>
      </c>
      <c r="G2" s="58" t="s">
        <v>23</v>
      </c>
      <c r="H2" s="55" t="s">
        <v>24</v>
      </c>
      <c r="I2" s="58" t="s">
        <v>25</v>
      </c>
      <c r="J2" s="56" t="s">
        <v>26</v>
      </c>
      <c r="K2" s="51"/>
      <c r="L2" s="59"/>
      <c r="M2" s="55" t="s">
        <v>27</v>
      </c>
      <c r="N2" s="55" t="s">
        <v>28</v>
      </c>
      <c r="O2" s="55" t="s">
        <v>29</v>
      </c>
      <c r="P2" s="53" t="s">
        <v>30</v>
      </c>
      <c r="Q2" s="55"/>
      <c r="R2" s="53" t="s">
        <v>31</v>
      </c>
      <c r="S2" s="55" t="s">
        <v>32</v>
      </c>
      <c r="T2" s="60"/>
      <c r="U2" s="53"/>
      <c r="V2" s="54" t="s">
        <v>33</v>
      </c>
    </row>
    <row r="3" spans="1:22" s="61" customFormat="1" ht="216" x14ac:dyDescent="0.3">
      <c r="A3" s="64"/>
      <c r="B3" s="65">
        <v>45111</v>
      </c>
      <c r="C3" s="65">
        <v>45112</v>
      </c>
      <c r="D3" s="26">
        <v>0.60416666666666663</v>
      </c>
      <c r="E3" s="66" t="s">
        <v>22</v>
      </c>
      <c r="F3" s="58" t="s">
        <v>88</v>
      </c>
      <c r="G3" s="58" t="s">
        <v>23</v>
      </c>
      <c r="H3" s="55" t="s">
        <v>34</v>
      </c>
      <c r="I3" s="58" t="s">
        <v>25</v>
      </c>
      <c r="J3" s="56" t="s">
        <v>26</v>
      </c>
      <c r="K3" s="51"/>
      <c r="L3" s="59"/>
      <c r="M3" s="55" t="s">
        <v>27</v>
      </c>
      <c r="N3" s="55" t="s">
        <v>28</v>
      </c>
      <c r="O3" s="55" t="s">
        <v>29</v>
      </c>
      <c r="P3" s="53" t="s">
        <v>30</v>
      </c>
      <c r="Q3" s="55"/>
      <c r="R3" s="53" t="s">
        <v>31</v>
      </c>
      <c r="S3" s="55" t="s">
        <v>32</v>
      </c>
      <c r="T3" s="60"/>
      <c r="U3" s="53"/>
      <c r="V3" s="54" t="s">
        <v>33</v>
      </c>
    </row>
    <row r="4" spans="1:22" s="61" customFormat="1" ht="72" x14ac:dyDescent="0.3">
      <c r="A4" s="64"/>
      <c r="B4" s="65">
        <v>45111</v>
      </c>
      <c r="C4" s="65">
        <v>45112</v>
      </c>
      <c r="D4" s="26">
        <v>0.625</v>
      </c>
      <c r="E4" s="66" t="s">
        <v>22</v>
      </c>
      <c r="F4" s="58" t="s">
        <v>88</v>
      </c>
      <c r="G4" s="58" t="s">
        <v>23</v>
      </c>
      <c r="H4" s="55" t="s">
        <v>35</v>
      </c>
      <c r="I4" s="58" t="s">
        <v>25</v>
      </c>
      <c r="J4" s="56" t="s">
        <v>26</v>
      </c>
      <c r="K4" s="51"/>
      <c r="L4" s="59"/>
      <c r="M4" s="55" t="s">
        <v>27</v>
      </c>
      <c r="N4" s="55" t="s">
        <v>28</v>
      </c>
      <c r="O4" s="55" t="s">
        <v>29</v>
      </c>
      <c r="P4" s="53" t="s">
        <v>30</v>
      </c>
      <c r="Q4" s="55"/>
      <c r="R4" s="53" t="s">
        <v>31</v>
      </c>
      <c r="S4" s="55" t="s">
        <v>32</v>
      </c>
      <c r="T4" s="60"/>
      <c r="U4" s="53"/>
      <c r="V4" s="54" t="s">
        <v>33</v>
      </c>
    </row>
    <row r="5" spans="1:22" s="61" customFormat="1" ht="15.6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33</v>
      </c>
    </row>
    <row r="6" spans="1:22" s="61" customFormat="1" ht="15.6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33</v>
      </c>
    </row>
    <row r="7" spans="1:22" s="61" customFormat="1" ht="15.6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33</v>
      </c>
    </row>
    <row r="8" spans="1:22" s="61" customFormat="1" ht="15.6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33</v>
      </c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33</v>
      </c>
    </row>
    <row r="10" spans="1:22" s="61" customFormat="1" ht="15.6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33</v>
      </c>
    </row>
    <row r="11" spans="1:22" s="61" customFormat="1" ht="15.6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honeticPr fontId="28" type="noConversion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89"/>
      <c r="B1" s="71"/>
      <c r="C1" s="99" t="s">
        <v>36</v>
      </c>
      <c r="D1" s="71"/>
      <c r="E1" s="71"/>
      <c r="F1" s="71"/>
      <c r="G1" s="102" t="e">
        <f>+VLOOKUP(G9,Лист1!A2:T538,6,FALSE)</f>
        <v>#N/A</v>
      </c>
      <c r="H1" s="71"/>
      <c r="I1" s="71"/>
      <c r="J1" s="71"/>
      <c r="K1" s="71"/>
      <c r="L1" s="71"/>
      <c r="M1" s="112"/>
      <c r="N1" s="71"/>
      <c r="O1" s="71"/>
      <c r="P1" s="72"/>
    </row>
    <row r="2" spans="1:16" ht="37.950000000000003" customHeight="1" x14ac:dyDescent="0.3">
      <c r="A2" s="73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74"/>
    </row>
    <row r="3" spans="1:16" ht="24.6" customHeight="1" x14ac:dyDescent="0.3">
      <c r="A3" s="73"/>
      <c r="B3" s="68"/>
      <c r="C3" s="67" t="s">
        <v>37</v>
      </c>
      <c r="D3" s="68"/>
      <c r="E3" s="68"/>
      <c r="F3" s="68"/>
      <c r="G3" s="111" t="e">
        <f>+VLOOKUP(G9,Лист1!A2:T538,6,FALSE)</f>
        <v>#N/A</v>
      </c>
      <c r="H3" s="68"/>
      <c r="I3" s="68"/>
      <c r="J3" s="68"/>
      <c r="K3" s="68"/>
      <c r="L3" s="68"/>
      <c r="M3" s="68"/>
      <c r="N3" s="68"/>
      <c r="O3" s="68"/>
      <c r="P3" s="74"/>
    </row>
    <row r="4" spans="1:16" ht="29.4" customHeight="1" x14ac:dyDescent="0.3">
      <c r="A4" s="76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77"/>
    </row>
    <row r="5" spans="1:16" ht="14.4" customHeight="1" x14ac:dyDescent="0.3">
      <c r="A5" s="106" t="s">
        <v>38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84"/>
    </row>
    <row r="6" spans="1:16" ht="11.4" customHeight="1" x14ac:dyDescent="0.3">
      <c r="A6" s="87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88"/>
    </row>
    <row r="7" spans="1:16" ht="12" customHeight="1" x14ac:dyDescent="0.3">
      <c r="A7" s="106" t="s">
        <v>39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84"/>
    </row>
    <row r="8" spans="1:16" ht="9" customHeight="1" x14ac:dyDescent="0.3">
      <c r="A8" s="87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88"/>
    </row>
    <row r="9" spans="1:16" ht="18" customHeight="1" x14ac:dyDescent="0.3">
      <c r="A9" s="104" t="s">
        <v>40</v>
      </c>
      <c r="B9" s="92"/>
      <c r="C9" s="84"/>
      <c r="D9" s="98"/>
      <c r="E9" s="92"/>
      <c r="F9" s="84"/>
      <c r="G9" s="98" t="s">
        <v>41</v>
      </c>
      <c r="H9" s="92"/>
      <c r="I9" s="92"/>
      <c r="J9" s="84"/>
      <c r="K9" s="109" t="s">
        <v>42</v>
      </c>
      <c r="L9" s="92"/>
      <c r="M9" s="84"/>
      <c r="N9" s="91" t="e">
        <f>+VLOOKUP(G9,Лист1!A2:T538,2,FALSE)</f>
        <v>#N/A</v>
      </c>
      <c r="O9" s="92"/>
      <c r="P9" s="84"/>
    </row>
    <row r="10" spans="1:16" ht="24" customHeight="1" x14ac:dyDescent="0.3">
      <c r="A10" s="87"/>
      <c r="B10" s="93"/>
      <c r="C10" s="88"/>
      <c r="D10" s="85"/>
      <c r="E10" s="68"/>
      <c r="F10" s="86"/>
      <c r="G10" s="87"/>
      <c r="H10" s="93"/>
      <c r="I10" s="93"/>
      <c r="J10" s="88"/>
      <c r="K10" s="87"/>
      <c r="L10" s="93"/>
      <c r="M10" s="88"/>
      <c r="N10" s="87"/>
      <c r="O10" s="93"/>
      <c r="P10" s="88"/>
    </row>
    <row r="11" spans="1:16" ht="20.399999999999999" customHeight="1" x14ac:dyDescent="0.3">
      <c r="A11" s="108"/>
      <c r="B11" s="92"/>
      <c r="C11" s="84"/>
      <c r="D11" s="85"/>
      <c r="E11" s="68"/>
      <c r="F11" s="86"/>
      <c r="G11" s="108"/>
      <c r="H11" s="92"/>
      <c r="I11" s="92"/>
      <c r="J11" s="84"/>
      <c r="K11" s="109" t="s">
        <v>43</v>
      </c>
      <c r="L11" s="92"/>
      <c r="M11" s="84"/>
      <c r="N11" s="95">
        <v>0.60416666666666663</v>
      </c>
      <c r="O11" s="92"/>
      <c r="P11" s="84"/>
    </row>
    <row r="12" spans="1:16" ht="21.6" customHeight="1" x14ac:dyDescent="0.3">
      <c r="A12" s="87"/>
      <c r="B12" s="93"/>
      <c r="C12" s="88"/>
      <c r="D12" s="87"/>
      <c r="E12" s="93"/>
      <c r="F12" s="88"/>
      <c r="G12" s="87"/>
      <c r="H12" s="93"/>
      <c r="I12" s="93"/>
      <c r="J12" s="88"/>
      <c r="K12" s="87"/>
      <c r="L12" s="93"/>
      <c r="M12" s="88"/>
      <c r="N12" s="87"/>
      <c r="O12" s="93"/>
      <c r="P12" s="88"/>
    </row>
    <row r="13" spans="1:16" ht="24" customHeight="1" x14ac:dyDescent="0.3">
      <c r="A13" s="97" t="s">
        <v>44</v>
      </c>
      <c r="B13" s="71"/>
      <c r="C13" s="72"/>
      <c r="D13" s="83" t="e">
        <f>+VLOOKUP(G9,Лист1!A2:T538,7,FALSE)</f>
        <v>#N/A</v>
      </c>
      <c r="E13" s="92"/>
      <c r="F13" s="84"/>
      <c r="G13" s="127" t="s">
        <v>45</v>
      </c>
      <c r="H13" s="92"/>
      <c r="I13" s="92"/>
      <c r="J13" s="84"/>
      <c r="K13" s="100" t="e">
        <f>+VLOOKUP(G9,Лист1!A2:T538,3,FALSE)</f>
        <v>#N/A</v>
      </c>
      <c r="L13" s="92"/>
      <c r="M13" s="92"/>
      <c r="N13" s="92"/>
      <c r="O13" s="92"/>
      <c r="P13" s="84"/>
    </row>
    <row r="14" spans="1:16" ht="19.95" customHeight="1" x14ac:dyDescent="0.3">
      <c r="A14" s="73"/>
      <c r="B14" s="68"/>
      <c r="C14" s="74"/>
      <c r="D14" s="85"/>
      <c r="E14" s="68"/>
      <c r="F14" s="86"/>
      <c r="G14" s="87"/>
      <c r="H14" s="93"/>
      <c r="I14" s="93"/>
      <c r="J14" s="88"/>
      <c r="K14" s="85"/>
      <c r="L14" s="68"/>
      <c r="M14" s="68"/>
      <c r="N14" s="68"/>
      <c r="O14" s="68"/>
      <c r="P14" s="86"/>
    </row>
    <row r="15" spans="1:16" ht="25.2" customHeight="1" x14ac:dyDescent="0.3">
      <c r="A15" s="73"/>
      <c r="B15" s="68"/>
      <c r="C15" s="74"/>
      <c r="D15" s="85"/>
      <c r="E15" s="68"/>
      <c r="F15" s="86"/>
      <c r="G15" s="113" t="s">
        <v>46</v>
      </c>
      <c r="H15" s="92"/>
      <c r="I15" s="92"/>
      <c r="J15" s="84"/>
      <c r="K15" s="85"/>
      <c r="L15" s="68"/>
      <c r="M15" s="68"/>
      <c r="N15" s="68"/>
      <c r="O15" s="68"/>
      <c r="P15" s="86"/>
    </row>
    <row r="16" spans="1:16" ht="22.95" customHeight="1" x14ac:dyDescent="0.3">
      <c r="A16" s="76"/>
      <c r="B16" s="69"/>
      <c r="C16" s="77"/>
      <c r="D16" s="87"/>
      <c r="E16" s="93"/>
      <c r="F16" s="88"/>
      <c r="G16" s="87"/>
      <c r="H16" s="93"/>
      <c r="I16" s="93"/>
      <c r="J16" s="88"/>
      <c r="K16" s="87"/>
      <c r="L16" s="93"/>
      <c r="M16" s="93"/>
      <c r="N16" s="93"/>
      <c r="O16" s="93"/>
      <c r="P16" s="88"/>
    </row>
    <row r="17" spans="1:16" ht="19.95" customHeight="1" x14ac:dyDescent="0.3">
      <c r="A17" s="116" t="s">
        <v>47</v>
      </c>
      <c r="B17" s="71"/>
      <c r="C17" s="72"/>
      <c r="D17" s="108"/>
      <c r="E17" s="92"/>
      <c r="F17" s="84"/>
      <c r="G17" s="119" t="s">
        <v>48</v>
      </c>
      <c r="H17" s="71"/>
      <c r="I17" s="71"/>
      <c r="J17" s="72"/>
      <c r="K17" s="81" t="e">
        <f>+VLOOKUP(G9,Лист1!A2:T538,4,FALSE)</f>
        <v>#N/A</v>
      </c>
      <c r="L17" s="71"/>
      <c r="M17" s="71"/>
      <c r="N17" s="71"/>
      <c r="O17" s="71"/>
      <c r="P17" s="72"/>
    </row>
    <row r="18" spans="1:16" ht="29.4" customHeight="1" x14ac:dyDescent="0.3">
      <c r="A18" s="73"/>
      <c r="B18" s="68"/>
      <c r="C18" s="74"/>
      <c r="D18" s="85"/>
      <c r="E18" s="68"/>
      <c r="F18" s="86"/>
      <c r="G18" s="73"/>
      <c r="H18" s="68"/>
      <c r="I18" s="68"/>
      <c r="J18" s="74"/>
      <c r="K18" s="73"/>
      <c r="L18" s="68"/>
      <c r="M18" s="68"/>
      <c r="N18" s="68"/>
      <c r="O18" s="68"/>
      <c r="P18" s="74"/>
    </row>
    <row r="19" spans="1:16" ht="19.2" customHeight="1" x14ac:dyDescent="0.3">
      <c r="A19" s="103"/>
      <c r="B19" s="71"/>
      <c r="C19" s="72"/>
      <c r="D19" s="85"/>
      <c r="E19" s="68"/>
      <c r="F19" s="86"/>
      <c r="G19" s="73"/>
      <c r="H19" s="68"/>
      <c r="I19" s="68"/>
      <c r="J19" s="74"/>
      <c r="K19" s="73"/>
      <c r="L19" s="68"/>
      <c r="M19" s="68"/>
      <c r="N19" s="68"/>
      <c r="O19" s="68"/>
      <c r="P19" s="74"/>
    </row>
    <row r="20" spans="1:16" ht="22.2" customHeight="1" x14ac:dyDescent="0.3">
      <c r="A20" s="73"/>
      <c r="B20" s="68"/>
      <c r="C20" s="74"/>
      <c r="D20" s="87"/>
      <c r="E20" s="93"/>
      <c r="F20" s="88"/>
      <c r="G20" s="73"/>
      <c r="H20" s="68"/>
      <c r="I20" s="68"/>
      <c r="J20" s="74"/>
      <c r="K20" s="76"/>
      <c r="L20" s="69"/>
      <c r="M20" s="69"/>
      <c r="N20" s="69"/>
      <c r="O20" s="69"/>
      <c r="P20" s="77"/>
    </row>
    <row r="21" spans="1:16" ht="22.8" customHeight="1" x14ac:dyDescent="0.4">
      <c r="A21" s="101" t="s">
        <v>49</v>
      </c>
      <c r="B21" s="68"/>
      <c r="C21" s="68"/>
      <c r="D21" s="68"/>
      <c r="E21" s="68"/>
      <c r="F21" s="68"/>
      <c r="G21" s="34"/>
      <c r="H21" s="126" t="s">
        <v>50</v>
      </c>
      <c r="I21" s="71"/>
      <c r="J21" s="71"/>
      <c r="K21" s="71"/>
      <c r="L21" s="71"/>
      <c r="M21" s="71"/>
      <c r="N21" s="34"/>
      <c r="O21" s="34"/>
      <c r="P21" s="35"/>
    </row>
    <row r="22" spans="1:16" ht="22.8" customHeight="1" x14ac:dyDescent="0.4">
      <c r="A22" s="101" t="s">
        <v>51</v>
      </c>
      <c r="B22" s="68"/>
      <c r="C22" s="68"/>
      <c r="D22" s="68"/>
      <c r="E22" s="68"/>
      <c r="F22" s="68"/>
      <c r="G22" s="36"/>
      <c r="H22" s="110" t="s">
        <v>52</v>
      </c>
      <c r="I22" s="68"/>
      <c r="J22" s="68"/>
      <c r="K22" s="68"/>
      <c r="L22" s="68"/>
      <c r="M22" s="68"/>
      <c r="N22" s="36"/>
      <c r="O22" s="36"/>
      <c r="P22" s="37"/>
    </row>
    <row r="23" spans="1:16" ht="22.8" customHeight="1" x14ac:dyDescent="0.4">
      <c r="A23" s="101" t="s">
        <v>53</v>
      </c>
      <c r="B23" s="68"/>
      <c r="C23" s="68"/>
      <c r="D23" s="68"/>
      <c r="E23" s="68"/>
      <c r="F23" s="68"/>
      <c r="G23" s="36"/>
      <c r="H23" s="110" t="s">
        <v>54</v>
      </c>
      <c r="I23" s="68"/>
      <c r="J23" s="68"/>
      <c r="K23" s="68"/>
      <c r="L23" s="68"/>
      <c r="M23" s="68"/>
      <c r="N23" s="36"/>
      <c r="O23" s="36"/>
      <c r="P23" s="37"/>
    </row>
    <row r="24" spans="1:16" ht="22.8" customHeight="1" x14ac:dyDescent="0.4">
      <c r="A24" s="101" t="s">
        <v>55</v>
      </c>
      <c r="B24" s="68"/>
      <c r="C24" s="68"/>
      <c r="D24" s="68"/>
      <c r="E24" s="68"/>
      <c r="F24" s="68"/>
      <c r="G24" s="36"/>
      <c r="H24" s="110" t="s">
        <v>56</v>
      </c>
      <c r="I24" s="68"/>
      <c r="J24" s="68"/>
      <c r="K24" s="68"/>
      <c r="L24" s="68"/>
      <c r="M24" s="68"/>
      <c r="N24" s="36"/>
      <c r="O24" s="36"/>
      <c r="P24" s="37"/>
    </row>
    <row r="25" spans="1:16" ht="22.8" customHeight="1" x14ac:dyDescent="0.4">
      <c r="A25" s="82" t="s">
        <v>57</v>
      </c>
      <c r="B25" s="69"/>
      <c r="C25" s="69"/>
      <c r="D25" s="69"/>
      <c r="E25" s="69"/>
      <c r="F25" s="69"/>
      <c r="G25" s="38"/>
      <c r="H25" s="117"/>
      <c r="I25" s="69"/>
      <c r="J25" s="69"/>
      <c r="K25" s="69"/>
      <c r="L25" s="69"/>
      <c r="M25" s="69"/>
      <c r="N25" s="38"/>
      <c r="O25" s="38"/>
      <c r="P25" s="39"/>
    </row>
    <row r="26" spans="1:16" x14ac:dyDescent="0.3">
      <c r="A26" s="121" t="s">
        <v>58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</row>
    <row r="27" spans="1:16" x14ac:dyDescent="0.3">
      <c r="A27" s="73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74"/>
    </row>
    <row r="28" spans="1:16" ht="20.399999999999999" customHeight="1" x14ac:dyDescent="0.3">
      <c r="A28" s="118" t="e">
        <f>+VLOOKUP(G9,Лист1!A2:T538,8,FALSE)</f>
        <v>#N/A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74"/>
    </row>
    <row r="29" spans="1:16" ht="18" customHeight="1" x14ac:dyDescent="0.3">
      <c r="A29" s="73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74"/>
    </row>
    <row r="30" spans="1:16" ht="28.2" customHeight="1" x14ac:dyDescent="0.3">
      <c r="A30" s="73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74"/>
    </row>
    <row r="31" spans="1:16" ht="23.4" customHeight="1" x14ac:dyDescent="0.3">
      <c r="A31" s="73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74"/>
    </row>
    <row r="32" spans="1:16" ht="21" customHeight="1" x14ac:dyDescent="0.3">
      <c r="A32" s="115" t="s">
        <v>59</v>
      </c>
      <c r="B32" s="71"/>
      <c r="C32" s="71"/>
      <c r="D32" s="71"/>
      <c r="E32" s="72"/>
      <c r="F32" s="122" t="s">
        <v>60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4"/>
    </row>
    <row r="33" spans="1:16" ht="24" customHeight="1" x14ac:dyDescent="0.3">
      <c r="A33" s="73"/>
      <c r="B33" s="68"/>
      <c r="C33" s="68"/>
      <c r="D33" s="68"/>
      <c r="E33" s="74"/>
      <c r="F33" s="96" t="s">
        <v>61</v>
      </c>
      <c r="G33" s="84"/>
      <c r="H33" s="96" t="s">
        <v>62</v>
      </c>
      <c r="I33" s="84"/>
      <c r="J33" s="96" t="s">
        <v>63</v>
      </c>
      <c r="K33" s="84"/>
      <c r="L33" s="114" t="s">
        <v>64</v>
      </c>
      <c r="M33" s="71"/>
      <c r="N33" s="71"/>
      <c r="O33" s="71"/>
      <c r="P33" s="72"/>
    </row>
    <row r="34" spans="1:16" ht="22.95" customHeight="1" x14ac:dyDescent="0.3">
      <c r="A34" s="73"/>
      <c r="B34" s="68"/>
      <c r="C34" s="68"/>
      <c r="D34" s="68"/>
      <c r="E34" s="74"/>
      <c r="F34" s="85"/>
      <c r="G34" s="86"/>
      <c r="H34" s="85"/>
      <c r="I34" s="86"/>
      <c r="J34" s="85"/>
      <c r="K34" s="86"/>
      <c r="L34" s="73"/>
      <c r="M34" s="68"/>
      <c r="N34" s="68"/>
      <c r="O34" s="68"/>
      <c r="P34" s="74"/>
    </row>
    <row r="35" spans="1:16" ht="23.4" customHeight="1" x14ac:dyDescent="0.3">
      <c r="A35" s="75" t="e">
        <f>+VLOOKUP(G9,Лист1!A2:T538,9,FALSE)</f>
        <v>#N/A</v>
      </c>
      <c r="B35" s="68"/>
      <c r="C35" s="68"/>
      <c r="D35" s="68"/>
      <c r="E35" s="74"/>
      <c r="F35" s="87"/>
      <c r="G35" s="88"/>
      <c r="H35" s="87"/>
      <c r="I35" s="88"/>
      <c r="J35" s="87"/>
      <c r="K35" s="88"/>
      <c r="L35" s="76"/>
      <c r="M35" s="69"/>
      <c r="N35" s="69"/>
      <c r="O35" s="69"/>
      <c r="P35" s="77"/>
    </row>
    <row r="36" spans="1:16" ht="13.2" customHeight="1" x14ac:dyDescent="0.3">
      <c r="A36" s="73"/>
      <c r="B36" s="68"/>
      <c r="C36" s="68"/>
      <c r="D36" s="68"/>
      <c r="E36" s="74"/>
      <c r="F36" s="96"/>
      <c r="G36" s="84"/>
      <c r="H36" s="96"/>
      <c r="I36" s="84"/>
      <c r="J36" s="96"/>
      <c r="K36" s="84"/>
      <c r="L36" s="96"/>
      <c r="M36" s="92"/>
      <c r="N36" s="92"/>
      <c r="O36" s="92"/>
      <c r="P36" s="84"/>
    </row>
    <row r="37" spans="1:16" ht="12" customHeight="1" x14ac:dyDescent="0.3">
      <c r="A37" s="76"/>
      <c r="B37" s="69"/>
      <c r="C37" s="69"/>
      <c r="D37" s="69"/>
      <c r="E37" s="77"/>
      <c r="F37" s="87"/>
      <c r="G37" s="88"/>
      <c r="H37" s="87"/>
      <c r="I37" s="88"/>
      <c r="J37" s="87"/>
      <c r="K37" s="88"/>
      <c r="L37" s="87"/>
      <c r="M37" s="93"/>
      <c r="N37" s="93"/>
      <c r="O37" s="93"/>
      <c r="P37" s="88"/>
    </row>
    <row r="38" spans="1:16" ht="16.95" customHeight="1" x14ac:dyDescent="0.3">
      <c r="A38" s="90" t="s">
        <v>65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2"/>
    </row>
    <row r="39" spans="1:16" ht="21.6" customHeight="1" x14ac:dyDescent="0.3">
      <c r="A39" s="73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74"/>
    </row>
    <row r="40" spans="1:16" ht="14.4" customHeight="1" x14ac:dyDescent="0.3">
      <c r="A40" s="73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74"/>
    </row>
    <row r="41" spans="1:16" ht="16.2" customHeight="1" x14ac:dyDescent="0.3">
      <c r="A41" s="76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7"/>
    </row>
    <row r="42" spans="1:16" ht="22.8" customHeight="1" x14ac:dyDescent="0.3">
      <c r="A42" s="107" t="s">
        <v>66</v>
      </c>
      <c r="B42" s="79"/>
      <c r="C42" s="80"/>
      <c r="D42" s="120" t="s">
        <v>67</v>
      </c>
      <c r="E42" s="79"/>
      <c r="F42" s="79"/>
      <c r="G42" s="79"/>
      <c r="H42" s="40"/>
      <c r="I42" s="40"/>
      <c r="J42" s="128" t="s">
        <v>68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125" t="s">
        <v>69</v>
      </c>
      <c r="B43" s="79"/>
      <c r="C43" s="80"/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0"/>
    </row>
    <row r="44" spans="1:16" ht="18.600000000000001" customHeight="1" x14ac:dyDescent="0.3">
      <c r="A44" s="90" t="s">
        <v>70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2"/>
    </row>
    <row r="45" spans="1:16" ht="19.2" customHeight="1" x14ac:dyDescent="0.3">
      <c r="A45" s="73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74"/>
    </row>
    <row r="46" spans="1:16" ht="19.95" customHeight="1" x14ac:dyDescent="0.3">
      <c r="A46" s="73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74"/>
    </row>
    <row r="47" spans="1:16" ht="20.399999999999999" customHeight="1" x14ac:dyDescent="0.3">
      <c r="A47" s="73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74"/>
    </row>
    <row r="48" spans="1:16" ht="18.600000000000001" customHeight="1" x14ac:dyDescent="0.3">
      <c r="A48" s="73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74"/>
    </row>
    <row r="49" spans="1:16" ht="18" customHeight="1" x14ac:dyDescent="0.3">
      <c r="A49" s="73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74"/>
    </row>
    <row r="50" spans="1:16" ht="19.95" customHeight="1" x14ac:dyDescent="0.3">
      <c r="A50" s="73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74"/>
    </row>
    <row r="51" spans="1:16" ht="20.399999999999999" customHeight="1" x14ac:dyDescent="0.3">
      <c r="A51" s="76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7"/>
    </row>
    <row r="52" spans="1:16" ht="21" customHeight="1" x14ac:dyDescent="0.3">
      <c r="A52" s="70" t="s">
        <v>71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2"/>
    </row>
    <row r="53" spans="1:16" ht="22.2" customHeight="1" x14ac:dyDescent="0.3">
      <c r="A53" s="73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74"/>
    </row>
    <row r="54" spans="1:16" x14ac:dyDescent="0.3">
      <c r="A54" s="105" t="s">
        <v>72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2"/>
    </row>
    <row r="55" spans="1:16" ht="9" customHeight="1" x14ac:dyDescent="0.3">
      <c r="A55" s="76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77"/>
    </row>
    <row r="56" spans="1:16" x14ac:dyDescent="0.3">
      <c r="A56" s="94"/>
      <c r="B56" s="84"/>
      <c r="C56" s="94" t="s">
        <v>73</v>
      </c>
      <c r="D56" s="84"/>
      <c r="E56" s="94" t="s">
        <v>74</v>
      </c>
      <c r="F56" s="84"/>
      <c r="G56" s="94" t="s">
        <v>18</v>
      </c>
      <c r="H56" s="84"/>
      <c r="I56" s="94" t="s">
        <v>75</v>
      </c>
      <c r="J56" s="84"/>
      <c r="K56" s="94" t="s">
        <v>76</v>
      </c>
      <c r="L56" s="84"/>
      <c r="M56" s="94" t="s">
        <v>77</v>
      </c>
      <c r="N56" s="84"/>
      <c r="O56" s="94" t="s">
        <v>19</v>
      </c>
      <c r="P56" s="84"/>
    </row>
    <row r="57" spans="1:16" ht="22.95" customHeight="1" x14ac:dyDescent="0.3">
      <c r="A57" s="85"/>
      <c r="B57" s="86"/>
      <c r="C57" s="85"/>
      <c r="D57" s="86"/>
      <c r="E57" s="85"/>
      <c r="F57" s="86"/>
      <c r="G57" s="85"/>
      <c r="H57" s="86"/>
      <c r="I57" s="85"/>
      <c r="J57" s="86"/>
      <c r="K57" s="85"/>
      <c r="L57" s="86"/>
      <c r="M57" s="85"/>
      <c r="N57" s="86"/>
      <c r="O57" s="85"/>
      <c r="P57" s="86"/>
    </row>
    <row r="58" spans="1:16" ht="16.95" customHeight="1" x14ac:dyDescent="0.3">
      <c r="A58" s="85"/>
      <c r="B58" s="86"/>
      <c r="C58" s="85"/>
      <c r="D58" s="86"/>
      <c r="E58" s="85"/>
      <c r="F58" s="86"/>
      <c r="G58" s="85"/>
      <c r="H58" s="86"/>
      <c r="I58" s="85"/>
      <c r="J58" s="86"/>
      <c r="K58" s="85"/>
      <c r="L58" s="86"/>
      <c r="M58" s="85"/>
      <c r="N58" s="86"/>
      <c r="O58" s="85"/>
      <c r="P58" s="86"/>
    </row>
    <row r="59" spans="1:16" ht="60" customHeight="1" x14ac:dyDescent="0.3">
      <c r="A59" s="87"/>
      <c r="B59" s="88"/>
      <c r="C59" s="87"/>
      <c r="D59" s="88"/>
      <c r="E59" s="87"/>
      <c r="F59" s="88"/>
      <c r="G59" s="87"/>
      <c r="H59" s="88"/>
      <c r="I59" s="87"/>
      <c r="J59" s="88"/>
      <c r="K59" s="87"/>
      <c r="L59" s="88"/>
      <c r="M59" s="87"/>
      <c r="N59" s="88"/>
      <c r="O59" s="87"/>
      <c r="P59" s="88"/>
    </row>
    <row r="60" spans="1:16" x14ac:dyDescent="0.3">
      <c r="A60" s="94" t="s">
        <v>78</v>
      </c>
      <c r="B60" s="84"/>
      <c r="C60" s="83" t="e">
        <f>+VLOOKUP(G9,Лист1!A2:T538,13,FALSE)</f>
        <v>#N/A</v>
      </c>
      <c r="D60" s="84"/>
      <c r="E60" s="83" t="e">
        <f>+VLOOKUP(G9,Лист1!A2:T538,14,FALSE)</f>
        <v>#N/A</v>
      </c>
      <c r="F60" s="84"/>
      <c r="G60" s="83" t="e">
        <f>+VLOOKUP(G9,Лист1!A2:T538,19,FALSE)</f>
        <v>#N/A</v>
      </c>
      <c r="H60" s="84"/>
      <c r="I60" s="83" t="e">
        <f>+VLOOKUP(G9,Лист1!A2:T538,15,FALSE)</f>
        <v>#N/A</v>
      </c>
      <c r="J60" s="84"/>
      <c r="K60" s="83" t="e">
        <f>+VLOOKUP(G9,Лист1!A2:T538,16,FALSE)</f>
        <v>#N/A</v>
      </c>
      <c r="L60" s="84"/>
      <c r="M60" s="83" t="e">
        <f>+VLOOKUP(G9,Лист1!A2:T538,18,FALSE)</f>
        <v>#N/A</v>
      </c>
      <c r="N60" s="84"/>
      <c r="O60" s="83" t="e">
        <f>+VLOOKUP(G9,Лист1!A2:T538,20,FALSE)</f>
        <v>#N/A</v>
      </c>
      <c r="P60" s="84"/>
    </row>
    <row r="61" spans="1:16" ht="24.6" customHeight="1" x14ac:dyDescent="0.3">
      <c r="A61" s="85"/>
      <c r="B61" s="86"/>
      <c r="C61" s="85"/>
      <c r="D61" s="86"/>
      <c r="E61" s="85"/>
      <c r="F61" s="86"/>
      <c r="G61" s="85"/>
      <c r="H61" s="86"/>
      <c r="I61" s="85"/>
      <c r="J61" s="86"/>
      <c r="K61" s="85"/>
      <c r="L61" s="86"/>
      <c r="M61" s="85"/>
      <c r="N61" s="86"/>
      <c r="O61" s="85"/>
      <c r="P61" s="86"/>
    </row>
    <row r="62" spans="1:16" ht="19.95" customHeight="1" x14ac:dyDescent="0.3">
      <c r="A62" s="85"/>
      <c r="B62" s="86"/>
      <c r="C62" s="85"/>
      <c r="D62" s="86"/>
      <c r="E62" s="85"/>
      <c r="F62" s="86"/>
      <c r="G62" s="85"/>
      <c r="H62" s="86"/>
      <c r="I62" s="85"/>
      <c r="J62" s="86"/>
      <c r="K62" s="85"/>
      <c r="L62" s="86"/>
      <c r="M62" s="85"/>
      <c r="N62" s="86"/>
      <c r="O62" s="85"/>
      <c r="P62" s="86"/>
    </row>
    <row r="63" spans="1:16" ht="16.95" customHeight="1" x14ac:dyDescent="0.3">
      <c r="A63" s="87"/>
      <c r="B63" s="88"/>
      <c r="C63" s="87"/>
      <c r="D63" s="88"/>
      <c r="E63" s="87"/>
      <c r="F63" s="88"/>
      <c r="G63" s="87"/>
      <c r="H63" s="88"/>
      <c r="I63" s="87"/>
      <c r="J63" s="88"/>
      <c r="K63" s="87"/>
      <c r="L63" s="88"/>
      <c r="M63" s="87"/>
      <c r="N63" s="88"/>
      <c r="O63" s="87"/>
      <c r="P63" s="88"/>
    </row>
    <row r="64" spans="1:16" x14ac:dyDescent="0.3">
      <c r="A64" s="94" t="s">
        <v>79</v>
      </c>
      <c r="B64" s="84"/>
      <c r="C64" s="83"/>
      <c r="D64" s="84"/>
      <c r="E64" s="83"/>
      <c r="F64" s="84"/>
      <c r="G64" s="83"/>
      <c r="H64" s="84"/>
      <c r="I64" s="83"/>
      <c r="J64" s="84"/>
      <c r="K64" s="83"/>
      <c r="L64" s="84"/>
      <c r="M64" s="83"/>
      <c r="N64" s="84"/>
      <c r="O64" s="83"/>
      <c r="P64" s="84"/>
    </row>
    <row r="65" spans="1:16" ht="19.2" customHeight="1" x14ac:dyDescent="0.3">
      <c r="A65" s="85"/>
      <c r="B65" s="86"/>
      <c r="C65" s="85"/>
      <c r="D65" s="86"/>
      <c r="E65" s="85"/>
      <c r="F65" s="86"/>
      <c r="G65" s="85"/>
      <c r="H65" s="86"/>
      <c r="I65" s="85"/>
      <c r="J65" s="86"/>
      <c r="K65" s="85"/>
      <c r="L65" s="86"/>
      <c r="M65" s="85"/>
      <c r="N65" s="86"/>
      <c r="O65" s="85"/>
      <c r="P65" s="86"/>
    </row>
    <row r="66" spans="1:16" ht="18.600000000000001" customHeight="1" x14ac:dyDescent="0.3">
      <c r="A66" s="85"/>
      <c r="B66" s="86"/>
      <c r="C66" s="85"/>
      <c r="D66" s="86"/>
      <c r="E66" s="85"/>
      <c r="F66" s="86"/>
      <c r="G66" s="85"/>
      <c r="H66" s="86"/>
      <c r="I66" s="85"/>
      <c r="J66" s="86"/>
      <c r="K66" s="85"/>
      <c r="L66" s="86"/>
      <c r="M66" s="85"/>
      <c r="N66" s="86"/>
      <c r="O66" s="85"/>
      <c r="P66" s="86"/>
    </row>
    <row r="67" spans="1:16" ht="20.399999999999999" customHeight="1" x14ac:dyDescent="0.3">
      <c r="A67" s="87"/>
      <c r="B67" s="88"/>
      <c r="C67" s="87"/>
      <c r="D67" s="88"/>
      <c r="E67" s="87"/>
      <c r="F67" s="88"/>
      <c r="G67" s="87"/>
      <c r="H67" s="88"/>
      <c r="I67" s="87"/>
      <c r="J67" s="88"/>
      <c r="K67" s="87"/>
      <c r="L67" s="88"/>
      <c r="M67" s="87"/>
      <c r="N67" s="88"/>
      <c r="O67" s="87"/>
      <c r="P67" s="88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80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81</v>
      </c>
      <c r="B6" s="130"/>
      <c r="C6" s="132" t="s">
        <v>67</v>
      </c>
      <c r="D6" s="131"/>
      <c r="E6" s="19"/>
      <c r="F6" s="28" t="s">
        <v>82</v>
      </c>
      <c r="G6" s="19"/>
      <c r="H6" s="20"/>
    </row>
    <row r="7" spans="1:9" s="1" customFormat="1" ht="409.6" customHeight="1" thickBot="1" x14ac:dyDescent="0.35">
      <c r="A7" s="133" t="s">
        <v>83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84</v>
      </c>
      <c r="E8" s="18" t="s">
        <v>15</v>
      </c>
      <c r="F8" s="18" t="s">
        <v>85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86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87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2023-07-04T11:47:42Z</dcterms:modified>
</cp:coreProperties>
</file>