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"/>
    </mc:Choice>
  </mc:AlternateContent>
  <xr:revisionPtr revIDLastSave="0" documentId="13_ncr:1_{EAEF1731-7D43-448C-A6F1-3A238F7CDC14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<sst xmlns="http://schemas.openxmlformats.org/spreadsheetml/2006/main" count="117" uniqueCount="89">
  <si>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</si>
  <si>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</si>
  <si>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</si>
  <si>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</si>
  <si>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</si>
  <si>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</si>
  <si>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</si>
  <si>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</si>
  <si>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</si>
  <si>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</si>
  <si>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</si>
  <si>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</si>
  <si>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</si>
  <si>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</si>
  <si>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</si>
  <si>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</si>
  <si>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</si>
  <si>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</si>
  <si>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</si>
  <si>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</si>
  <si>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</si>
  <si>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</si>
  <si>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</si>
  <si>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</si>
  <si>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</si>
  <si>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Бетонирование колонн Cn12-D, Cn13-D, Cn14-D, Cn15-D и монолитной стены в осях D/12-15 с отм. +19,100 до отм. +22,150 # Concreting of columns Cn12-D, Cn13-D, Cn14-D, Cn15-D and a monolithic wall in axes D/12-15 with elev. +19,100 to el. +22,150</t>
  </si>
  <si>
    <t>AKU.2008.00UKU.0.CS.QA0005_C01</t>
  </si>
  <si>
    <t>H-H-H-H</t>
  </si>
  <si>
    <t>-</t>
  </si>
  <si>
    <t>Kemal Doğan / Кемаль Доан</t>
  </si>
  <si>
    <t>Пономарев М.Д/ Ponomarev M. D.</t>
  </si>
  <si>
    <t>Серкан Кандемир / Serkan Kandemir +90 (552) 505-93-68</t>
  </si>
  <si>
    <t>TSM ENERJI (Sintek)</t>
  </si>
  <si>
    <t>Установка опалубки и закладных изделий колонн Cn12-D, Cn13-D, Cn14-D, Cn15-D и монолитной стены в осях D/12-15 с отм. +19,100 до отм. +22,150 согласно исполнительной схеме AKU.0179.00UKU.0.KZ.TB0010-SINTEK-ABD # Installation of formwork and embedded products of columns Cn12-D, Cn13-D, Cn14-D, Cn15-D and a monolithic wall in axes D/12-15 with elev. +19,100 to el. +22.150 according to executive scheme AKU.0179.00UKU.0.KZ.TB0010-SINTEK-ABD</t>
  </si>
  <si>
    <t>Лузан М.С. / Luzan M.S.</t>
  </si>
  <si>
    <t>Кульбяцкий Н. А./  Kulbyatskiy N. A.</t>
  </si>
  <si>
    <t>Савицкий В.В. / Savitsky V.V.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</si>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</sst>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"/>
  <sheetViews>
    <sheetView showZeros="0" tabSelected="1" zoomScale="70" zoomScaleNormal="70" workbookViewId="0">
      <selection activeCell="H15" sqref="H15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00.8" x14ac:dyDescent="0.3">
      <c r="A2" s="61"/>
      <c r="B2" s="62">
        <v>45121</v>
      </c>
      <c r="C2" s="62">
        <v>45122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33</v>
      </c>
      <c r="I2" s="55" t="s">
        <v>26</v>
      </c>
      <c r="J2" s="54" t="s">
        <v>27</v>
      </c>
      <c r="K2" s="50"/>
      <c r="L2" s="56"/>
      <c r="M2" s="53" t="s">
        <v>34</v>
      </c>
      <c r="N2" s="53" t="s">
        <v>29</v>
      </c>
      <c r="O2" s="53" t="s">
        <v>30</v>
      </c>
      <c r="P2" s="51" t="s">
        <v>35</v>
      </c>
      <c r="Q2" s="53"/>
      <c r="R2" s="51" t="s">
        <v>31</v>
      </c>
      <c r="S2" s="53" t="s">
        <v>36</v>
      </c>
      <c r="T2" s="57"/>
      <c r="U2" s="51"/>
      <c r="V2" s="52" t="s">
        <v>32</v>
      </c>
    </row>
    <row r="3" spans="1:22" s="58" customFormat="1" ht="72" customHeight="1" x14ac:dyDescent="0.3">
      <c r="A3" s="61"/>
      <c r="B3" s="62">
        <v>45121</v>
      </c>
      <c r="C3" s="62">
        <v>45122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25</v>
      </c>
      <c r="I3" s="55" t="s">
        <v>26</v>
      </c>
      <c r="J3" s="54" t="s">
        <v>27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28</v>
      </c>
      <c r="Q3" s="53"/>
      <c r="R3" s="51" t="s">
        <v>31</v>
      </c>
      <c r="S3" s="53" t="s">
        <v>28</v>
      </c>
      <c r="T3" s="57"/>
      <c r="U3" s="51"/>
      <c r="V3" s="52" t="s">
        <v>32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37</v>
      </c>
      <c r="D1" s="65"/>
      <c r="E1" s="65"/>
      <c r="F1" s="65"/>
      <c r="G1" s="102" t="e">
        <f>+VLOOKUP(G9,Лист1!A3:T524,6,FALSE)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38</v>
      </c>
      <c r="D3" s="83"/>
      <c r="E3" s="83"/>
      <c r="F3" s="83"/>
      <c r="G3" s="108" t="e">
        <f>+VLOOKUP(G9,Лист1!A3:T524,6,FALSE)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39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40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41</v>
      </c>
      <c r="B9" s="73"/>
      <c r="C9" s="67"/>
      <c r="D9" s="84"/>
      <c r="E9" s="73"/>
      <c r="F9" s="67"/>
      <c r="G9" s="84" t="s">
        <v>42</v>
      </c>
      <c r="H9" s="73"/>
      <c r="I9" s="73"/>
      <c r="J9" s="67"/>
      <c r="K9" s="91" t="s">
        <v>43</v>
      </c>
      <c r="L9" s="73"/>
      <c r="M9" s="67"/>
      <c r="N9" s="110" t="e">
        <f>+VLOOKUP(G9,Лист1!A3:T524,2,FALSE)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44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45</v>
      </c>
      <c r="B13" s="65"/>
      <c r="C13" s="90"/>
      <c r="D13" s="77" t="e">
        <f>+VLOOKUP(G9,Лист1!A3:T524,7,FALSE)</f>
        <v>#N/A</v>
      </c>
      <c r="E13" s="73"/>
      <c r="F13" s="67"/>
      <c r="G13" s="72" t="s">
        <v>46</v>
      </c>
      <c r="H13" s="73"/>
      <c r="I13" s="73"/>
      <c r="J13" s="67"/>
      <c r="K13" s="113" t="e">
        <f>+VLOOKUP(G9,Лист1!A3:T524,3,FALSE)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47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48</v>
      </c>
      <c r="B17" s="65"/>
      <c r="C17" s="90"/>
      <c r="D17" s="85"/>
      <c r="E17" s="73"/>
      <c r="F17" s="67"/>
      <c r="G17" s="89" t="s">
        <v>49</v>
      </c>
      <c r="H17" s="65"/>
      <c r="I17" s="65"/>
      <c r="J17" s="90"/>
      <c r="K17" s="124" t="e">
        <f>+VLOOKUP(G9,Лист1!A3:T524,4,FALSE)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50</v>
      </c>
      <c r="B21" s="83"/>
      <c r="C21" s="83"/>
      <c r="D21" s="83"/>
      <c r="E21" s="83"/>
      <c r="F21" s="83"/>
      <c r="G21" s="34"/>
      <c r="H21" s="64" t="s">
        <v>51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52</v>
      </c>
      <c r="B22" s="83"/>
      <c r="C22" s="83"/>
      <c r="D22" s="83"/>
      <c r="E22" s="83"/>
      <c r="F22" s="83"/>
      <c r="G22" s="36"/>
      <c r="H22" s="94" t="s">
        <v>53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54</v>
      </c>
      <c r="B23" s="83"/>
      <c r="C23" s="83"/>
      <c r="D23" s="83"/>
      <c r="E23" s="83"/>
      <c r="F23" s="83"/>
      <c r="G23" s="36"/>
      <c r="H23" s="94" t="s">
        <v>55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56</v>
      </c>
      <c r="B24" s="83"/>
      <c r="C24" s="83"/>
      <c r="D24" s="83"/>
      <c r="E24" s="83"/>
      <c r="F24" s="83"/>
      <c r="G24" s="36"/>
      <c r="H24" s="94" t="s">
        <v>57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58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59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+VLOOKUP(G9,Лист1!A3:T524,8,FALSE)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60</v>
      </c>
      <c r="B32" s="65"/>
      <c r="C32" s="65"/>
      <c r="D32" s="65"/>
      <c r="E32" s="90"/>
      <c r="F32" s="117" t="s">
        <v>61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62</v>
      </c>
      <c r="G33" s="67"/>
      <c r="H33" s="66" t="s">
        <v>63</v>
      </c>
      <c r="I33" s="67"/>
      <c r="J33" s="66" t="s">
        <v>64</v>
      </c>
      <c r="K33" s="67"/>
      <c r="L33" s="95" t="s">
        <v>65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+VLOOKUP(G9,Лист1!A3:T524,9,FALSE)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66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67</v>
      </c>
      <c r="B42" s="76"/>
      <c r="C42" s="79"/>
      <c r="D42" s="92" t="s">
        <v>68</v>
      </c>
      <c r="E42" s="76"/>
      <c r="F42" s="76"/>
      <c r="G42" s="76"/>
      <c r="H42" s="40"/>
      <c r="I42" s="40"/>
      <c r="J42" s="75" t="s">
        <v>69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70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71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72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73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74</v>
      </c>
      <c r="D56" s="67"/>
      <c r="E56" s="80" t="s">
        <v>75</v>
      </c>
      <c r="F56" s="67"/>
      <c r="G56" s="80" t="s">
        <v>18</v>
      </c>
      <c r="H56" s="67"/>
      <c r="I56" s="80" t="s">
        <v>76</v>
      </c>
      <c r="J56" s="67"/>
      <c r="K56" s="80" t="s">
        <v>77</v>
      </c>
      <c r="L56" s="67"/>
      <c r="M56" s="80" t="s">
        <v>78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79</v>
      </c>
      <c r="B60" s="67"/>
      <c r="C60" s="77" t="e">
        <f>+VLOOKUP(G9,Лист1!A3:T524,13,FALSE)</f>
        <v>#N/A</v>
      </c>
      <c r="D60" s="67"/>
      <c r="E60" s="77" t="e">
        <f>+VLOOKUP(G9,Лист1!A3:T524,14,FALSE)</f>
        <v>#N/A</v>
      </c>
      <c r="F60" s="67"/>
      <c r="G60" s="77" t="e">
        <f>+VLOOKUP(G9,Лист1!A3:T524,19,FALSE)</f>
        <v>#N/A</v>
      </c>
      <c r="H60" s="67"/>
      <c r="I60" s="77" t="e">
        <f>+VLOOKUP(G9,Лист1!A3:T524,15,FALSE)</f>
        <v>#N/A</v>
      </c>
      <c r="J60" s="67"/>
      <c r="K60" s="77" t="e">
        <f>+VLOOKUP(G9,Лист1!A3:T524,16,FALSE)</f>
        <v>#N/A</v>
      </c>
      <c r="L60" s="67"/>
      <c r="M60" s="77" t="e">
        <f>+VLOOKUP(G9,Лист1!A3:T524,18,FALSE)</f>
        <v>#N/A</v>
      </c>
      <c r="N60" s="67"/>
      <c r="O60" s="77" t="e">
        <f>+VLOOKUP(G9,Лист1!A3:T524,20,FALSE)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80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81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82</v>
      </c>
      <c r="B6" s="127"/>
      <c r="C6" s="129" t="s">
        <v>68</v>
      </c>
      <c r="D6" s="128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0" t="s">
        <v>84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2023-07-14T10:31:49Z</dcterms:modified>
</cp:coreProperties>
</file>