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nma\sobi\"/>
    </mc:Choice>
  </mc:AlternateContent>
  <xr:revisionPtr revIDLastSave="0" documentId="8_{5AB0513B-8A4C-40C4-88A0-4AF5AC526CF5}" xr6:coauthVersionLast="47" xr6:coauthVersionMax="47" xr10:uidLastSave="{00000000-0000-0000-0000-000000000000}"/>
  <bookViews>
    <workbookView xWindow="30165" yWindow="2910" windowWidth="21600" windowHeight="11385" activeTab="1" xr2:uid="{6A2EBF8C-511A-4BD6-9104-7D7AFB777C58}"/>
  </bookViews>
  <sheets>
    <sheet name="cost sheet" sheetId="1" r:id="rId1"/>
    <sheet name="inductor notes" sheetId="3" r:id="rId2"/>
    <sheet name="too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F3" i="3" s="1"/>
  <c r="C6" i="3"/>
  <c r="F6" i="3" s="1"/>
  <c r="C8" i="3"/>
  <c r="F8" i="3" s="1"/>
  <c r="C7" i="3"/>
  <c r="I6" i="3"/>
  <c r="F7" i="3"/>
  <c r="F2" i="3"/>
  <c r="F4" i="3"/>
  <c r="F5" i="3"/>
  <c r="B8" i="2"/>
  <c r="B9" i="2" s="1"/>
  <c r="B3" i="2"/>
</calcChain>
</file>

<file path=xl/sharedStrings.xml><?xml version="1.0" encoding="utf-8"?>
<sst xmlns="http://schemas.openxmlformats.org/spreadsheetml/2006/main" count="114" uniqueCount="107">
  <si>
    <t>PN</t>
  </si>
  <si>
    <t>Gate Drive</t>
  </si>
  <si>
    <t>Sg</t>
  </si>
  <si>
    <t>GS61004B</t>
  </si>
  <si>
    <t xml:space="preserve">Lf </t>
  </si>
  <si>
    <t>220 nH</t>
  </si>
  <si>
    <t xml:space="preserve">Cf </t>
  </si>
  <si>
    <t>220 pF</t>
  </si>
  <si>
    <t xml:space="preserve">Ls </t>
  </si>
  <si>
    <t>650 nH</t>
  </si>
  <si>
    <t xml:space="preserve">Cs </t>
  </si>
  <si>
    <t>265 pF</t>
  </si>
  <si>
    <t xml:space="preserve">Lm1 </t>
  </si>
  <si>
    <t>90 nH</t>
  </si>
  <si>
    <t xml:space="preserve">Cm </t>
  </si>
  <si>
    <t>1.5 nF</t>
  </si>
  <si>
    <t xml:space="preserve">Lm2 </t>
  </si>
  <si>
    <t>110 nH</t>
  </si>
  <si>
    <t xml:space="preserve">Cb </t>
  </si>
  <si>
    <t>100 nF</t>
  </si>
  <si>
    <t xml:space="preserve">D1, D2 </t>
  </si>
  <si>
    <t>DFLS230</t>
  </si>
  <si>
    <t>Power Amplifier</t>
  </si>
  <si>
    <t>S1, S2</t>
  </si>
  <si>
    <t>G3R350MT12J</t>
  </si>
  <si>
    <t xml:space="preserve">LF 1, LF 2 </t>
  </si>
  <si>
    <t>880 nH</t>
  </si>
  <si>
    <t>39 pF</t>
  </si>
  <si>
    <t xml:space="preserve">LS1, LS2 </t>
  </si>
  <si>
    <t>3.5 µH</t>
  </si>
  <si>
    <t xml:space="preserve">LP 1, LP 2 </t>
  </si>
  <si>
    <t>594 nH</t>
  </si>
  <si>
    <t xml:space="preserve">CP 1, CP 2 </t>
  </si>
  <si>
    <t>232 pF</t>
  </si>
  <si>
    <t>Circuit</t>
  </si>
  <si>
    <t>Component</t>
  </si>
  <si>
    <t>value</t>
  </si>
  <si>
    <t>cost</t>
  </si>
  <si>
    <t>qty</t>
  </si>
  <si>
    <t>windings</t>
  </si>
  <si>
    <t>14 awg = 1.6mm</t>
  </si>
  <si>
    <t>K</t>
  </si>
  <si>
    <t>u0</t>
  </si>
  <si>
    <t>uRod</t>
  </si>
  <si>
    <t>Turns</t>
  </si>
  <si>
    <t>length</t>
  </si>
  <si>
    <t>pitch (mm)</t>
  </si>
  <si>
    <t>Inductance (uH)</t>
  </si>
  <si>
    <t>Area (cm2)</t>
  </si>
  <si>
    <t>length (cm)</t>
  </si>
  <si>
    <t>2222SQ-221_E_</t>
  </si>
  <si>
    <t>2222SQ-90N_E_</t>
  </si>
  <si>
    <t>2222SQ-111_E_</t>
  </si>
  <si>
    <t>15mm air core</t>
  </si>
  <si>
    <t>GAN fet</t>
  </si>
  <si>
    <t>SiC fet</t>
  </si>
  <si>
    <t>schottky</t>
  </si>
  <si>
    <t>Resources</t>
  </si>
  <si>
    <t>Coil32 - Ferrite Rod Coil Calculator</t>
  </si>
  <si>
    <t>T50-2 (toroids.info)</t>
  </si>
  <si>
    <t>Rod Permeability Calculator - Fair Rite (fair-rite.com)</t>
  </si>
  <si>
    <t>Controls</t>
  </si>
  <si>
    <t>clock generator</t>
  </si>
  <si>
    <t>Si5351</t>
  </si>
  <si>
    <t>mcu</t>
  </si>
  <si>
    <t>arduino</t>
  </si>
  <si>
    <t>display</t>
  </si>
  <si>
    <t>Encoder</t>
  </si>
  <si>
    <t>knob</t>
  </si>
  <si>
    <t>OLED or 7seg</t>
  </si>
  <si>
    <t>C0805C390JDGACTU</t>
  </si>
  <si>
    <t xml:space="preserve">CF 1, CF 2, CS1, CS2 </t>
  </si>
  <si>
    <t>resistance</t>
  </si>
  <si>
    <t>power dissipated</t>
  </si>
  <si>
    <t>wire diameter</t>
  </si>
  <si>
    <t>package</t>
  </si>
  <si>
    <t>0805</t>
  </si>
  <si>
    <t>Ref designator</t>
  </si>
  <si>
    <t>L1</t>
  </si>
  <si>
    <t>L2</t>
  </si>
  <si>
    <t>L3</t>
  </si>
  <si>
    <t>L4</t>
  </si>
  <si>
    <t>L5</t>
  </si>
  <si>
    <t>L6</t>
  </si>
  <si>
    <t>L7</t>
  </si>
  <si>
    <t>Inductance</t>
  </si>
  <si>
    <t>Core</t>
  </si>
  <si>
    <t>Wire gauge</t>
  </si>
  <si>
    <t>air</t>
  </si>
  <si>
    <t>mat 67 toroid</t>
  </si>
  <si>
    <t>15mm plastic tube</t>
  </si>
  <si>
    <t>Max current (A)</t>
  </si>
  <si>
    <t>RMS current (A)</t>
  </si>
  <si>
    <t>Resistance (mΩ)</t>
  </si>
  <si>
    <t>Heat loss (mW)</t>
  </si>
  <si>
    <t>Length (mm)</t>
  </si>
  <si>
    <t>OD (mm)</t>
  </si>
  <si>
    <t>ID (mm)</t>
  </si>
  <si>
    <t>height (mm)</t>
  </si>
  <si>
    <t>220nH</t>
  </si>
  <si>
    <t>650nH</t>
  </si>
  <si>
    <t>90nH</t>
  </si>
  <si>
    <t>110nH</t>
  </si>
  <si>
    <t>880nH</t>
  </si>
  <si>
    <t>3.5uH</t>
  </si>
  <si>
    <t>584nH</t>
  </si>
  <si>
    <t>https://learnemc.com/EXT/calculators/Resistance_Calculator/wire.html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</si>
</sst>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Fair-Rite/5967000201?qs=sGAEpiMZZMt1hubY80%2Fs8E7Ucf%252BpEnttTzr%252BRjI1ylY%3D" TargetMode="External"/><Relationship Id="rId3" Type="http://schemas.openxmlformats.org/officeDocument/2006/relationships/hyperlink" Target="https://www.coilcraft.com/en-us/products/rf/air-core-inductors/square-air-core-inductors/1515sq-2222sq-2929sq/2222sq-111/" TargetMode="External"/><Relationship Id="rId7" Type="http://schemas.openxmlformats.org/officeDocument/2006/relationships/hyperlink" Target="https://www.mouser.com/ProductDetail/Fair-Rite/5967000301?qs=sGAEpiMZZMt1hubY80%2Fs8E7Ucf%252BpEnttRqrGLh%252BixdM%3D" TargetMode="External"/><Relationship Id="rId2" Type="http://schemas.openxmlformats.org/officeDocument/2006/relationships/hyperlink" Target="https://www.coilcraft.com/en-us/products/rf/air-core-inductors/square-air-core-inductors/1515sq-2222sq-2929sq/2222sq-90n/" TargetMode="External"/><Relationship Id="rId1" Type="http://schemas.openxmlformats.org/officeDocument/2006/relationships/hyperlink" Target="https://www.coilcraft.com/en-us/products/rf/air-core-inductors/square-air-core-inductors/1515sq-2222sq-2929sq/2222sq-221/" TargetMode="External"/><Relationship Id="rId6" Type="http://schemas.openxmlformats.org/officeDocument/2006/relationships/hyperlink" Target="https://www.mouser.com/ProductDetail/Fair-Rite/5967001001?qs=sGAEpiMZZMt1hubY80%2Fs8BqV%252B%2Ft%2FNqTPhuQ%252BRhKFoeA%3D" TargetMode="External"/><Relationship Id="rId5" Type="http://schemas.openxmlformats.org/officeDocument/2006/relationships/hyperlink" Target="https://www.mouser.com/ProductDetail/GeneSiC-Semiconductor/G3R350MT12J?qs=zW32dvEIR3vCQ2poQ4Z4Lg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GaN-Systems/GS61004B-MR?qs=OlC7AqGiEDkQI26Ffzps3A%3D%3D" TargetMode="External"/><Relationship Id="rId9" Type="http://schemas.openxmlformats.org/officeDocument/2006/relationships/hyperlink" Target="https://www.mouser.com/ProductDetail/KEMET/C0805C390JDGACTU?qs=NrXEK%2Fuukt6We1Uf8rN8WQ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-rite.com/rods-calculator/" TargetMode="External"/><Relationship Id="rId2" Type="http://schemas.openxmlformats.org/officeDocument/2006/relationships/hyperlink" Target="http://toroids.info/" TargetMode="External"/><Relationship Id="rId1" Type="http://schemas.openxmlformats.org/officeDocument/2006/relationships/hyperlink" Target="https://coil32.net/online-calculators/ferrite-rod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262-321E-44F8-B76F-9412E2627808}">
  <dimension ref="A4:L32"/>
  <sheetViews>
    <sheetView topLeftCell="A4" workbookViewId="0">
      <selection activeCell="G15" sqref="G15"/>
    </sheetView>
  </sheetViews>
  <sheetFormatPr defaultRowHeight="15" x14ac:dyDescent="0.25"/>
  <cols>
    <col min="3" max="3" width="14.85546875" bestFit="1" customWidth="1"/>
    <col min="7" max="7" width="9.140625" style="2"/>
    <col min="9" max="9" width="10.140625" bestFit="1" customWidth="1"/>
    <col min="10" max="10" width="15.140625" bestFit="1" customWidth="1"/>
    <col min="11" max="11" width="12.5703125" bestFit="1" customWidth="1"/>
    <col min="12" max="12" width="16.42578125" bestFit="1" customWidth="1"/>
  </cols>
  <sheetData>
    <row r="4" spans="1:12" x14ac:dyDescent="0.25">
      <c r="J4" t="s">
        <v>40</v>
      </c>
    </row>
    <row r="6" spans="1:12" x14ac:dyDescent="0.25">
      <c r="A6" t="s">
        <v>34</v>
      </c>
      <c r="B6" t="s">
        <v>35</v>
      </c>
      <c r="C6" t="s">
        <v>0</v>
      </c>
      <c r="D6" t="s">
        <v>36</v>
      </c>
      <c r="E6" t="s">
        <v>37</v>
      </c>
      <c r="F6" t="s">
        <v>38</v>
      </c>
      <c r="G6" s="2" t="s">
        <v>75</v>
      </c>
      <c r="H6" t="s">
        <v>39</v>
      </c>
      <c r="I6" t="s">
        <v>45</v>
      </c>
      <c r="J6" t="s">
        <v>74</v>
      </c>
      <c r="K6" t="s">
        <v>72</v>
      </c>
      <c r="L6" t="s">
        <v>73</v>
      </c>
    </row>
    <row r="7" spans="1:12" x14ac:dyDescent="0.25">
      <c r="A7" t="s">
        <v>1</v>
      </c>
    </row>
    <row r="8" spans="1:12" x14ac:dyDescent="0.25">
      <c r="B8" t="s">
        <v>2</v>
      </c>
      <c r="C8" s="1" t="s">
        <v>3</v>
      </c>
      <c r="D8" t="s">
        <v>54</v>
      </c>
      <c r="E8">
        <v>7.22</v>
      </c>
      <c r="F8">
        <v>1</v>
      </c>
    </row>
    <row r="9" spans="1:12" x14ac:dyDescent="0.25">
      <c r="B9" t="s">
        <v>4</v>
      </c>
      <c r="C9" s="1" t="s">
        <v>50</v>
      </c>
      <c r="D9" t="s">
        <v>5</v>
      </c>
      <c r="E9">
        <v>1.85</v>
      </c>
      <c r="F9">
        <v>1</v>
      </c>
    </row>
    <row r="10" spans="1:12" x14ac:dyDescent="0.25">
      <c r="B10" t="s">
        <v>6</v>
      </c>
      <c r="D10" t="s">
        <v>7</v>
      </c>
      <c r="E10">
        <v>0.06</v>
      </c>
      <c r="F10">
        <v>1</v>
      </c>
      <c r="G10" s="2" t="s">
        <v>76</v>
      </c>
    </row>
    <row r="11" spans="1:12" x14ac:dyDescent="0.25">
      <c r="B11" t="s">
        <v>8</v>
      </c>
      <c r="C11" s="1">
        <v>5967000201</v>
      </c>
      <c r="D11" t="s">
        <v>9</v>
      </c>
      <c r="E11">
        <v>0.85</v>
      </c>
      <c r="F11">
        <v>1</v>
      </c>
      <c r="H11">
        <v>6</v>
      </c>
    </row>
    <row r="12" spans="1:12" x14ac:dyDescent="0.25">
      <c r="B12" t="s">
        <v>10</v>
      </c>
      <c r="D12" t="s">
        <v>11</v>
      </c>
      <c r="E12">
        <v>0.06</v>
      </c>
      <c r="F12">
        <v>1</v>
      </c>
      <c r="G12" s="2" t="s">
        <v>76</v>
      </c>
    </row>
    <row r="13" spans="1:12" x14ac:dyDescent="0.25">
      <c r="B13" t="s">
        <v>12</v>
      </c>
      <c r="C13" s="1" t="s">
        <v>51</v>
      </c>
      <c r="D13" t="s">
        <v>13</v>
      </c>
      <c r="E13">
        <v>1.85</v>
      </c>
      <c r="F13">
        <v>1</v>
      </c>
    </row>
    <row r="14" spans="1:12" x14ac:dyDescent="0.25">
      <c r="B14" t="s">
        <v>14</v>
      </c>
      <c r="D14" t="s">
        <v>15</v>
      </c>
      <c r="E14">
        <v>0.01</v>
      </c>
      <c r="F14">
        <v>1</v>
      </c>
      <c r="G14" s="2" t="s">
        <v>76</v>
      </c>
    </row>
    <row r="15" spans="1:12" x14ac:dyDescent="0.25">
      <c r="B15" t="s">
        <v>16</v>
      </c>
      <c r="C15" s="1" t="s">
        <v>52</v>
      </c>
      <c r="D15" t="s">
        <v>17</v>
      </c>
      <c r="E15">
        <v>1.85</v>
      </c>
      <c r="F15">
        <v>1</v>
      </c>
    </row>
    <row r="16" spans="1:12" x14ac:dyDescent="0.25">
      <c r="B16" t="s">
        <v>18</v>
      </c>
      <c r="D16" t="s">
        <v>19</v>
      </c>
      <c r="E16">
        <v>0.37</v>
      </c>
      <c r="F16">
        <v>1</v>
      </c>
      <c r="G16" s="2">
        <v>1206</v>
      </c>
    </row>
    <row r="17" spans="1:8" x14ac:dyDescent="0.25">
      <c r="B17" t="s">
        <v>20</v>
      </c>
      <c r="C17" t="s">
        <v>21</v>
      </c>
      <c r="D17" t="s">
        <v>56</v>
      </c>
      <c r="E17">
        <v>0.7</v>
      </c>
      <c r="F17">
        <v>2</v>
      </c>
    </row>
    <row r="19" spans="1:8" x14ac:dyDescent="0.25">
      <c r="A19" t="s">
        <v>22</v>
      </c>
    </row>
    <row r="20" spans="1:8" x14ac:dyDescent="0.25">
      <c r="B20" t="s">
        <v>23</v>
      </c>
      <c r="C20" s="1" t="s">
        <v>24</v>
      </c>
      <c r="D20" t="s">
        <v>55</v>
      </c>
      <c r="E20">
        <v>6.06</v>
      </c>
      <c r="F20">
        <v>2</v>
      </c>
    </row>
    <row r="21" spans="1:8" x14ac:dyDescent="0.25">
      <c r="B21" t="s">
        <v>25</v>
      </c>
      <c r="C21" t="s">
        <v>53</v>
      </c>
      <c r="D21" t="s">
        <v>26</v>
      </c>
      <c r="F21">
        <v>2</v>
      </c>
      <c r="H21">
        <v>9</v>
      </c>
    </row>
    <row r="22" spans="1:8" x14ac:dyDescent="0.25">
      <c r="B22" t="s">
        <v>71</v>
      </c>
      <c r="C22" s="1" t="s">
        <v>70</v>
      </c>
      <c r="D22" t="s">
        <v>27</v>
      </c>
      <c r="E22">
        <v>0.26</v>
      </c>
      <c r="F22">
        <v>4</v>
      </c>
      <c r="G22" s="2">
        <v>1206</v>
      </c>
    </row>
    <row r="23" spans="1:8" x14ac:dyDescent="0.25">
      <c r="B23" t="s">
        <v>28</v>
      </c>
      <c r="C23" s="1">
        <v>5967001001</v>
      </c>
      <c r="D23" t="s">
        <v>29</v>
      </c>
      <c r="E23">
        <v>4.66</v>
      </c>
      <c r="F23">
        <v>2</v>
      </c>
      <c r="H23">
        <v>16</v>
      </c>
    </row>
    <row r="24" spans="1:8" x14ac:dyDescent="0.25">
      <c r="B24" t="s">
        <v>30</v>
      </c>
      <c r="C24" s="1">
        <v>5967000301</v>
      </c>
      <c r="D24" t="s">
        <v>31</v>
      </c>
      <c r="E24">
        <v>0.9</v>
      </c>
      <c r="F24">
        <v>2</v>
      </c>
      <c r="G24" s="2">
        <v>1206</v>
      </c>
      <c r="H24">
        <v>6</v>
      </c>
    </row>
    <row r="25" spans="1:8" x14ac:dyDescent="0.25">
      <c r="B25" t="s">
        <v>32</v>
      </c>
      <c r="D25" t="s">
        <v>33</v>
      </c>
      <c r="E25">
        <v>0.28999999999999998</v>
      </c>
      <c r="F25">
        <v>2</v>
      </c>
      <c r="G25" s="2">
        <v>1206</v>
      </c>
    </row>
    <row r="28" spans="1:8" x14ac:dyDescent="0.25">
      <c r="A28" t="s">
        <v>61</v>
      </c>
    </row>
    <row r="29" spans="1:8" x14ac:dyDescent="0.25">
      <c r="B29" t="s">
        <v>62</v>
      </c>
      <c r="C29" t="s">
        <v>63</v>
      </c>
      <c r="E29">
        <v>8.19</v>
      </c>
    </row>
    <row r="30" spans="1:8" x14ac:dyDescent="0.25">
      <c r="B30" t="s">
        <v>64</v>
      </c>
      <c r="C30" t="s">
        <v>65</v>
      </c>
      <c r="E30">
        <v>15</v>
      </c>
    </row>
    <row r="31" spans="1:8" x14ac:dyDescent="0.25">
      <c r="B31" t="s">
        <v>66</v>
      </c>
      <c r="C31" t="s">
        <v>69</v>
      </c>
      <c r="E31">
        <v>2</v>
      </c>
    </row>
    <row r="32" spans="1:8" x14ac:dyDescent="0.25">
      <c r="B32" t="s">
        <v>68</v>
      </c>
      <c r="C32" t="s">
        <v>67</v>
      </c>
      <c r="E32">
        <v>3</v>
      </c>
    </row>
  </sheetData>
  <hyperlinks>
    <hyperlink ref="C9" r:id="rId1" display="https://www.coilcraft.com/en-us/products/rf/air-core-inductors/square-air-core-inductors/1515sq-2222sq-2929sq/2222sq-221/" xr:uid="{6B3AB074-7B07-43FD-BC8F-2D0841304FC2}"/>
    <hyperlink ref="C13" r:id="rId2" display="https://www.coilcraft.com/en-us/products/rf/air-core-inductors/square-air-core-inductors/1515sq-2222sq-2929sq/2222sq-90n/" xr:uid="{A4B67945-E71F-4DBE-ABB8-0D5A568876D3}"/>
    <hyperlink ref="C15" r:id="rId3" display="https://www.coilcraft.com/en-us/products/rf/air-core-inductors/square-air-core-inductors/1515sq-2222sq-2929sq/2222sq-111/" xr:uid="{E4C5EC09-1FA4-42D4-B50A-AB3DB863E564}"/>
    <hyperlink ref="C8" r:id="rId4" xr:uid="{4482934C-87BA-476C-B718-EAAD8F35F9C9}"/>
    <hyperlink ref="C20" r:id="rId5" xr:uid="{460BC8C8-BC28-420B-A75D-EAAFA1AD3102}"/>
    <hyperlink ref="C23" r:id="rId6" display="https://www.mouser.com/ProductDetail/Fair-Rite/5967001001?qs=sGAEpiMZZMt1hubY80%2Fs8BqV%252B%2Ft%2FNqTPhuQ%252BRhKFoeA%3D" xr:uid="{91329A77-DBE9-4048-A045-04CF23F89F05}"/>
    <hyperlink ref="C24" r:id="rId7" display="https://www.mouser.com/ProductDetail/Fair-Rite/5967000301?qs=sGAEpiMZZMt1hubY80%2Fs8E7Ucf%252BpEnttRqrGLh%252BixdM%3D" xr:uid="{40DD798A-F309-4544-8161-CDB313B77443}"/>
    <hyperlink ref="C11" r:id="rId8" display="https://www.mouser.com/ProductDetail/Fair-Rite/5967000201?qs=sGAEpiMZZMt1hubY80%2Fs8E7Ucf%252BpEnttTzr%252BRjI1ylY%3D" xr:uid="{517A43D5-7ACD-4973-934F-A81A1F59F1BB}"/>
    <hyperlink ref="C22" r:id="rId9" display="https://www.mouser.com/ProductDetail/KEMET/C0805C390JDGACTU?qs=NrXEK%2Fuukt6We1Uf8rN8WQ%3D%3D" xr:uid="{BD646C01-BB6F-4A64-9C77-1EFBD20F219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D0B5-580B-4A15-8820-416398CAB094}">
  <dimension ref="A1:M8"/>
  <sheetViews>
    <sheetView tabSelected="1" workbookViewId="0">
      <selection activeCell="N7" sqref="N7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5.5703125" style="3" bestFit="1" customWidth="1"/>
    <col min="4" max="4" width="11.5703125" bestFit="1" customWidth="1"/>
    <col min="5" max="5" width="11.7109375" bestFit="1" customWidth="1"/>
    <col min="6" max="6" width="14.5703125" style="3" bestFit="1" customWidth="1"/>
    <col min="7" max="7" width="17.5703125" bestFit="1" customWidth="1"/>
    <col min="8" max="8" width="11" bestFit="1" customWidth="1"/>
    <col min="9" max="9" width="12.28515625" bestFit="1" customWidth="1"/>
    <col min="13" max="13" width="12" bestFit="1" customWidth="1"/>
  </cols>
  <sheetData>
    <row r="1" spans="1:13" x14ac:dyDescent="0.25">
      <c r="A1" t="s">
        <v>77</v>
      </c>
      <c r="B1" t="s">
        <v>85</v>
      </c>
      <c r="C1" s="3" t="s">
        <v>93</v>
      </c>
      <c r="D1" t="s">
        <v>91</v>
      </c>
      <c r="E1" t="s">
        <v>92</v>
      </c>
      <c r="F1" s="3" t="s">
        <v>94</v>
      </c>
      <c r="G1" t="s">
        <v>86</v>
      </c>
      <c r="H1" t="s">
        <v>87</v>
      </c>
      <c r="I1" t="s">
        <v>95</v>
      </c>
      <c r="J1" t="s">
        <v>44</v>
      </c>
      <c r="K1" t="s">
        <v>96</v>
      </c>
      <c r="L1" t="s">
        <v>97</v>
      </c>
      <c r="M1" t="s">
        <v>98</v>
      </c>
    </row>
    <row r="2" spans="1:13" x14ac:dyDescent="0.25">
      <c r="A2" t="s">
        <v>78</v>
      </c>
      <c r="B2" t="s">
        <v>99</v>
      </c>
      <c r="C2" s="3">
        <v>11</v>
      </c>
      <c r="D2">
        <v>2.5</v>
      </c>
      <c r="E2">
        <v>1.6</v>
      </c>
      <c r="F2" s="3">
        <f>E2*C2</f>
        <v>17.600000000000001</v>
      </c>
      <c r="G2" t="s">
        <v>88</v>
      </c>
    </row>
    <row r="3" spans="1:13" x14ac:dyDescent="0.25">
      <c r="A3" t="s">
        <v>79</v>
      </c>
      <c r="B3" t="s">
        <v>100</v>
      </c>
      <c r="C3" s="3">
        <f>0.3684*I3</f>
        <v>45.313200000000002</v>
      </c>
      <c r="D3">
        <v>1.5</v>
      </c>
      <c r="E3">
        <v>0.84</v>
      </c>
      <c r="F3" s="3">
        <f t="shared" ref="F3:F8" si="0">E3*C3</f>
        <v>38.063088</v>
      </c>
      <c r="G3" t="s">
        <v>89</v>
      </c>
      <c r="H3">
        <v>20</v>
      </c>
      <c r="I3">
        <v>123</v>
      </c>
      <c r="J3">
        <v>6</v>
      </c>
      <c r="K3">
        <v>9.5</v>
      </c>
      <c r="L3">
        <v>4.75</v>
      </c>
      <c r="M3">
        <v>3.3</v>
      </c>
    </row>
    <row r="4" spans="1:13" x14ac:dyDescent="0.25">
      <c r="A4" t="s">
        <v>80</v>
      </c>
      <c r="B4" t="s">
        <v>101</v>
      </c>
      <c r="C4" s="3">
        <v>5.5</v>
      </c>
      <c r="D4">
        <v>4</v>
      </c>
      <c r="E4">
        <v>1.75</v>
      </c>
      <c r="F4" s="3">
        <f t="shared" si="0"/>
        <v>9.625</v>
      </c>
      <c r="G4" t="s">
        <v>88</v>
      </c>
    </row>
    <row r="5" spans="1:13" x14ac:dyDescent="0.25">
      <c r="A5" t="s">
        <v>81</v>
      </c>
      <c r="B5" t="s">
        <v>102</v>
      </c>
      <c r="C5" s="3">
        <v>6.5</v>
      </c>
      <c r="D5">
        <v>3.5</v>
      </c>
      <c r="E5">
        <v>0.7</v>
      </c>
      <c r="F5" s="3">
        <f t="shared" si="0"/>
        <v>4.55</v>
      </c>
      <c r="G5" t="s">
        <v>88</v>
      </c>
    </row>
    <row r="6" spans="1:13" x14ac:dyDescent="0.25">
      <c r="A6" t="s">
        <v>82</v>
      </c>
      <c r="B6" t="s">
        <v>103</v>
      </c>
      <c r="C6" s="3">
        <f>0.3684*I6</f>
        <v>49.734000000000002</v>
      </c>
      <c r="D6">
        <v>10</v>
      </c>
      <c r="E6">
        <v>7</v>
      </c>
      <c r="F6" s="3">
        <f>E6*C6</f>
        <v>348.13800000000003</v>
      </c>
      <c r="G6" t="s">
        <v>90</v>
      </c>
      <c r="H6">
        <v>20</v>
      </c>
      <c r="I6">
        <f>J6*K6</f>
        <v>135</v>
      </c>
      <c r="J6">
        <v>9</v>
      </c>
      <c r="K6">
        <v>15</v>
      </c>
    </row>
    <row r="7" spans="1:13" x14ac:dyDescent="0.25">
      <c r="A7" t="s">
        <v>83</v>
      </c>
      <c r="B7" t="s">
        <v>104</v>
      </c>
      <c r="C7" s="3">
        <f>0.3684*I7</f>
        <v>99.468000000000004</v>
      </c>
      <c r="D7">
        <v>5</v>
      </c>
      <c r="E7">
        <v>3.5</v>
      </c>
      <c r="F7" s="3">
        <f>E7*C7</f>
        <v>348.13800000000003</v>
      </c>
      <c r="G7" t="s">
        <v>89</v>
      </c>
      <c r="H7">
        <v>20</v>
      </c>
      <c r="I7">
        <v>270</v>
      </c>
      <c r="J7">
        <v>17.600000000000001</v>
      </c>
      <c r="K7">
        <v>12.7</v>
      </c>
      <c r="L7">
        <v>7.15</v>
      </c>
      <c r="M7">
        <v>4.9000000000000004</v>
      </c>
    </row>
    <row r="8" spans="1:13" x14ac:dyDescent="0.25">
      <c r="A8" t="s">
        <v>84</v>
      </c>
      <c r="B8" t="s">
        <v>105</v>
      </c>
      <c r="C8" s="3">
        <f>0.3684*I8</f>
        <v>40.524000000000001</v>
      </c>
      <c r="D8">
        <v>5</v>
      </c>
      <c r="E8">
        <v>3.5</v>
      </c>
      <c r="F8" s="3">
        <f t="shared" si="0"/>
        <v>141.834</v>
      </c>
      <c r="G8" t="s">
        <v>89</v>
      </c>
      <c r="H8">
        <v>20</v>
      </c>
      <c r="I8">
        <v>110</v>
      </c>
      <c r="J8">
        <v>7.2</v>
      </c>
      <c r="K8">
        <v>12.7</v>
      </c>
      <c r="L8">
        <v>7.15</v>
      </c>
      <c r="M8">
        <v>4.9000000000000004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67A6-1AE8-484D-BBF3-2B398766271F}">
  <dimension ref="A2:E9"/>
  <sheetViews>
    <sheetView workbookViewId="0">
      <selection activeCell="E5" sqref="E5"/>
    </sheetView>
  </sheetViews>
  <sheetFormatPr defaultRowHeight="15" x14ac:dyDescent="0.25"/>
  <cols>
    <col min="1" max="1" width="15.140625" bestFit="1" customWidth="1"/>
    <col min="2" max="2" width="12" bestFit="1" customWidth="1"/>
  </cols>
  <sheetData>
    <row r="2" spans="1:5" x14ac:dyDescent="0.25">
      <c r="A2" t="s">
        <v>41</v>
      </c>
      <c r="B2">
        <v>0.8</v>
      </c>
    </row>
    <row r="3" spans="1:5" x14ac:dyDescent="0.25">
      <c r="A3" t="s">
        <v>42</v>
      </c>
      <c r="B3">
        <f>PI()*0.0000004</f>
        <v>1.2566370614359173E-6</v>
      </c>
      <c r="E3" t="s">
        <v>57</v>
      </c>
    </row>
    <row r="4" spans="1:5" x14ac:dyDescent="0.25">
      <c r="A4" t="s">
        <v>43</v>
      </c>
      <c r="B4">
        <v>20</v>
      </c>
      <c r="E4" s="1" t="s">
        <v>58</v>
      </c>
    </row>
    <row r="5" spans="1:5" x14ac:dyDescent="0.25">
      <c r="A5" t="s">
        <v>44</v>
      </c>
      <c r="B5">
        <v>6</v>
      </c>
      <c r="E5" s="1" t="s">
        <v>59</v>
      </c>
    </row>
    <row r="6" spans="1:5" x14ac:dyDescent="0.25">
      <c r="A6" t="s">
        <v>48</v>
      </c>
      <c r="B6">
        <v>7.0699999999999999E-2</v>
      </c>
      <c r="E6" s="1" t="s">
        <v>60</v>
      </c>
    </row>
    <row r="7" spans="1:5" x14ac:dyDescent="0.25">
      <c r="A7" t="s">
        <v>46</v>
      </c>
      <c r="B7">
        <v>1.6</v>
      </c>
      <c r="E7" t="s">
        <v>106</v>
      </c>
    </row>
    <row r="8" spans="1:5" x14ac:dyDescent="0.25">
      <c r="A8" t="s">
        <v>49</v>
      </c>
      <c r="B8">
        <f>B5*B7/10</f>
        <v>0.96000000000000019</v>
      </c>
    </row>
    <row r="9" spans="1:5" x14ac:dyDescent="0.25">
      <c r="A9" t="s">
        <v>47</v>
      </c>
      <c r="B9">
        <f>PRODUCT(B2:B6)*B5/B8*10000</f>
        <v>0.5330654414611159</v>
      </c>
    </row>
  </sheetData>
  <hyperlinks>
    <hyperlink ref="E4" r:id="rId1" display="https://coil32.net/online-calculators/ferrite-rod-calculator.html" xr:uid="{20D2DFFA-8795-40C2-A1E2-E2102E62844B}"/>
    <hyperlink ref="E5" r:id="rId2" display="http://toroids.info/" xr:uid="{F9B18D7A-406F-4263-B65E-761218BAB0D3}"/>
    <hyperlink ref="E6" r:id="rId3" display="https://www.fair-rite.com/rods-calculator/" xr:uid="{BEC12E03-7D55-4D2E-B27C-E002702DB793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dbe5114-fe4f-4faf-8a07-a9103153293f}" enabled="1" method="Standard" siteId="{918079db-c902-4e29-b22c-9764410d037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sheet</vt:lpstr>
      <vt:lpstr>inductor notes</vt:lpstr>
      <vt:lpstr>tools</vt:lpstr>
    </vt:vector>
  </TitlesOfParts>
  <Company>LAM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hornma</dc:creator>
  <cp:lastModifiedBy>Horn, Marshal</cp:lastModifiedBy>
  <dcterms:created xsi:type="dcterms:W3CDTF">2022-06-21T23:41:43Z</dcterms:created>
  <dcterms:modified xsi:type="dcterms:W3CDTF">2022-06-24T21:09:43Z</dcterms:modified>
</cp:coreProperties>
</file>