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8595" windowHeight="7950" firstSheet="3" activeTab="5"/>
  </bookViews>
  <sheets>
    <sheet name="Harga 1" sheetId="1" r:id="rId1"/>
    <sheet name="Harga 2" sheetId="2" r:id="rId2"/>
    <sheet name="Harga 3" sheetId="3" r:id="rId3"/>
    <sheet name="Kamera 1" sheetId="4" r:id="rId4"/>
    <sheet name="Kamera 2" sheetId="5" r:id="rId5"/>
    <sheet name="Kamera 3" sheetId="6" r:id="rId6"/>
    <sheet name="Kapasitas Baterai 1" sheetId="7" r:id="rId7"/>
    <sheet name="Kapasitas Baterai 2" sheetId="8" r:id="rId8"/>
    <sheet name="Kapasitas Baterai 3" sheetId="9" r:id="rId9"/>
    <sheet name="Solusi" sheetId="10" r:id="rId10"/>
  </sheets>
  <calcPr calcId="144525"/>
</workbook>
</file>

<file path=xl/calcChain.xml><?xml version="1.0" encoding="utf-8"?>
<calcChain xmlns="http://schemas.openxmlformats.org/spreadsheetml/2006/main">
  <c r="H11" i="8" l="1"/>
  <c r="I11" i="8"/>
  <c r="J11" i="8"/>
  <c r="H12" i="8"/>
  <c r="I12" i="8"/>
  <c r="J12" i="8"/>
  <c r="I10" i="8"/>
  <c r="J10" i="8"/>
  <c r="H10" i="8"/>
  <c r="C11" i="8"/>
  <c r="D11" i="8"/>
  <c r="C15" i="8" s="1"/>
  <c r="E11" i="8"/>
  <c r="C12" i="8"/>
  <c r="D12" i="8"/>
  <c r="E12" i="8"/>
  <c r="D10" i="8"/>
  <c r="E10" i="8"/>
  <c r="C10" i="8"/>
  <c r="D3" i="8"/>
  <c r="C31" i="8" s="1"/>
  <c r="D4" i="8"/>
  <c r="C32" i="8" s="1"/>
  <c r="D2" i="8"/>
  <c r="C30" i="8" s="1"/>
  <c r="C35" i="7"/>
  <c r="E29" i="7"/>
  <c r="G36" i="7" s="1"/>
  <c r="D29" i="7"/>
  <c r="E36" i="7" s="1"/>
  <c r="C29" i="7"/>
  <c r="C36" i="7" s="1"/>
  <c r="E28" i="7"/>
  <c r="G35" i="7" s="1"/>
  <c r="D28" i="7"/>
  <c r="E35" i="7" s="1"/>
  <c r="C28" i="7"/>
  <c r="E27" i="7"/>
  <c r="G34" i="7" s="1"/>
  <c r="D27" i="7"/>
  <c r="E34" i="7" s="1"/>
  <c r="C27" i="7"/>
  <c r="C34" i="7" s="1"/>
  <c r="H11" i="5"/>
  <c r="I11" i="5"/>
  <c r="J11" i="5"/>
  <c r="H12" i="5"/>
  <c r="I12" i="5"/>
  <c r="J12" i="5"/>
  <c r="I10" i="5"/>
  <c r="J10" i="5"/>
  <c r="H10" i="5"/>
  <c r="C11" i="5"/>
  <c r="D11" i="5"/>
  <c r="E11" i="5"/>
  <c r="E22" i="5" s="1"/>
  <c r="C12" i="5"/>
  <c r="D12" i="5"/>
  <c r="E12" i="5"/>
  <c r="D10" i="5"/>
  <c r="E10" i="5"/>
  <c r="C10" i="5"/>
  <c r="D3" i="5"/>
  <c r="C31" i="5" s="1"/>
  <c r="D4" i="5"/>
  <c r="C32" i="5" s="1"/>
  <c r="D2" i="5"/>
  <c r="C30" i="5" s="1"/>
  <c r="K38" i="4"/>
  <c r="K35" i="4"/>
  <c r="K36" i="4"/>
  <c r="K34" i="4"/>
  <c r="I38" i="4"/>
  <c r="G36" i="4"/>
  <c r="I36" i="4" s="1"/>
  <c r="G35" i="4"/>
  <c r="G34" i="4"/>
  <c r="E36" i="4"/>
  <c r="E35" i="4"/>
  <c r="E34" i="4"/>
  <c r="C36" i="4"/>
  <c r="C35" i="4"/>
  <c r="C28" i="4"/>
  <c r="C34" i="4"/>
  <c r="D29" i="4"/>
  <c r="E29" i="4"/>
  <c r="C29" i="4"/>
  <c r="D28" i="4"/>
  <c r="E28" i="4"/>
  <c r="E27" i="4"/>
  <c r="D27" i="4"/>
  <c r="C27" i="4"/>
  <c r="H11" i="9" l="1"/>
  <c r="C11" i="9"/>
  <c r="E22" i="8"/>
  <c r="C16" i="8"/>
  <c r="C23" i="8"/>
  <c r="E21" i="8"/>
  <c r="C22" i="8"/>
  <c r="G21" i="8"/>
  <c r="D16" i="8"/>
  <c r="C14" i="8"/>
  <c r="D15" i="8"/>
  <c r="E16" i="8"/>
  <c r="G22" i="8"/>
  <c r="E23" i="8"/>
  <c r="D14" i="8"/>
  <c r="E15" i="8"/>
  <c r="C21" i="8"/>
  <c r="G23" i="8"/>
  <c r="E14" i="8"/>
  <c r="I34" i="7"/>
  <c r="I35" i="7"/>
  <c r="I36" i="7"/>
  <c r="G23" i="5"/>
  <c r="C15" i="5"/>
  <c r="C22" i="5"/>
  <c r="E15" i="5"/>
  <c r="C21" i="5"/>
  <c r="E14" i="5"/>
  <c r="C16" i="5"/>
  <c r="E21" i="5"/>
  <c r="D16" i="5"/>
  <c r="G21" i="5"/>
  <c r="C23" i="5"/>
  <c r="C14" i="5"/>
  <c r="D15" i="5"/>
  <c r="E16" i="5"/>
  <c r="G22" i="5"/>
  <c r="I22" i="5" s="1"/>
  <c r="E23" i="5"/>
  <c r="D14" i="5"/>
  <c r="I35" i="4"/>
  <c r="I34" i="4"/>
  <c r="G44" i="1"/>
  <c r="E44" i="1"/>
  <c r="C44" i="1"/>
  <c r="G43" i="1"/>
  <c r="E43" i="1"/>
  <c r="C43" i="1"/>
  <c r="G42" i="1"/>
  <c r="E42" i="1"/>
  <c r="C42" i="1"/>
  <c r="I42" i="1" s="1"/>
  <c r="E37" i="1"/>
  <c r="D37" i="1"/>
  <c r="C37" i="1"/>
  <c r="E36" i="1"/>
  <c r="D36" i="1"/>
  <c r="C36" i="1"/>
  <c r="E35" i="1"/>
  <c r="D35" i="1"/>
  <c r="C35" i="1"/>
  <c r="J12" i="9" l="1"/>
  <c r="E12" i="9"/>
  <c r="H10" i="9"/>
  <c r="C10" i="9"/>
  <c r="C12" i="9"/>
  <c r="H12" i="9"/>
  <c r="I22" i="8"/>
  <c r="I12" i="9"/>
  <c r="D12" i="9"/>
  <c r="J11" i="9"/>
  <c r="E11" i="9"/>
  <c r="E10" i="9"/>
  <c r="J10" i="9"/>
  <c r="I10" i="9"/>
  <c r="D10" i="9"/>
  <c r="I11" i="9"/>
  <c r="D11" i="9"/>
  <c r="D15" i="9" s="1"/>
  <c r="E12" i="6"/>
  <c r="J12" i="6"/>
  <c r="J10" i="6"/>
  <c r="E10" i="6"/>
  <c r="D11" i="6"/>
  <c r="I11" i="6"/>
  <c r="H12" i="6"/>
  <c r="C12" i="6"/>
  <c r="H11" i="6"/>
  <c r="C11" i="6"/>
  <c r="I10" i="6"/>
  <c r="D10" i="6"/>
  <c r="I12" i="6"/>
  <c r="D12" i="6"/>
  <c r="H10" i="6"/>
  <c r="C10" i="6"/>
  <c r="J11" i="6"/>
  <c r="E11" i="6"/>
  <c r="I23" i="8"/>
  <c r="I21" i="8"/>
  <c r="I38" i="7"/>
  <c r="K36" i="7" s="1"/>
  <c r="I21" i="5"/>
  <c r="I23" i="5"/>
  <c r="H10" i="2"/>
  <c r="C10" i="2"/>
  <c r="D11" i="2"/>
  <c r="I11" i="2"/>
  <c r="E12" i="2"/>
  <c r="J12" i="2"/>
  <c r="I10" i="2"/>
  <c r="D10" i="2"/>
  <c r="J11" i="2"/>
  <c r="E11" i="2"/>
  <c r="I43" i="1"/>
  <c r="J10" i="2"/>
  <c r="E10" i="2"/>
  <c r="H12" i="2"/>
  <c r="C12" i="2"/>
  <c r="H11" i="2"/>
  <c r="C11" i="2"/>
  <c r="D12" i="2"/>
  <c r="I12" i="2"/>
  <c r="I44" i="1"/>
  <c r="G22" i="9" l="1"/>
  <c r="C22" i="9"/>
  <c r="I22" i="9" s="1"/>
  <c r="E22" i="9"/>
  <c r="C15" i="9"/>
  <c r="E23" i="9"/>
  <c r="C16" i="9"/>
  <c r="D16" i="9"/>
  <c r="E16" i="9"/>
  <c r="G23" i="9"/>
  <c r="C23" i="9"/>
  <c r="I23" i="9" s="1"/>
  <c r="C21" i="9"/>
  <c r="E15" i="9"/>
  <c r="E14" i="9"/>
  <c r="C14" i="9"/>
  <c r="D14" i="9"/>
  <c r="E21" i="9"/>
  <c r="G21" i="9"/>
  <c r="C14" i="6"/>
  <c r="E21" i="6"/>
  <c r="G21" i="6"/>
  <c r="C21" i="6"/>
  <c r="D14" i="6"/>
  <c r="E14" i="6"/>
  <c r="C23" i="6"/>
  <c r="G23" i="6"/>
  <c r="C16" i="6"/>
  <c r="D16" i="6"/>
  <c r="E16" i="6"/>
  <c r="E23" i="6"/>
  <c r="E15" i="6"/>
  <c r="G22" i="6"/>
  <c r="C22" i="6"/>
  <c r="E22" i="6"/>
  <c r="C15" i="6"/>
  <c r="D15" i="6"/>
  <c r="I25" i="8"/>
  <c r="K23" i="8" s="1"/>
  <c r="D4" i="9" s="1"/>
  <c r="K35" i="7"/>
  <c r="K34" i="7"/>
  <c r="I25" i="5"/>
  <c r="G23" i="2"/>
  <c r="E23" i="2"/>
  <c r="E16" i="2"/>
  <c r="C23" i="2"/>
  <c r="D16" i="2"/>
  <c r="C16" i="2"/>
  <c r="C21" i="2"/>
  <c r="D14" i="2"/>
  <c r="C14" i="2"/>
  <c r="G21" i="2"/>
  <c r="E21" i="2"/>
  <c r="E14" i="2"/>
  <c r="E22" i="2"/>
  <c r="E15" i="2"/>
  <c r="C22" i="2"/>
  <c r="D15" i="2"/>
  <c r="C15" i="2"/>
  <c r="G22" i="2"/>
  <c r="I46" i="1"/>
  <c r="K44" i="1" s="1"/>
  <c r="D4" i="2" s="1"/>
  <c r="C32" i="2" s="1"/>
  <c r="C43" i="9" l="1"/>
  <c r="E8" i="10" s="1"/>
  <c r="E23" i="10" s="1"/>
  <c r="C32" i="9"/>
  <c r="I21" i="9"/>
  <c r="I25" i="9" s="1"/>
  <c r="E32" i="9" s="1"/>
  <c r="I22" i="6"/>
  <c r="I23" i="6"/>
  <c r="I21" i="6"/>
  <c r="I22" i="2"/>
  <c r="K21" i="9"/>
  <c r="K23" i="9"/>
  <c r="K22" i="9"/>
  <c r="E30" i="9"/>
  <c r="K22" i="8"/>
  <c r="D3" i="9" s="1"/>
  <c r="E30" i="8"/>
  <c r="G30" i="8" s="1"/>
  <c r="K21" i="8"/>
  <c r="D2" i="9" s="1"/>
  <c r="E31" i="8"/>
  <c r="G31" i="8" s="1"/>
  <c r="E32" i="8"/>
  <c r="G32" i="8" s="1"/>
  <c r="K38" i="7"/>
  <c r="E31" i="5"/>
  <c r="G31" i="5" s="1"/>
  <c r="E30" i="5"/>
  <c r="G30" i="5" s="1"/>
  <c r="K22" i="5"/>
  <c r="D3" i="6" s="1"/>
  <c r="K21" i="5"/>
  <c r="D2" i="6" s="1"/>
  <c r="K23" i="5"/>
  <c r="D4" i="6" s="1"/>
  <c r="E32" i="5"/>
  <c r="G32" i="5" s="1"/>
  <c r="K43" i="1"/>
  <c r="D3" i="2" s="1"/>
  <c r="C31" i="2" s="1"/>
  <c r="I21" i="2"/>
  <c r="E12" i="3"/>
  <c r="J12" i="3"/>
  <c r="K42" i="1"/>
  <c r="D2" i="2" s="1"/>
  <c r="C30" i="2" s="1"/>
  <c r="J11" i="3"/>
  <c r="E11" i="3"/>
  <c r="H12" i="3"/>
  <c r="C12" i="3"/>
  <c r="H11" i="3"/>
  <c r="C11" i="3"/>
  <c r="H10" i="3"/>
  <c r="C10" i="3"/>
  <c r="I12" i="3"/>
  <c r="D12" i="3"/>
  <c r="D11" i="3"/>
  <c r="I11" i="3"/>
  <c r="E10" i="3"/>
  <c r="J10" i="3"/>
  <c r="I10" i="3"/>
  <c r="D10" i="3"/>
  <c r="I23" i="2"/>
  <c r="K46" i="1"/>
  <c r="E31" i="9" l="1"/>
  <c r="K25" i="9"/>
  <c r="C30" i="9"/>
  <c r="G30" i="9" s="1"/>
  <c r="C41" i="9"/>
  <c r="E6" i="10" s="1"/>
  <c r="E21" i="10" s="1"/>
  <c r="G32" i="9"/>
  <c r="C31" i="9"/>
  <c r="G31" i="9" s="1"/>
  <c r="C42" i="9"/>
  <c r="E7" i="10" s="1"/>
  <c r="E22" i="10" s="1"/>
  <c r="I25" i="6"/>
  <c r="K21" i="6"/>
  <c r="C43" i="6"/>
  <c r="D8" i="10" s="1"/>
  <c r="D23" i="10" s="1"/>
  <c r="C32" i="6"/>
  <c r="C30" i="6"/>
  <c r="C41" i="6"/>
  <c r="D6" i="10" s="1"/>
  <c r="D21" i="10" s="1"/>
  <c r="E32" i="6"/>
  <c r="G32" i="6" s="1"/>
  <c r="C42" i="6"/>
  <c r="D7" i="10" s="1"/>
  <c r="D22" i="10" s="1"/>
  <c r="C31" i="6"/>
  <c r="K23" i="6"/>
  <c r="K22" i="6"/>
  <c r="K25" i="8"/>
  <c r="K25" i="5"/>
  <c r="K23" i="2"/>
  <c r="D4" i="3" s="1"/>
  <c r="G22" i="3"/>
  <c r="E22" i="3"/>
  <c r="C15" i="3"/>
  <c r="C22" i="3"/>
  <c r="D15" i="3"/>
  <c r="E15" i="3"/>
  <c r="I25" i="2"/>
  <c r="K21" i="2"/>
  <c r="E21" i="3"/>
  <c r="E14" i="3"/>
  <c r="C21" i="3"/>
  <c r="C14" i="3"/>
  <c r="G21" i="3"/>
  <c r="D14" i="3"/>
  <c r="C16" i="3"/>
  <c r="G23" i="3"/>
  <c r="D16" i="3"/>
  <c r="E23" i="3"/>
  <c r="E16" i="3"/>
  <c r="C23" i="3"/>
  <c r="K25" i="6" l="1"/>
  <c r="E30" i="6"/>
  <c r="G30" i="6" s="1"/>
  <c r="E31" i="6"/>
  <c r="G31" i="6" s="1"/>
  <c r="I23" i="3"/>
  <c r="D2" i="3"/>
  <c r="I22" i="3"/>
  <c r="C32" i="3"/>
  <c r="C43" i="3"/>
  <c r="C8" i="10" s="1"/>
  <c r="C23" i="10" s="1"/>
  <c r="C28" i="10" s="1"/>
  <c r="C35" i="10" s="1"/>
  <c r="I21" i="3"/>
  <c r="E30" i="2"/>
  <c r="G30" i="2" s="1"/>
  <c r="K22" i="2"/>
  <c r="D3" i="3" s="1"/>
  <c r="E31" i="2"/>
  <c r="G31" i="2" s="1"/>
  <c r="E32" i="2"/>
  <c r="G32" i="2" s="1"/>
  <c r="K25" i="2" l="1"/>
  <c r="I25" i="3"/>
  <c r="K21" i="3" s="1"/>
  <c r="C30" i="3"/>
  <c r="C41" i="3"/>
  <c r="C6" i="10" s="1"/>
  <c r="C21" i="10" s="1"/>
  <c r="C26" i="10" s="1"/>
  <c r="C33" i="10" s="1"/>
  <c r="C42" i="3"/>
  <c r="C7" i="10" s="1"/>
  <c r="C22" i="10" s="1"/>
  <c r="C27" i="10" s="1"/>
  <c r="C34" i="10" s="1"/>
  <c r="C31" i="3"/>
  <c r="K22" i="3" l="1"/>
  <c r="E32" i="3"/>
  <c r="G32" i="3" s="1"/>
  <c r="E30" i="3"/>
  <c r="G30" i="3" s="1"/>
  <c r="E31" i="3"/>
  <c r="G31" i="3" s="1"/>
  <c r="K23" i="3"/>
  <c r="K25" i="3" s="1"/>
</calcChain>
</file>

<file path=xl/sharedStrings.xml><?xml version="1.0" encoding="utf-8"?>
<sst xmlns="http://schemas.openxmlformats.org/spreadsheetml/2006/main" count="369" uniqueCount="61">
  <si>
    <t>Analytical Hierarchy Process</t>
  </si>
  <si>
    <t>1. Galaxy Note 3</t>
  </si>
  <si>
    <t>2. Galaxy S5</t>
  </si>
  <si>
    <t>3. Galaxy Fit</t>
  </si>
  <si>
    <t>n = 3</t>
  </si>
  <si>
    <t xml:space="preserve">Kombinasi : C(3,2) = </t>
  </si>
  <si>
    <t xml:space="preserve">3! / (2! * (3-2)!) = </t>
  </si>
  <si>
    <t>6 / 2 =</t>
  </si>
  <si>
    <t>Jadi ada 3 kombinasi perbandingan kandidat / alternatif, yaitu :</t>
  </si>
  <si>
    <t>B. Matriks Pairwise Comparison</t>
  </si>
  <si>
    <t>Galaxy Note 3</t>
  </si>
  <si>
    <t>Galaxy S5</t>
  </si>
  <si>
    <t>Galaxy Fit</t>
  </si>
  <si>
    <t>1/1</t>
  </si>
  <si>
    <t>2/1</t>
  </si>
  <si>
    <t>5/1</t>
  </si>
  <si>
    <t>1/2</t>
  </si>
  <si>
    <t>4/1</t>
  </si>
  <si>
    <t>1/5</t>
  </si>
  <si>
    <t>1/4</t>
  </si>
  <si>
    <t>C. Iterasi ke-1 (Kuadratkan Matriks Pairwise Comparison)</t>
  </si>
  <si>
    <t>X</t>
  </si>
  <si>
    <t xml:space="preserve">Hasil = </t>
  </si>
  <si>
    <t>D. Normalisasi berdasarkan jumlah data per baris</t>
  </si>
  <si>
    <t>+</t>
  </si>
  <si>
    <t>=</t>
  </si>
  <si>
    <t>C. Iterasi ke-2 (Kuadratkan Matriks Pairwise Comparison)</t>
  </si>
  <si>
    <t>-</t>
  </si>
  <si>
    <t>Hasil Iterasi ke-2</t>
  </si>
  <si>
    <t>Hasil Iterasi ke-1</t>
  </si>
  <si>
    <t>C. Iterasi ke-3 (Kuadratkan Matriks Pairwise Comparison)</t>
  </si>
  <si>
    <t>Dikarenakan nilai selisih dari iterasi ke-1 dan ke-2 belum &lt;= 0.00001 maka akan dilakukan iterasi ke-3 (Tanda (-) tidak berpengaruh).</t>
  </si>
  <si>
    <t>E. Menghitung selisih setiap pasangan nilai eigen dari hasil iterasi-2 dan iterasi-3</t>
  </si>
  <si>
    <t>Dikarenakan nilai selisih dari iterasi ke-2 dan ke-3 sudah &lt;= 0.00001 maka berhenti pada iterasi ke-3.</t>
  </si>
  <si>
    <t>F. Iterasi berhenti karena selisih salah satu/setiap pasangan nilai eigen sudah mencapai &lt;= 0.00001</t>
  </si>
  <si>
    <t>E. Menghitung selisih salah satu/setiap pasangan nilai eigen dari hasil iterasi-1 dan iterasi-2</t>
  </si>
  <si>
    <t>Kandidat / alternatif solusi smartphone yang tersedia untuk kriteria harga</t>
  </si>
  <si>
    <t>F. Iterasi berhenti ketika selisih setiap/salah satu pasangan nilai eigen sudah mencapai &lt;= 0.00001</t>
  </si>
  <si>
    <t>2. Galaxy S5 memiliki harga 2 kali lebih baik dibanding Galaxy Note 3.</t>
  </si>
  <si>
    <t>1. Galaxy Fit memiliki harga 4 kali lebih baik dibanding Galaxy S5.</t>
  </si>
  <si>
    <t>1. Galaxy S5 memiliki kamera 2 kali lebih baik dibanding Galaxy Note 3.</t>
  </si>
  <si>
    <t>2. Galaxy Note 3 memiliki kamera 4 kali lebih baik dibanding Galaxy Fit.</t>
  </si>
  <si>
    <t>3. Galaxy S5 memiliki kamera 5 kali lebih baik dibanding Galaxy Fit.</t>
  </si>
  <si>
    <t>3. Galaxy Fit memiliki harga 5 kali lebih baik dibanding Galaxy Note 3.</t>
  </si>
  <si>
    <t>A. Membandingkan per pasangan kandidat / alternatif (harga)</t>
  </si>
  <si>
    <t>A. Membandingkan per pasangan kandidat / alternatif (kamera)</t>
  </si>
  <si>
    <t>A. Membandingkan per pasangan kandidat / alternatif (kapasitas baterai)</t>
  </si>
  <si>
    <t>1. Galaxy Note 3 memiliki kapasitas baterai 2 kali lebih baik dibanding Galaxy S5.</t>
  </si>
  <si>
    <t>2. Galaxy S5 memiliki kapasitas baterai 4 kali lebih baik dibanding Galaxy Fit.</t>
  </si>
  <si>
    <t>3. Galaxy Note 3 memiliki kapasitas baterai 5 kali lebih baik dibanding Galaxy Fit.</t>
  </si>
  <si>
    <t>Nilai Eigen 3 Alternatif untuk masing-masing kriteria</t>
  </si>
  <si>
    <t>Harga</t>
  </si>
  <si>
    <t>Kamera</t>
  </si>
  <si>
    <t>Kapasitas Baterai</t>
  </si>
  <si>
    <t>Nilai Eigen 3 Kriteria</t>
  </si>
  <si>
    <t>Perkalian Matriks Nilai Eigen 3 Alternatif dengan Matriks nilai eigen 3 Kriteria</t>
  </si>
  <si>
    <t>Alternatif dengan nilai eigen tertinggi menjadi pemenang</t>
  </si>
  <si>
    <t>Kandidat / alternatif dengan nilai eigen tertinggi menjadi pemenang (Solusi = Galaxy Fit)</t>
  </si>
  <si>
    <t>Matriks nilai eigen 3 kandidat / alternatif (harga)</t>
  </si>
  <si>
    <t>Matriks nilai eigen 3 kandidat / alternatif (kamera)</t>
  </si>
  <si>
    <t>Matriks nilai eigen 3 kandidat / alternatif (kapasitas baterai)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</si>
</sst>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1"/>
  <sheetViews>
    <sheetView topLeftCell="A27" zoomScaleNormal="100" workbookViewId="0">
      <selection activeCell="B4" sqref="B4:K46"/>
    </sheetView>
  </sheetViews>
  <sheetFormatPr defaultRowHeight="15" x14ac:dyDescent="0.25"/>
  <cols>
    <col min="1" max="1" width="9.140625" style="1"/>
    <col min="2" max="2" width="18.42578125" style="1" customWidth="1"/>
    <col min="3" max="3" width="16.28515625" style="1" bestFit="1" customWidth="1"/>
    <col min="4" max="5" width="12" style="1" customWidth="1"/>
    <col min="6" max="6" width="8" style="1" bestFit="1" customWidth="1"/>
    <col min="7" max="8" width="13.28515625" style="1" bestFit="1" customWidth="1"/>
    <col min="9" max="9" width="9.28515625" style="1" bestFit="1" customWidth="1"/>
    <col min="10" max="10" width="9.5703125" style="1" bestFit="1" customWidth="1"/>
    <col min="11" max="11" width="12" style="1" bestFit="1" customWidth="1"/>
    <col min="12" max="12" width="9.140625" style="1"/>
    <col min="13" max="13" width="15" style="1" customWidth="1"/>
    <col min="14" max="16384" width="9.140625" style="1"/>
  </cols>
  <sheetData>
    <row r="2" spans="2:7" ht="26.25" x14ac:dyDescent="0.25">
      <c r="B2" s="5" t="s">
        <v>0</v>
      </c>
      <c r="C2" s="5"/>
      <c r="D2" s="5"/>
    </row>
    <row r="4" spans="2:7" x14ac:dyDescent="0.25">
      <c r="B4" s="30" t="s">
        <v>36</v>
      </c>
      <c r="C4" s="30"/>
      <c r="D4" s="30"/>
      <c r="E4" s="30"/>
      <c r="F4" s="28"/>
      <c r="G4" s="28"/>
    </row>
    <row r="5" spans="2:7" x14ac:dyDescent="0.25">
      <c r="B5" s="1" t="s">
        <v>1</v>
      </c>
    </row>
    <row r="6" spans="2:7" x14ac:dyDescent="0.25">
      <c r="B6" s="1" t="s">
        <v>2</v>
      </c>
    </row>
    <row r="7" spans="2:7" x14ac:dyDescent="0.25">
      <c r="B7" s="1" t="s">
        <v>3</v>
      </c>
    </row>
    <row r="10" spans="2:7" x14ac:dyDescent="0.25">
      <c r="B10" s="39" t="s">
        <v>44</v>
      </c>
      <c r="C10" s="39"/>
      <c r="D10" s="39"/>
      <c r="E10" s="39"/>
    </row>
    <row r="11" spans="2:7" x14ac:dyDescent="0.25">
      <c r="B11" s="1" t="s">
        <v>4</v>
      </c>
    </row>
    <row r="12" spans="2:7" x14ac:dyDescent="0.25">
      <c r="B12" s="1" t="s">
        <v>5</v>
      </c>
      <c r="C12" s="1" t="s">
        <v>6</v>
      </c>
      <c r="D12" s="1" t="s">
        <v>7</v>
      </c>
      <c r="E12" s="6">
        <v>3</v>
      </c>
    </row>
    <row r="14" spans="2:7" x14ac:dyDescent="0.25">
      <c r="B14" s="1" t="s">
        <v>8</v>
      </c>
    </row>
    <row r="15" spans="2:7" x14ac:dyDescent="0.25">
      <c r="B15" s="1" t="s">
        <v>39</v>
      </c>
    </row>
    <row r="16" spans="2:7" x14ac:dyDescent="0.25">
      <c r="B16" s="1" t="s">
        <v>38</v>
      </c>
    </row>
    <row r="17" spans="2:10" x14ac:dyDescent="0.25">
      <c r="B17" s="1" t="s">
        <v>43</v>
      </c>
    </row>
    <row r="20" spans="2:10" x14ac:dyDescent="0.25">
      <c r="B20" s="39" t="s">
        <v>9</v>
      </c>
      <c r="C20" s="39"/>
      <c r="D20" s="39"/>
      <c r="E20" s="39"/>
    </row>
    <row r="22" spans="2:10" x14ac:dyDescent="0.25">
      <c r="C22" s="4" t="s">
        <v>10</v>
      </c>
      <c r="D22" s="4" t="s">
        <v>11</v>
      </c>
      <c r="E22" s="4" t="s">
        <v>12</v>
      </c>
      <c r="H22" s="4" t="s">
        <v>10</v>
      </c>
      <c r="I22" s="4" t="s">
        <v>11</v>
      </c>
      <c r="J22" s="4" t="s">
        <v>12</v>
      </c>
    </row>
    <row r="23" spans="2:10" x14ac:dyDescent="0.25">
      <c r="B23" s="1" t="s">
        <v>10</v>
      </c>
      <c r="C23" s="7" t="s">
        <v>13</v>
      </c>
      <c r="D23" s="8" t="s">
        <v>16</v>
      </c>
      <c r="E23" s="9" t="s">
        <v>18</v>
      </c>
      <c r="G23" s="1" t="s">
        <v>10</v>
      </c>
      <c r="H23" s="10">
        <v>1</v>
      </c>
      <c r="I23" s="11">
        <v>0.5</v>
      </c>
      <c r="J23" s="12">
        <v>0.2</v>
      </c>
    </row>
    <row r="24" spans="2:10" x14ac:dyDescent="0.25">
      <c r="B24" s="1" t="s">
        <v>11</v>
      </c>
      <c r="C24" s="7" t="s">
        <v>14</v>
      </c>
      <c r="D24" s="8" t="s">
        <v>13</v>
      </c>
      <c r="E24" s="9" t="s">
        <v>19</v>
      </c>
      <c r="G24" s="1" t="s">
        <v>11</v>
      </c>
      <c r="H24" s="10">
        <v>2</v>
      </c>
      <c r="I24" s="11">
        <v>1</v>
      </c>
      <c r="J24" s="12">
        <v>0.25</v>
      </c>
    </row>
    <row r="25" spans="2:10" x14ac:dyDescent="0.25">
      <c r="B25" s="1" t="s">
        <v>12</v>
      </c>
      <c r="C25" s="7" t="s">
        <v>15</v>
      </c>
      <c r="D25" s="8" t="s">
        <v>17</v>
      </c>
      <c r="E25" s="9" t="s">
        <v>13</v>
      </c>
      <c r="G25" s="1" t="s">
        <v>12</v>
      </c>
      <c r="H25" s="10">
        <v>5</v>
      </c>
      <c r="I25" s="11">
        <v>4</v>
      </c>
      <c r="J25" s="12">
        <v>1</v>
      </c>
    </row>
    <row r="28" spans="2:10" x14ac:dyDescent="0.25">
      <c r="B28" s="39" t="s">
        <v>20</v>
      </c>
      <c r="C28" s="39"/>
      <c r="D28" s="39"/>
      <c r="E28" s="39"/>
    </row>
    <row r="30" spans="2:10" x14ac:dyDescent="0.25">
      <c r="C30" s="4" t="s">
        <v>10</v>
      </c>
      <c r="D30" s="4" t="s">
        <v>11</v>
      </c>
      <c r="E30" s="4" t="s">
        <v>12</v>
      </c>
    </row>
    <row r="31" spans="2:10" x14ac:dyDescent="0.25">
      <c r="B31" s="1" t="s">
        <v>10</v>
      </c>
      <c r="C31" s="10">
        <v>1</v>
      </c>
      <c r="D31" s="11">
        <v>0.5</v>
      </c>
      <c r="E31" s="12">
        <v>0.2</v>
      </c>
      <c r="F31" s="40" t="s">
        <v>21</v>
      </c>
      <c r="G31" s="41"/>
      <c r="H31" s="10">
        <v>1</v>
      </c>
      <c r="I31" s="11">
        <v>0.5</v>
      </c>
      <c r="J31" s="12">
        <v>0.2</v>
      </c>
    </row>
    <row r="32" spans="2:10" x14ac:dyDescent="0.25">
      <c r="B32" s="1" t="s">
        <v>11</v>
      </c>
      <c r="C32" s="10">
        <v>2</v>
      </c>
      <c r="D32" s="11">
        <v>1</v>
      </c>
      <c r="E32" s="12">
        <v>0.25</v>
      </c>
      <c r="F32" s="40"/>
      <c r="G32" s="41"/>
      <c r="H32" s="10">
        <v>2</v>
      </c>
      <c r="I32" s="11">
        <v>1</v>
      </c>
      <c r="J32" s="12">
        <v>0.25</v>
      </c>
    </row>
    <row r="33" spans="2:12" x14ac:dyDescent="0.25">
      <c r="B33" s="1" t="s">
        <v>12</v>
      </c>
      <c r="C33" s="10">
        <v>5</v>
      </c>
      <c r="D33" s="11">
        <v>4</v>
      </c>
      <c r="E33" s="12">
        <v>1</v>
      </c>
      <c r="F33" s="40"/>
      <c r="G33" s="41"/>
      <c r="H33" s="10">
        <v>5</v>
      </c>
      <c r="I33" s="11">
        <v>4</v>
      </c>
      <c r="J33" s="12">
        <v>1</v>
      </c>
    </row>
    <row r="35" spans="2:12" x14ac:dyDescent="0.25">
      <c r="C35" s="16">
        <f>$C$31*H$31+$D$31*H$32+$E$31*H$33</f>
        <v>3</v>
      </c>
      <c r="D35" s="17">
        <f>$C$31*I$31+$D$31*I$32+$E$31*I$33</f>
        <v>1.8</v>
      </c>
      <c r="E35" s="18">
        <f>$C$31*J$31+$D$31*J$32+$E$31*J$33</f>
        <v>0.52500000000000002</v>
      </c>
    </row>
    <row r="36" spans="2:12" x14ac:dyDescent="0.25">
      <c r="B36" s="1" t="s">
        <v>22</v>
      </c>
      <c r="C36" s="16">
        <f>$C$32*H$31+$D$32*H$32+$E$32*H$33</f>
        <v>5.25</v>
      </c>
      <c r="D36" s="17">
        <f>$C32*I$31+$D32*I$32+$E32*I$33</f>
        <v>3</v>
      </c>
      <c r="E36" s="18">
        <f>$C32*J$31+$D32*J$32+$E32*J$33</f>
        <v>0.9</v>
      </c>
    </row>
    <row r="37" spans="2:12" x14ac:dyDescent="0.25">
      <c r="C37" s="16">
        <f>$C$33*H$31+$D$33*H$32+$E$33*H$33</f>
        <v>18</v>
      </c>
      <c r="D37" s="17">
        <f>$C33*I$31+$D33*I$32+$E33*I$33</f>
        <v>10.5</v>
      </c>
      <c r="E37" s="18">
        <f>$C33*J$31+$D33*J$32+$E33*J$33</f>
        <v>3</v>
      </c>
    </row>
    <row r="40" spans="2:12" x14ac:dyDescent="0.25">
      <c r="B40" s="39" t="s">
        <v>23</v>
      </c>
      <c r="C40" s="39"/>
      <c r="D40" s="39"/>
      <c r="E40" s="39"/>
    </row>
    <row r="42" spans="2:12" x14ac:dyDescent="0.25">
      <c r="C42" s="13">
        <f>$C$31*H$31+$D$31*H$32+$E$31*H$33</f>
        <v>3</v>
      </c>
      <c r="D42" s="14" t="s">
        <v>24</v>
      </c>
      <c r="E42" s="14">
        <f>$C$31*I$31+$D$31*I$32+$E$31*I$33</f>
        <v>1.8</v>
      </c>
      <c r="F42" s="14" t="s">
        <v>24</v>
      </c>
      <c r="G42" s="15">
        <f>$C$31*J$31+$D$31*J$32+$E$31*J$33</f>
        <v>0.52500000000000002</v>
      </c>
      <c r="H42" s="4" t="s">
        <v>25</v>
      </c>
      <c r="I42" s="4">
        <f>C42+E42+G42</f>
        <v>5.3250000000000002</v>
      </c>
      <c r="J42" s="49"/>
      <c r="K42" s="19">
        <f>I42/$I$46</f>
        <v>0.11582381729200653</v>
      </c>
      <c r="L42" s="49"/>
    </row>
    <row r="43" spans="2:12" x14ac:dyDescent="0.25">
      <c r="C43" s="13">
        <f>$C$32*H$31+$D$32*H$32+$E$32*H$33</f>
        <v>5.25</v>
      </c>
      <c r="D43" s="14" t="s">
        <v>24</v>
      </c>
      <c r="E43" s="14">
        <f>$C$32*I$31+$D$32*I$32+$E$32*I$33</f>
        <v>3</v>
      </c>
      <c r="F43" s="14" t="s">
        <v>24</v>
      </c>
      <c r="G43" s="15">
        <f>$C$32*J$31+$D$32*J$32+$E$32*J$33</f>
        <v>0.9</v>
      </c>
      <c r="H43" s="4" t="s">
        <v>25</v>
      </c>
      <c r="I43" s="4">
        <f>C43+E43+G43</f>
        <v>9.15</v>
      </c>
      <c r="J43" s="49"/>
      <c r="K43" s="19">
        <f>I43/$I$46</f>
        <v>0.19902120717781402</v>
      </c>
      <c r="L43" s="49"/>
    </row>
    <row r="44" spans="2:12" x14ac:dyDescent="0.25">
      <c r="C44" s="13">
        <f>$C$33*H$31+$D$33*H$32+$E$33*H$33</f>
        <v>18</v>
      </c>
      <c r="D44" s="14" t="s">
        <v>24</v>
      </c>
      <c r="E44" s="14">
        <f>$C$33*I$31+$D$33*I$32+$E$33*I$33</f>
        <v>10.5</v>
      </c>
      <c r="F44" s="14" t="s">
        <v>24</v>
      </c>
      <c r="G44" s="15">
        <f>$C$33*J$31+$D$33*J$32+$E$33*J$33</f>
        <v>3</v>
      </c>
      <c r="H44" s="4" t="s">
        <v>25</v>
      </c>
      <c r="I44" s="4">
        <f>C44+E44+G44</f>
        <v>31.5</v>
      </c>
      <c r="J44" s="49"/>
      <c r="K44" s="19">
        <f>I44/$I$46</f>
        <v>0.68515497553017946</v>
      </c>
      <c r="L44" s="49"/>
    </row>
    <row r="45" spans="2:12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2:12" x14ac:dyDescent="0.25">
      <c r="C46" s="4"/>
      <c r="D46" s="4"/>
      <c r="E46" s="4"/>
      <c r="F46" s="4"/>
      <c r="G46" s="4"/>
      <c r="H46" s="4"/>
      <c r="I46" s="19">
        <f>$I$42+$I$43+$I$44</f>
        <v>45.975000000000001</v>
      </c>
      <c r="J46" s="4"/>
      <c r="K46" s="19">
        <f>$K$42+K43+K44</f>
        <v>1</v>
      </c>
      <c r="L46" s="4"/>
    </row>
    <row r="55" spans="2:13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x14ac:dyDescent="0.25">
      <c r="B59" s="2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</row>
    <row r="60" spans="2:13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3"/>
      <c r="M63" s="2"/>
    </row>
    <row r="64" spans="2:13" x14ac:dyDescent="0.25">
      <c r="B64" s="2"/>
      <c r="C64" s="2"/>
      <c r="D64" s="2"/>
      <c r="E64" s="2"/>
      <c r="F64" s="2"/>
      <c r="G64" s="2"/>
      <c r="H64" s="2"/>
      <c r="I64" s="3"/>
      <c r="J64" s="2"/>
      <c r="K64" s="2"/>
      <c r="L64" s="3"/>
      <c r="M64" s="2"/>
    </row>
    <row r="65" spans="2:13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3"/>
      <c r="M65" s="2"/>
    </row>
    <row r="66" spans="2:13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3"/>
      <c r="M66" s="2"/>
    </row>
    <row r="67" spans="2:13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2:13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2:13" x14ac:dyDescent="0.25">
      <c r="B69" s="2"/>
      <c r="C69" s="2"/>
      <c r="D69" s="2"/>
      <c r="E69" s="2"/>
      <c r="F69" s="2"/>
      <c r="G69" s="2"/>
      <c r="H69" s="3"/>
      <c r="I69" s="3"/>
      <c r="J69" s="2"/>
      <c r="K69" s="2"/>
      <c r="L69" s="2"/>
      <c r="M69" s="2"/>
    </row>
    <row r="70" spans="2:13" x14ac:dyDescent="0.25">
      <c r="B70" s="2"/>
      <c r="C70" s="2"/>
      <c r="D70" s="2"/>
      <c r="E70" s="2"/>
      <c r="F70" s="2"/>
      <c r="G70" s="2"/>
      <c r="H70" s="3"/>
      <c r="I70" s="3"/>
      <c r="J70" s="2"/>
      <c r="K70" s="2"/>
      <c r="L70" s="2"/>
      <c r="M70" s="2"/>
    </row>
    <row r="71" spans="2:13" x14ac:dyDescent="0.25">
      <c r="B71" s="2"/>
      <c r="C71" s="2"/>
      <c r="D71" s="2"/>
      <c r="E71" s="2"/>
      <c r="F71" s="2"/>
      <c r="G71" s="2"/>
      <c r="H71" s="3"/>
      <c r="I71" s="3"/>
      <c r="J71" s="2"/>
      <c r="K71" s="2"/>
      <c r="L71" s="2"/>
      <c r="M71" s="2"/>
    </row>
  </sheetData>
  <mergeCells count="5">
    <mergeCell ref="B10:E10"/>
    <mergeCell ref="B20:E20"/>
    <mergeCell ref="B28:E28"/>
    <mergeCell ref="B40:E40"/>
    <mergeCell ref="F31:G33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opLeftCell="A30" workbookViewId="0">
      <selection activeCell="B2" sqref="B2:I37"/>
    </sheetView>
  </sheetViews>
  <sheetFormatPr defaultRowHeight="15" x14ac:dyDescent="0.25"/>
  <cols>
    <col min="2" max="2" width="16.140625" bestFit="1" customWidth="1"/>
    <col min="3" max="3" width="13.28515625" bestFit="1" customWidth="1"/>
    <col min="4" max="4" width="11.85546875" customWidth="1"/>
    <col min="5" max="5" width="10.85546875" customWidth="1"/>
    <col min="8" max="8" width="12" bestFit="1" customWidth="1"/>
    <col min="9" max="9" width="16.140625" bestFit="1" customWidth="1"/>
  </cols>
  <sheetData>
    <row r="2" spans="2:8" x14ac:dyDescent="0.25">
      <c r="B2" s="42" t="s">
        <v>50</v>
      </c>
      <c r="C2" s="42"/>
      <c r="D2" s="42"/>
      <c r="E2" s="42"/>
      <c r="F2" s="42"/>
      <c r="G2" s="42"/>
      <c r="H2" s="42"/>
    </row>
    <row r="5" spans="2:8" ht="30" x14ac:dyDescent="0.25">
      <c r="C5" s="27" t="s">
        <v>51</v>
      </c>
      <c r="D5" s="27" t="s">
        <v>52</v>
      </c>
      <c r="E5" s="32" t="s">
        <v>53</v>
      </c>
    </row>
    <row r="6" spans="2:8" x14ac:dyDescent="0.25">
      <c r="B6" s="28" t="s">
        <v>10</v>
      </c>
      <c r="C6" s="33">
        <f>'Harga 3'!C41</f>
        <v>0.11685767197187261</v>
      </c>
      <c r="D6" s="34">
        <f>'Kamera 3'!C41</f>
        <v>0.33307388818808875</v>
      </c>
      <c r="E6" s="35">
        <f>'Kapasitas Baterai 3'!C41</f>
        <v>0.56952682573337987</v>
      </c>
    </row>
    <row r="7" spans="2:8" x14ac:dyDescent="0.25">
      <c r="B7" s="28" t="s">
        <v>11</v>
      </c>
      <c r="C7" s="33">
        <f>'Harga 3'!C42</f>
        <v>0.19981749375989699</v>
      </c>
      <c r="D7" s="34">
        <f>'Kamera 3'!C42</f>
        <v>0.56952682573337987</v>
      </c>
      <c r="E7" s="35">
        <f>'Kapasitas Baterai 3'!C42</f>
        <v>0.33307388818808875</v>
      </c>
    </row>
    <row r="8" spans="2:8" x14ac:dyDescent="0.25">
      <c r="B8" s="28" t="s">
        <v>12</v>
      </c>
      <c r="C8" s="33">
        <f>'Harga 3'!C43</f>
        <v>0.68332483426823054</v>
      </c>
      <c r="D8" s="34">
        <f>'Kamera 3'!C43</f>
        <v>9.739928607853135E-2</v>
      </c>
      <c r="E8" s="35">
        <f>'Kapasitas Baterai 3'!C43</f>
        <v>9.739928607853135E-2</v>
      </c>
    </row>
    <row r="11" spans="2:8" x14ac:dyDescent="0.25">
      <c r="B11" s="42" t="s">
        <v>54</v>
      </c>
      <c r="C11" s="42"/>
      <c r="D11" s="42"/>
      <c r="E11" s="42"/>
      <c r="F11" s="42"/>
      <c r="G11" s="42"/>
      <c r="H11" s="42"/>
    </row>
    <row r="13" spans="2:8" x14ac:dyDescent="0.25">
      <c r="B13" s="28" t="s">
        <v>51</v>
      </c>
      <c r="C13" s="26">
        <v>0.56952682600000004</v>
      </c>
    </row>
    <row r="14" spans="2:8" x14ac:dyDescent="0.25">
      <c r="B14" s="28" t="s">
        <v>52</v>
      </c>
      <c r="C14" s="26">
        <v>0.33073888000000001</v>
      </c>
    </row>
    <row r="15" spans="2:8" x14ac:dyDescent="0.25">
      <c r="B15" s="28" t="s">
        <v>53</v>
      </c>
      <c r="C15" s="26">
        <v>9.7399286000000002E-2</v>
      </c>
    </row>
    <row r="18" spans="2:9" x14ac:dyDescent="0.25">
      <c r="B18" s="39" t="s">
        <v>55</v>
      </c>
      <c r="C18" s="39"/>
      <c r="D18" s="39"/>
      <c r="E18" s="39"/>
      <c r="F18" s="39"/>
      <c r="G18" s="39"/>
      <c r="H18" s="39"/>
      <c r="I18" s="39"/>
    </row>
    <row r="20" spans="2:9" ht="30" x14ac:dyDescent="0.25">
      <c r="C20" s="27" t="s">
        <v>51</v>
      </c>
      <c r="D20" s="27" t="s">
        <v>52</v>
      </c>
      <c r="E20" s="32" t="s">
        <v>53</v>
      </c>
    </row>
    <row r="21" spans="2:9" x14ac:dyDescent="0.25">
      <c r="B21" s="28" t="s">
        <v>10</v>
      </c>
      <c r="C21" s="33">
        <f>C6</f>
        <v>0.11685767197187261</v>
      </c>
      <c r="D21" s="34">
        <f t="shared" ref="D21:E21" si="0">D6</f>
        <v>0.33307388818808875</v>
      </c>
      <c r="E21" s="35">
        <f t="shared" si="0"/>
        <v>0.56952682573337987</v>
      </c>
      <c r="F21" s="48" t="s">
        <v>21</v>
      </c>
      <c r="G21" s="48"/>
      <c r="H21" s="26">
        <v>0.56952682600000004</v>
      </c>
      <c r="I21" s="36" t="s">
        <v>51</v>
      </c>
    </row>
    <row r="22" spans="2:9" x14ac:dyDescent="0.25">
      <c r="B22" s="28" t="s">
        <v>11</v>
      </c>
      <c r="C22" s="33">
        <f t="shared" ref="C22:E22" si="1">C7</f>
        <v>0.19981749375989699</v>
      </c>
      <c r="D22" s="34">
        <f t="shared" si="1"/>
        <v>0.56952682573337987</v>
      </c>
      <c r="E22" s="35">
        <f t="shared" si="1"/>
        <v>0.33307388818808875</v>
      </c>
      <c r="F22" s="48"/>
      <c r="G22" s="48"/>
      <c r="H22" s="26">
        <v>0.33073888000000001</v>
      </c>
      <c r="I22" s="36" t="s">
        <v>52</v>
      </c>
    </row>
    <row r="23" spans="2:9" x14ac:dyDescent="0.25">
      <c r="B23" s="28" t="s">
        <v>12</v>
      </c>
      <c r="C23" s="33">
        <f t="shared" ref="C23:E23" si="2">C8</f>
        <v>0.68332483426823054</v>
      </c>
      <c r="D23" s="34">
        <f t="shared" si="2"/>
        <v>9.739928607853135E-2</v>
      </c>
      <c r="E23" s="35">
        <f t="shared" si="2"/>
        <v>9.739928607853135E-2</v>
      </c>
      <c r="F23" s="48"/>
      <c r="G23" s="48"/>
      <c r="H23" s="26">
        <v>9.7399286000000002E-2</v>
      </c>
      <c r="I23" s="36" t="s">
        <v>53</v>
      </c>
    </row>
    <row r="26" spans="2:9" x14ac:dyDescent="0.25">
      <c r="B26" s="37" t="s">
        <v>22</v>
      </c>
      <c r="C26" s="26">
        <f>$C21*$H$21+$D21*$H$22+$E21*$H$23</f>
        <v>0.23218556993274111</v>
      </c>
    </row>
    <row r="27" spans="2:9" x14ac:dyDescent="0.25">
      <c r="C27" s="26">
        <f t="shared" ref="C27:C28" si="3">$C22*$H$21+$D22*$H$22+$E22*$H$23</f>
        <v>0.33460724636812589</v>
      </c>
    </row>
    <row r="28" spans="2:9" x14ac:dyDescent="0.25">
      <c r="C28" s="26">
        <f t="shared" si="3"/>
        <v>0.43087217569913316</v>
      </c>
    </row>
    <row r="31" spans="2:9" x14ac:dyDescent="0.25">
      <c r="B31" s="42" t="s">
        <v>56</v>
      </c>
      <c r="C31" s="42"/>
      <c r="D31" s="42"/>
      <c r="E31" s="42"/>
      <c r="F31" s="42"/>
    </row>
    <row r="33" spans="2:9" x14ac:dyDescent="0.25">
      <c r="B33" s="28" t="s">
        <v>10</v>
      </c>
      <c r="C33" s="26">
        <f>C26</f>
        <v>0.23218556993274111</v>
      </c>
      <c r="E33" s="24">
        <v>3</v>
      </c>
    </row>
    <row r="34" spans="2:9" x14ac:dyDescent="0.25">
      <c r="B34" s="28" t="s">
        <v>11</v>
      </c>
      <c r="C34" s="26">
        <f>C27</f>
        <v>0.33460724636812589</v>
      </c>
      <c r="E34" s="24">
        <v>2</v>
      </c>
    </row>
    <row r="35" spans="2:9" x14ac:dyDescent="0.25">
      <c r="B35" s="28" t="s">
        <v>12</v>
      </c>
      <c r="C35" s="26">
        <f>C28</f>
        <v>0.43087217569913316</v>
      </c>
      <c r="E35" s="24">
        <v>1</v>
      </c>
    </row>
    <row r="37" spans="2:9" x14ac:dyDescent="0.25">
      <c r="B37" s="46" t="s">
        <v>57</v>
      </c>
      <c r="C37" s="46"/>
      <c r="D37" s="46"/>
      <c r="E37" s="46"/>
      <c r="F37" s="46"/>
      <c r="G37" s="46"/>
      <c r="H37" s="46"/>
      <c r="I37" s="46"/>
    </row>
  </sheetData>
  <mergeCells count="6">
    <mergeCell ref="B37:I37"/>
    <mergeCell ref="B2:H2"/>
    <mergeCell ref="B11:H11"/>
    <mergeCell ref="B18:I18"/>
    <mergeCell ref="F21:G23"/>
    <mergeCell ref="B31:F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topLeftCell="A21" workbookViewId="0">
      <selection activeCell="B2" sqref="B2:M37"/>
    </sheetView>
  </sheetViews>
  <sheetFormatPr defaultRowHeight="15" x14ac:dyDescent="0.25"/>
  <cols>
    <col min="2" max="2" width="14" customWidth="1"/>
    <col min="3" max="3" width="13.28515625" bestFit="1" customWidth="1"/>
    <col min="4" max="5" width="12" bestFit="1" customWidth="1"/>
    <col min="11" max="11" width="12" bestFit="1" customWidth="1"/>
  </cols>
  <sheetData>
    <row r="2" spans="2:10" x14ac:dyDescent="0.25">
      <c r="B2" s="42" t="s">
        <v>29</v>
      </c>
      <c r="C2" s="42"/>
      <c r="D2" s="19">
        <f>'Harga 1'!K42</f>
        <v>0.11582381729200653</v>
      </c>
    </row>
    <row r="3" spans="2:10" x14ac:dyDescent="0.25">
      <c r="D3" s="19">
        <f>'Harga 1'!K43</f>
        <v>0.19902120717781402</v>
      </c>
    </row>
    <row r="4" spans="2:10" x14ac:dyDescent="0.25">
      <c r="D4" s="19">
        <f>'Harga 1'!K44</f>
        <v>0.68515497553017946</v>
      </c>
    </row>
    <row r="7" spans="2:10" x14ac:dyDescent="0.25">
      <c r="B7" s="42" t="s">
        <v>26</v>
      </c>
      <c r="C7" s="42"/>
      <c r="D7" s="42"/>
      <c r="E7" s="42"/>
      <c r="F7" s="42"/>
      <c r="G7" s="42"/>
    </row>
    <row r="9" spans="2:10" x14ac:dyDescent="0.25">
      <c r="C9" s="4" t="s">
        <v>10</v>
      </c>
      <c r="D9" s="4" t="s">
        <v>11</v>
      </c>
      <c r="E9" s="4" t="s">
        <v>12</v>
      </c>
    </row>
    <row r="10" spans="2:10" x14ac:dyDescent="0.25">
      <c r="B10" s="1" t="s">
        <v>10</v>
      </c>
      <c r="C10" s="21">
        <f>'Harga 1'!C35</f>
        <v>3</v>
      </c>
      <c r="D10" s="21">
        <f>'Harga 1'!D35</f>
        <v>1.8</v>
      </c>
      <c r="E10" s="21">
        <f>'Harga 1'!E35</f>
        <v>0.52500000000000002</v>
      </c>
      <c r="F10" s="44" t="s">
        <v>21</v>
      </c>
      <c r="G10" s="45"/>
      <c r="H10" s="21">
        <f>'Harga 1'!C35</f>
        <v>3</v>
      </c>
      <c r="I10" s="21">
        <f>'Harga 1'!D35</f>
        <v>1.8</v>
      </c>
      <c r="J10" s="21">
        <f>'Harga 1'!E35</f>
        <v>0.52500000000000002</v>
      </c>
    </row>
    <row r="11" spans="2:10" x14ac:dyDescent="0.25">
      <c r="B11" s="1" t="s">
        <v>11</v>
      </c>
      <c r="C11" s="21">
        <f>'Harga 1'!C36</f>
        <v>5.25</v>
      </c>
      <c r="D11" s="21">
        <f>'Harga 1'!D36</f>
        <v>3</v>
      </c>
      <c r="E11" s="21">
        <f>'Harga 1'!E36</f>
        <v>0.9</v>
      </c>
      <c r="F11" s="44"/>
      <c r="G11" s="45"/>
      <c r="H11" s="21">
        <f>'Harga 1'!C36</f>
        <v>5.25</v>
      </c>
      <c r="I11" s="21">
        <f>'Harga 1'!D36</f>
        <v>3</v>
      </c>
      <c r="J11" s="21">
        <f>'Harga 1'!E36</f>
        <v>0.9</v>
      </c>
    </row>
    <row r="12" spans="2:10" x14ac:dyDescent="0.25">
      <c r="B12" s="1" t="s">
        <v>12</v>
      </c>
      <c r="C12" s="21">
        <f>'Harga 1'!C37</f>
        <v>18</v>
      </c>
      <c r="D12" s="21">
        <f>'Harga 1'!D37</f>
        <v>10.5</v>
      </c>
      <c r="E12" s="21">
        <f>'Harga 1'!E37</f>
        <v>3</v>
      </c>
      <c r="F12" s="44"/>
      <c r="G12" s="45"/>
      <c r="H12" s="21">
        <f>'Harga 1'!C37</f>
        <v>18</v>
      </c>
      <c r="I12" s="21">
        <f>'Harga 1'!D37</f>
        <v>10.5</v>
      </c>
      <c r="J12" s="21">
        <f>'Harga 1'!E37</f>
        <v>3</v>
      </c>
    </row>
    <row r="14" spans="2:10" x14ac:dyDescent="0.25">
      <c r="C14" s="16">
        <f>C10*$H$10+D10*$H$11+E10*$H$12</f>
        <v>27.900000000000006</v>
      </c>
      <c r="D14" s="17">
        <f>$C$10*I10+$D$10*I11+$E$10*I12</f>
        <v>16.3125</v>
      </c>
      <c r="E14" s="18">
        <f>$C$10*J10+$D$10*J11+$E$10*J12</f>
        <v>4.7700000000000005</v>
      </c>
    </row>
    <row r="15" spans="2:10" x14ac:dyDescent="0.25">
      <c r="B15" s="1" t="s">
        <v>22</v>
      </c>
      <c r="C15" s="16">
        <f>C11*$H$10+D11*$H$11+E11*$H$12</f>
        <v>47.7</v>
      </c>
      <c r="D15" s="17">
        <f>$C11*I$10+$D11*I$11+$E11*I$12</f>
        <v>27.900000000000006</v>
      </c>
      <c r="E15" s="18">
        <f>$C11*J$10+$D11*J$11+$E11*J$12</f>
        <v>8.15625</v>
      </c>
    </row>
    <row r="16" spans="2:10" x14ac:dyDescent="0.25">
      <c r="C16" s="16">
        <f>C12*$H$10+D12*$H$11+E12*$H$12</f>
        <v>163.125</v>
      </c>
      <c r="D16" s="17">
        <f>$C12*I$10+$D12*I$11+$E12*I$12</f>
        <v>95.4</v>
      </c>
      <c r="E16" s="18">
        <f>$C12*J$10+$D12*J$11+$E12*J$12</f>
        <v>27.900000000000002</v>
      </c>
    </row>
    <row r="19" spans="2:12" x14ac:dyDescent="0.25">
      <c r="B19" s="39" t="s">
        <v>23</v>
      </c>
      <c r="C19" s="39"/>
      <c r="D19" s="39"/>
      <c r="E19" s="39"/>
    </row>
    <row r="21" spans="2:12" x14ac:dyDescent="0.25">
      <c r="C21" s="13">
        <f>$C$10*$H$10+$D$10*$H$11+$E$10*$H$12</f>
        <v>27.900000000000006</v>
      </c>
      <c r="D21" s="14" t="s">
        <v>24</v>
      </c>
      <c r="E21" s="14">
        <f>$C$10*$I$10+$D$10*$I$11+$E$10*$I$12</f>
        <v>16.3125</v>
      </c>
      <c r="F21" s="14" t="s">
        <v>24</v>
      </c>
      <c r="G21" s="15">
        <f>$C$10*$J$10+$D$10*$J$11+$E$10*$J$12</f>
        <v>4.7700000000000005</v>
      </c>
      <c r="H21" s="4" t="s">
        <v>25</v>
      </c>
      <c r="I21" s="4">
        <f>C21+E21+G21</f>
        <v>48.982500000000009</v>
      </c>
      <c r="J21" s="49"/>
      <c r="K21" s="19">
        <f>$I$21/$I$25</f>
        <v>0.11685767197187261</v>
      </c>
      <c r="L21" s="49"/>
    </row>
    <row r="22" spans="2:12" x14ac:dyDescent="0.25">
      <c r="C22" s="13">
        <f>$C$11*$H$10+$D$11*$H$11+$E$11*$H$12</f>
        <v>47.7</v>
      </c>
      <c r="D22" s="14" t="s">
        <v>24</v>
      </c>
      <c r="E22" s="14">
        <f>$C$11*$I$10+$D$11*$I$11+$E$11*$I$12</f>
        <v>27.900000000000006</v>
      </c>
      <c r="F22" s="14" t="s">
        <v>24</v>
      </c>
      <c r="G22" s="15">
        <f>$C$11*$J$10+$D$11*$J$11+$E$11*$J$12</f>
        <v>8.15625</v>
      </c>
      <c r="H22" s="4" t="s">
        <v>25</v>
      </c>
      <c r="I22" s="4">
        <f t="shared" ref="I22:I23" si="0">C22+E22+G22</f>
        <v>83.756250000000009</v>
      </c>
      <c r="J22" s="49"/>
      <c r="K22" s="19">
        <f>$I$22/$I$25</f>
        <v>0.19981749375989699</v>
      </c>
      <c r="L22" s="49"/>
    </row>
    <row r="23" spans="2:12" x14ac:dyDescent="0.25">
      <c r="C23" s="13">
        <f>$C$12*$H$10+$D$12*$H$11+$E$12*$H$12</f>
        <v>163.125</v>
      </c>
      <c r="D23" s="14" t="s">
        <v>24</v>
      </c>
      <c r="E23" s="14">
        <f>$C$12*$I$10+$D$12*$I$11+$E$12*$I$12</f>
        <v>95.4</v>
      </c>
      <c r="F23" s="14" t="s">
        <v>24</v>
      </c>
      <c r="G23" s="15">
        <f>$C$12*$J$10+$D$12*$J$11+$E$12*$J$12</f>
        <v>27.900000000000002</v>
      </c>
      <c r="H23" s="4" t="s">
        <v>25</v>
      </c>
      <c r="I23" s="4">
        <f t="shared" si="0"/>
        <v>286.42499999999995</v>
      </c>
      <c r="J23" s="49"/>
      <c r="K23" s="19">
        <f>$I$23/$I$25</f>
        <v>0.68332483426823054</v>
      </c>
      <c r="L23" s="49"/>
    </row>
    <row r="24" spans="2:12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2:12" x14ac:dyDescent="0.25">
      <c r="C25" s="4"/>
      <c r="D25" s="4"/>
      <c r="E25" s="4"/>
      <c r="F25" s="4"/>
      <c r="G25" s="4"/>
      <c r="H25" s="4"/>
      <c r="I25" s="19">
        <f>I21+I22+I23</f>
        <v>419.16374999999994</v>
      </c>
      <c r="J25" s="4"/>
      <c r="K25" s="19">
        <f>K21+K22+K23</f>
        <v>1</v>
      </c>
      <c r="L25" s="4"/>
    </row>
    <row r="28" spans="2:12" x14ac:dyDescent="0.25">
      <c r="B28" s="31" t="s">
        <v>35</v>
      </c>
      <c r="C28" s="31"/>
      <c r="D28" s="31"/>
      <c r="E28" s="31"/>
      <c r="F28" s="31"/>
      <c r="G28" s="31"/>
      <c r="H28" s="31"/>
    </row>
    <row r="30" spans="2:12" x14ac:dyDescent="0.25">
      <c r="C30" s="4">
        <f>D2</f>
        <v>0.11582381729200653</v>
      </c>
      <c r="D30" s="20" t="s">
        <v>27</v>
      </c>
      <c r="E30" s="20">
        <f>$I$21/$I$25</f>
        <v>0.11685767197187261</v>
      </c>
      <c r="F30" s="20" t="s">
        <v>25</v>
      </c>
      <c r="G30" s="24">
        <f>C30-E30</f>
        <v>-1.0338546798660808E-3</v>
      </c>
    </row>
    <row r="31" spans="2:12" x14ac:dyDescent="0.25">
      <c r="C31" s="27">
        <f t="shared" ref="C31:C32" si="1">D3</f>
        <v>0.19902120717781402</v>
      </c>
      <c r="D31" s="20" t="s">
        <v>27</v>
      </c>
      <c r="E31" s="20">
        <f>$I$22/$I$25</f>
        <v>0.19981749375989699</v>
      </c>
      <c r="F31" s="20" t="s">
        <v>25</v>
      </c>
      <c r="G31" s="24">
        <f t="shared" ref="G31:G32" si="2">C31-E31</f>
        <v>-7.9628658208297232E-4</v>
      </c>
    </row>
    <row r="32" spans="2:12" x14ac:dyDescent="0.25">
      <c r="C32" s="27">
        <f t="shared" si="1"/>
        <v>0.68515497553017946</v>
      </c>
      <c r="D32" s="20" t="s">
        <v>27</v>
      </c>
      <c r="E32" s="20">
        <f>$I$23/$I$25</f>
        <v>0.68332483426823054</v>
      </c>
      <c r="F32" s="20" t="s">
        <v>25</v>
      </c>
      <c r="G32" s="24">
        <f t="shared" si="2"/>
        <v>1.8301412619489144E-3</v>
      </c>
    </row>
    <row r="35" spans="2:13" x14ac:dyDescent="0.25">
      <c r="B35" s="42" t="s">
        <v>37</v>
      </c>
      <c r="C35" s="42"/>
      <c r="D35" s="42"/>
      <c r="E35" s="42"/>
      <c r="F35" s="42"/>
      <c r="G35" s="42"/>
      <c r="H35" s="42"/>
      <c r="I35" s="42"/>
    </row>
    <row r="37" spans="2:13" x14ac:dyDescent="0.25">
      <c r="B37" s="43" t="s">
        <v>31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</row>
  </sheetData>
  <mergeCells count="6">
    <mergeCell ref="B35:I35"/>
    <mergeCell ref="B37:M37"/>
    <mergeCell ref="B2:C2"/>
    <mergeCell ref="B7:G7"/>
    <mergeCell ref="F10:G12"/>
    <mergeCell ref="B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topLeftCell="A35" workbookViewId="0">
      <selection activeCell="B2" sqref="B2:K43"/>
    </sheetView>
  </sheetViews>
  <sheetFormatPr defaultRowHeight="15" x14ac:dyDescent="0.25"/>
  <cols>
    <col min="2" max="2" width="13.85546875" customWidth="1"/>
    <col min="3" max="3" width="13.28515625" bestFit="1" customWidth="1"/>
    <col min="4" max="5" width="12" bestFit="1" customWidth="1"/>
    <col min="7" max="7" width="12" bestFit="1" customWidth="1"/>
    <col min="11" max="11" width="12" bestFit="1" customWidth="1"/>
  </cols>
  <sheetData>
    <row r="2" spans="2:10" x14ac:dyDescent="0.25">
      <c r="B2" s="42" t="s">
        <v>28</v>
      </c>
      <c r="C2" s="42"/>
      <c r="D2" s="19">
        <f>'Harga 2'!K21</f>
        <v>0.11685767197187261</v>
      </c>
    </row>
    <row r="3" spans="2:10" x14ac:dyDescent="0.25">
      <c r="D3" s="19">
        <f>'Harga 2'!K22</f>
        <v>0.19981749375989699</v>
      </c>
    </row>
    <row r="4" spans="2:10" x14ac:dyDescent="0.25">
      <c r="D4" s="19">
        <f>'Harga 2'!K23</f>
        <v>0.68332483426823054</v>
      </c>
    </row>
    <row r="7" spans="2:10" x14ac:dyDescent="0.25">
      <c r="B7" s="42" t="s">
        <v>30</v>
      </c>
      <c r="C7" s="42"/>
      <c r="D7" s="42"/>
      <c r="E7" s="42"/>
      <c r="F7" s="42"/>
      <c r="G7" s="42"/>
      <c r="H7" s="42"/>
    </row>
    <row r="9" spans="2:10" x14ac:dyDescent="0.25">
      <c r="C9" s="4" t="s">
        <v>10</v>
      </c>
      <c r="D9" s="4" t="s">
        <v>11</v>
      </c>
      <c r="E9" s="4" t="s">
        <v>12</v>
      </c>
    </row>
    <row r="10" spans="2:10" x14ac:dyDescent="0.25">
      <c r="B10" s="1" t="s">
        <v>10</v>
      </c>
      <c r="C10" s="21">
        <f>'Harga 2'!C14</f>
        <v>27.900000000000006</v>
      </c>
      <c r="D10" s="21">
        <f>'Harga 2'!D14</f>
        <v>16.3125</v>
      </c>
      <c r="E10" s="21">
        <f>'Harga 2'!E14</f>
        <v>4.7700000000000005</v>
      </c>
      <c r="F10" s="44" t="s">
        <v>21</v>
      </c>
      <c r="G10" s="45"/>
      <c r="H10" s="21">
        <f>'Harga 2'!C14</f>
        <v>27.900000000000006</v>
      </c>
      <c r="I10" s="21">
        <f>'Harga 2'!D14</f>
        <v>16.3125</v>
      </c>
      <c r="J10" s="21">
        <f>'Harga 2'!E14</f>
        <v>4.7700000000000005</v>
      </c>
    </row>
    <row r="11" spans="2:10" x14ac:dyDescent="0.25">
      <c r="B11" s="1" t="s">
        <v>11</v>
      </c>
      <c r="C11" s="21">
        <f>'Harga 2'!C15</f>
        <v>47.7</v>
      </c>
      <c r="D11" s="21">
        <f>'Harga 2'!D15</f>
        <v>27.900000000000006</v>
      </c>
      <c r="E11" s="21">
        <f>'Harga 2'!E15</f>
        <v>8.15625</v>
      </c>
      <c r="F11" s="44"/>
      <c r="G11" s="45"/>
      <c r="H11" s="21">
        <f>'Harga 2'!C15</f>
        <v>47.7</v>
      </c>
      <c r="I11" s="21">
        <f>'Harga 2'!D15</f>
        <v>27.900000000000006</v>
      </c>
      <c r="J11" s="21">
        <f>'Harga 2'!E15</f>
        <v>8.15625</v>
      </c>
    </row>
    <row r="12" spans="2:10" x14ac:dyDescent="0.25">
      <c r="B12" s="1" t="s">
        <v>12</v>
      </c>
      <c r="C12" s="21">
        <f>'Harga 2'!C16</f>
        <v>163.125</v>
      </c>
      <c r="D12" s="21">
        <f>'Harga 2'!D16</f>
        <v>95.4</v>
      </c>
      <c r="E12" s="21">
        <f>'Harga 2'!E16</f>
        <v>27.900000000000002</v>
      </c>
      <c r="F12" s="44"/>
      <c r="G12" s="45"/>
      <c r="H12" s="21">
        <f>'Harga 2'!C16</f>
        <v>163.125</v>
      </c>
      <c r="I12" s="21">
        <f>'Harga 2'!D16</f>
        <v>95.4</v>
      </c>
      <c r="J12" s="21">
        <f>'Harga 2'!E16</f>
        <v>27.900000000000002</v>
      </c>
    </row>
    <row r="14" spans="2:10" x14ac:dyDescent="0.25">
      <c r="C14" s="19">
        <f>C10*$H$10+D10*$H$11+E10*$H$12</f>
        <v>2334.6225000000004</v>
      </c>
      <c r="D14" s="19">
        <f>$C$10*I10+$D$10*I11+$E$10*I12</f>
        <v>1365.2955000000002</v>
      </c>
      <c r="E14" s="19">
        <f>$C$10*J10+$D$10*J11+$E$10*J12</f>
        <v>399.21482812500005</v>
      </c>
    </row>
    <row r="15" spans="2:10" x14ac:dyDescent="0.25">
      <c r="B15" s="1" t="s">
        <v>22</v>
      </c>
      <c r="C15" s="19">
        <f>C11*$H$10+D11*$H$11+E11*$H$12</f>
        <v>3992.1482812500008</v>
      </c>
      <c r="D15" s="19">
        <f>$C11*I$10+$D11*I$11+$E11*I$12</f>
        <v>2334.6225000000004</v>
      </c>
      <c r="E15" s="19">
        <f>$C11*J$10+$D11*J$11+$E11*J$12</f>
        <v>682.64775000000009</v>
      </c>
    </row>
    <row r="16" spans="2:10" x14ac:dyDescent="0.25">
      <c r="C16" s="19">
        <f>C12*$H$10+D12*$H$11+E12*$H$12</f>
        <v>13652.955000000002</v>
      </c>
      <c r="D16" s="19">
        <f>$C12*I$10+$D12*I$11+$E12*I$12</f>
        <v>7984.2965625000015</v>
      </c>
      <c r="E16" s="19">
        <f>$C12*J$10+$D12*J$11+$E12*J$12</f>
        <v>2334.6225000000004</v>
      </c>
    </row>
    <row r="19" spans="2:12" x14ac:dyDescent="0.25">
      <c r="B19" s="39" t="s">
        <v>23</v>
      </c>
      <c r="C19" s="39"/>
      <c r="D19" s="39"/>
      <c r="E19" s="39"/>
      <c r="F19" s="39"/>
    </row>
    <row r="21" spans="2:12" x14ac:dyDescent="0.25">
      <c r="C21" s="21">
        <f>$C$10*$H$10+$D$10*$H$11+$E$10*$H$12</f>
        <v>2334.6225000000004</v>
      </c>
      <c r="D21" s="22" t="s">
        <v>24</v>
      </c>
      <c r="E21" s="22">
        <f>$C$10*$I$10+$D$10*$I$11+$E$10*$I$12</f>
        <v>1365.2955000000002</v>
      </c>
      <c r="F21" s="22" t="s">
        <v>24</v>
      </c>
      <c r="G21" s="23">
        <f>$C$10*$J$10+$D$10*$J$11+$E$10*$J$12</f>
        <v>399.21482812500005</v>
      </c>
      <c r="H21" s="20" t="s">
        <v>25</v>
      </c>
      <c r="I21" s="20">
        <f>C21+E21+G21</f>
        <v>4099.1328281250007</v>
      </c>
      <c r="J21" s="38"/>
      <c r="K21" s="24">
        <f>$I$21/$I$25</f>
        <v>0.11684957576281033</v>
      </c>
      <c r="L21" s="38"/>
    </row>
    <row r="22" spans="2:12" x14ac:dyDescent="0.25">
      <c r="C22" s="21">
        <f>$C$11*$H$10+$D$11*$H$11+$E$11*$H$12</f>
        <v>3992.1482812500008</v>
      </c>
      <c r="D22" s="22" t="s">
        <v>24</v>
      </c>
      <c r="E22" s="22">
        <f>$C$11*$I$10+$D$11*$I$11+$E$11*$I$12</f>
        <v>2334.6225000000004</v>
      </c>
      <c r="F22" s="22" t="s">
        <v>24</v>
      </c>
      <c r="G22" s="23">
        <f>$C$11*$J$10+$D$11*$J$11+$E$11*$J$12</f>
        <v>682.64775000000009</v>
      </c>
      <c r="H22" s="20" t="s">
        <v>25</v>
      </c>
      <c r="I22" s="20">
        <f>C22+E22+G22</f>
        <v>7009.4185312500013</v>
      </c>
      <c r="J22" s="38"/>
      <c r="K22" s="24">
        <f>$I$22/$I$25</f>
        <v>0.19980996373205773</v>
      </c>
      <c r="L22" s="38"/>
    </row>
    <row r="23" spans="2:12" x14ac:dyDescent="0.25">
      <c r="C23" s="21">
        <f>$C$12*$H$10+$D$12*$H$11+$E$12*$H$12</f>
        <v>13652.955000000002</v>
      </c>
      <c r="D23" s="22" t="s">
        <v>24</v>
      </c>
      <c r="E23" s="22">
        <f>$C$12*$I$10+$D$12*$I$11+$E$12*$I$12</f>
        <v>7984.2965625000015</v>
      </c>
      <c r="F23" s="22" t="s">
        <v>24</v>
      </c>
      <c r="G23" s="23">
        <f>$C$12*$J$10+$D$12*$J$11+$E$12*$J$12</f>
        <v>2334.6225000000004</v>
      </c>
      <c r="H23" s="20" t="s">
        <v>25</v>
      </c>
      <c r="I23" s="20">
        <f>C23+E23+G23</f>
        <v>23971.874062500003</v>
      </c>
      <c r="J23" s="38"/>
      <c r="K23" s="24">
        <f>$I$23/$I$25</f>
        <v>0.68334046050513186</v>
      </c>
      <c r="L23" s="38"/>
    </row>
    <row r="24" spans="2:12" x14ac:dyDescent="0.25"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2:12" x14ac:dyDescent="0.25">
      <c r="C25" s="20"/>
      <c r="D25" s="20"/>
      <c r="E25" s="20"/>
      <c r="F25" s="20"/>
      <c r="G25" s="20"/>
      <c r="H25" s="20"/>
      <c r="I25" s="24">
        <f>I21+I22+I23</f>
        <v>35080.425421875007</v>
      </c>
      <c r="J25" s="20"/>
      <c r="K25" s="24">
        <f>K21+K22+K23</f>
        <v>0.99999999999999989</v>
      </c>
      <c r="L25" s="20"/>
    </row>
    <row r="28" spans="2:12" x14ac:dyDescent="0.25">
      <c r="B28" s="42" t="s">
        <v>32</v>
      </c>
      <c r="C28" s="42"/>
      <c r="D28" s="42"/>
      <c r="E28" s="42"/>
      <c r="F28" s="42"/>
      <c r="G28" s="42"/>
      <c r="H28" s="42"/>
    </row>
    <row r="30" spans="2:12" x14ac:dyDescent="0.25">
      <c r="C30" s="4">
        <f>$D$2</f>
        <v>0.11685767197187261</v>
      </c>
      <c r="D30" s="20" t="s">
        <v>27</v>
      </c>
      <c r="E30" s="20">
        <f>$I$21/$I$25</f>
        <v>0.11684957576281033</v>
      </c>
      <c r="F30" s="20" t="s">
        <v>25</v>
      </c>
      <c r="G30" s="25">
        <f>C30-E30</f>
        <v>8.0962090622804794E-6</v>
      </c>
    </row>
    <row r="31" spans="2:12" x14ac:dyDescent="0.25">
      <c r="C31" s="4">
        <f>$D$3</f>
        <v>0.19981749375989699</v>
      </c>
      <c r="D31" s="20" t="s">
        <v>27</v>
      </c>
      <c r="E31" s="20">
        <f>$I$22/$I$25</f>
        <v>0.19980996373205773</v>
      </c>
      <c r="F31" s="20" t="s">
        <v>25</v>
      </c>
      <c r="G31" s="25">
        <f>C31-E31</f>
        <v>7.5300278392642639E-6</v>
      </c>
    </row>
    <row r="32" spans="2:12" x14ac:dyDescent="0.25">
      <c r="C32" s="4">
        <f>$D$4</f>
        <v>0.68332483426823054</v>
      </c>
      <c r="D32" s="20" t="s">
        <v>27</v>
      </c>
      <c r="E32" s="20">
        <f>$I$23/$I$25</f>
        <v>0.68334046050513186</v>
      </c>
      <c r="F32" s="20" t="s">
        <v>25</v>
      </c>
      <c r="G32" s="25">
        <f>C32-E32</f>
        <v>-1.5626236901322699E-5</v>
      </c>
    </row>
    <row r="35" spans="2:10" x14ac:dyDescent="0.25">
      <c r="B35" s="42" t="s">
        <v>34</v>
      </c>
      <c r="C35" s="42"/>
      <c r="D35" s="42"/>
      <c r="E35" s="42"/>
      <c r="F35" s="42"/>
      <c r="G35" s="42"/>
      <c r="H35" s="42"/>
    </row>
    <row r="37" spans="2:10" x14ac:dyDescent="0.25">
      <c r="B37" s="46" t="s">
        <v>33</v>
      </c>
      <c r="C37" s="46"/>
      <c r="D37" s="46"/>
      <c r="E37" s="46"/>
      <c r="F37" s="46"/>
      <c r="G37" s="46"/>
      <c r="H37" s="46"/>
      <c r="I37" s="46"/>
      <c r="J37" s="46"/>
    </row>
    <row r="39" spans="2:10" x14ac:dyDescent="0.25">
      <c r="B39" s="46" t="s">
        <v>58</v>
      </c>
      <c r="C39" s="46"/>
      <c r="D39" s="46"/>
      <c r="E39" s="46"/>
    </row>
    <row r="41" spans="2:10" x14ac:dyDescent="0.25">
      <c r="B41" s="1" t="s">
        <v>10</v>
      </c>
      <c r="C41" s="26">
        <f>$D$2</f>
        <v>0.11685767197187261</v>
      </c>
      <c r="E41" s="24">
        <v>3</v>
      </c>
    </row>
    <row r="42" spans="2:10" x14ac:dyDescent="0.25">
      <c r="B42" s="1" t="s">
        <v>11</v>
      </c>
      <c r="C42" s="26">
        <f>$D$3</f>
        <v>0.19981749375989699</v>
      </c>
      <c r="E42" s="24">
        <v>2</v>
      </c>
    </row>
    <row r="43" spans="2:10" x14ac:dyDescent="0.25">
      <c r="B43" s="1" t="s">
        <v>12</v>
      </c>
      <c r="C43" s="26">
        <f>$D$4</f>
        <v>0.68332483426823054</v>
      </c>
      <c r="E43" s="24">
        <v>1</v>
      </c>
    </row>
    <row r="45" spans="2:10" x14ac:dyDescent="0.25">
      <c r="B45" s="46"/>
      <c r="C45" s="46"/>
      <c r="D45" s="46"/>
      <c r="E45" s="46"/>
      <c r="F45" s="46"/>
      <c r="G45" s="46"/>
      <c r="H45" s="46"/>
      <c r="I45" s="46"/>
    </row>
  </sheetData>
  <mergeCells count="9">
    <mergeCell ref="B45:I45"/>
    <mergeCell ref="B2:C2"/>
    <mergeCell ref="B7:H7"/>
    <mergeCell ref="F10:G12"/>
    <mergeCell ref="B19:F19"/>
    <mergeCell ref="B28:H28"/>
    <mergeCell ref="B35:H35"/>
    <mergeCell ref="B37:J37"/>
    <mergeCell ref="B39:E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topLeftCell="A30" workbookViewId="0">
      <selection activeCell="B2" sqref="B2:K38"/>
    </sheetView>
  </sheetViews>
  <sheetFormatPr defaultRowHeight="15" x14ac:dyDescent="0.25"/>
  <cols>
    <col min="2" max="2" width="19.7109375" customWidth="1"/>
    <col min="3" max="3" width="16.28515625" customWidth="1"/>
    <col min="4" max="4" width="13" customWidth="1"/>
    <col min="5" max="5" width="11.28515625" customWidth="1"/>
    <col min="7" max="7" width="11.42578125" customWidth="1"/>
    <col min="8" max="8" width="13.42578125" customWidth="1"/>
    <col min="9" max="9" width="12.140625" customWidth="1"/>
    <col min="10" max="10" width="11.28515625" customWidth="1"/>
    <col min="11" max="11" width="12" bestFit="1" customWidth="1"/>
  </cols>
  <sheetData>
    <row r="2" spans="2:13" x14ac:dyDescent="0.25">
      <c r="B2" s="30" t="s">
        <v>45</v>
      </c>
      <c r="C2" s="30"/>
      <c r="D2" s="30"/>
      <c r="E2" s="30"/>
      <c r="F2" s="28"/>
      <c r="G2" s="28"/>
      <c r="H2" s="28"/>
      <c r="I2" s="28"/>
      <c r="J2" s="28"/>
      <c r="K2" s="28"/>
      <c r="L2" s="28"/>
      <c r="M2" s="28"/>
    </row>
    <row r="3" spans="2:13" x14ac:dyDescent="0.25">
      <c r="B3" s="28" t="s">
        <v>4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2:13" x14ac:dyDescent="0.25">
      <c r="B4" s="28" t="s">
        <v>5</v>
      </c>
      <c r="C4" s="28" t="s">
        <v>6</v>
      </c>
      <c r="D4" s="28" t="s">
        <v>7</v>
      </c>
      <c r="E4" s="6">
        <v>3</v>
      </c>
      <c r="F4" s="28"/>
      <c r="G4" s="28"/>
      <c r="H4" s="28"/>
      <c r="I4" s="28"/>
      <c r="J4" s="28"/>
      <c r="K4" s="28"/>
      <c r="L4" s="28"/>
      <c r="M4" s="28"/>
    </row>
    <row r="5" spans="2:13" x14ac:dyDescent="0.25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2:13" x14ac:dyDescent="0.25">
      <c r="B6" s="28" t="s">
        <v>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2:13" x14ac:dyDescent="0.25">
      <c r="B7" s="28" t="s">
        <v>40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2:13" x14ac:dyDescent="0.25">
      <c r="B8" s="28" t="s">
        <v>41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2:13" x14ac:dyDescent="0.25">
      <c r="B9" s="28" t="s">
        <v>42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</row>
    <row r="10" spans="2:13" x14ac:dyDescent="0.25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2:13" x14ac:dyDescent="0.25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2" spans="2:13" x14ac:dyDescent="0.25">
      <c r="B12" s="39" t="s">
        <v>9</v>
      </c>
      <c r="C12" s="39"/>
      <c r="D12" s="39"/>
      <c r="E12" s="39"/>
      <c r="F12" s="28"/>
      <c r="G12" s="28"/>
      <c r="H12" s="28"/>
      <c r="I12" s="28"/>
      <c r="J12" s="28"/>
      <c r="K12" s="28"/>
      <c r="L12" s="28"/>
      <c r="M12" s="28"/>
    </row>
    <row r="13" spans="2:13" x14ac:dyDescent="0.25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spans="2:13" x14ac:dyDescent="0.25">
      <c r="B14" s="28"/>
      <c r="C14" s="27" t="s">
        <v>10</v>
      </c>
      <c r="D14" s="27" t="s">
        <v>11</v>
      </c>
      <c r="E14" s="27" t="s">
        <v>12</v>
      </c>
      <c r="F14" s="28"/>
      <c r="G14" s="28"/>
      <c r="H14" s="27" t="s">
        <v>10</v>
      </c>
      <c r="I14" s="27" t="s">
        <v>11</v>
      </c>
      <c r="J14" s="27" t="s">
        <v>12</v>
      </c>
      <c r="K14" s="28"/>
      <c r="L14" s="28"/>
      <c r="M14" s="28"/>
    </row>
    <row r="15" spans="2:13" x14ac:dyDescent="0.25">
      <c r="B15" s="28" t="s">
        <v>10</v>
      </c>
      <c r="C15" s="7" t="s">
        <v>13</v>
      </c>
      <c r="D15" s="8" t="s">
        <v>16</v>
      </c>
      <c r="E15" s="9" t="s">
        <v>17</v>
      </c>
      <c r="F15" s="28"/>
      <c r="G15" s="28" t="s">
        <v>10</v>
      </c>
      <c r="H15" s="10">
        <v>1</v>
      </c>
      <c r="I15" s="11">
        <v>0.5</v>
      </c>
      <c r="J15" s="12">
        <v>4</v>
      </c>
      <c r="K15" s="28"/>
      <c r="L15" s="28"/>
      <c r="M15" s="28"/>
    </row>
    <row r="16" spans="2:13" x14ac:dyDescent="0.25">
      <c r="B16" s="28" t="s">
        <v>11</v>
      </c>
      <c r="C16" s="7" t="s">
        <v>14</v>
      </c>
      <c r="D16" s="8" t="s">
        <v>13</v>
      </c>
      <c r="E16" s="9" t="s">
        <v>15</v>
      </c>
      <c r="F16" s="28"/>
      <c r="G16" s="28" t="s">
        <v>11</v>
      </c>
      <c r="H16" s="10">
        <v>2</v>
      </c>
      <c r="I16" s="11">
        <v>1</v>
      </c>
      <c r="J16" s="12">
        <v>5</v>
      </c>
      <c r="K16" s="28"/>
      <c r="L16" s="28"/>
      <c r="M16" s="28"/>
    </row>
    <row r="17" spans="2:13" x14ac:dyDescent="0.25">
      <c r="B17" s="28" t="s">
        <v>12</v>
      </c>
      <c r="C17" s="7" t="s">
        <v>19</v>
      </c>
      <c r="D17" s="8" t="s">
        <v>18</v>
      </c>
      <c r="E17" s="9" t="s">
        <v>13</v>
      </c>
      <c r="F17" s="28"/>
      <c r="G17" s="28" t="s">
        <v>12</v>
      </c>
      <c r="H17" s="10">
        <v>0.25</v>
      </c>
      <c r="I17" s="11">
        <v>0.2</v>
      </c>
      <c r="J17" s="12">
        <v>1</v>
      </c>
      <c r="K17" s="28"/>
      <c r="L17" s="28"/>
      <c r="M17" s="28"/>
    </row>
    <row r="18" spans="2:13" x14ac:dyDescent="0.25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2:13" x14ac:dyDescent="0.25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2:13" x14ac:dyDescent="0.25">
      <c r="B20" s="39" t="s">
        <v>20</v>
      </c>
      <c r="C20" s="39"/>
      <c r="D20" s="39"/>
      <c r="E20" s="39"/>
      <c r="F20" s="28"/>
      <c r="G20" s="28"/>
      <c r="H20" s="28"/>
      <c r="I20" s="28"/>
      <c r="J20" s="28"/>
      <c r="K20" s="28"/>
      <c r="L20" s="28"/>
      <c r="M20" s="28"/>
    </row>
    <row r="21" spans="2:13" x14ac:dyDescent="0.25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2:13" x14ac:dyDescent="0.25">
      <c r="B22" s="28"/>
      <c r="C22" s="27" t="s">
        <v>10</v>
      </c>
      <c r="D22" s="27" t="s">
        <v>11</v>
      </c>
      <c r="E22" s="27" t="s">
        <v>12</v>
      </c>
      <c r="F22" s="28"/>
      <c r="G22" s="28"/>
      <c r="H22" s="28"/>
      <c r="I22" s="28"/>
      <c r="J22" s="28"/>
      <c r="K22" s="28"/>
      <c r="L22" s="28"/>
      <c r="M22" s="28"/>
    </row>
    <row r="23" spans="2:13" x14ac:dyDescent="0.25">
      <c r="B23" s="28" t="s">
        <v>10</v>
      </c>
      <c r="C23" s="10">
        <v>1</v>
      </c>
      <c r="D23" s="11">
        <v>0.5</v>
      </c>
      <c r="E23" s="12">
        <v>4</v>
      </c>
      <c r="F23" s="40" t="s">
        <v>21</v>
      </c>
      <c r="G23" s="41"/>
      <c r="H23" s="10">
        <v>1</v>
      </c>
      <c r="I23" s="11">
        <v>0.5</v>
      </c>
      <c r="J23" s="12">
        <v>4</v>
      </c>
      <c r="K23" s="28"/>
      <c r="L23" s="28"/>
      <c r="M23" s="28"/>
    </row>
    <row r="24" spans="2:13" x14ac:dyDescent="0.25">
      <c r="B24" s="28" t="s">
        <v>11</v>
      </c>
      <c r="C24" s="10">
        <v>2</v>
      </c>
      <c r="D24" s="11">
        <v>1</v>
      </c>
      <c r="E24" s="12">
        <v>5</v>
      </c>
      <c r="F24" s="40"/>
      <c r="G24" s="41"/>
      <c r="H24" s="10">
        <v>2</v>
      </c>
      <c r="I24" s="11">
        <v>1</v>
      </c>
      <c r="J24" s="12">
        <v>5</v>
      </c>
      <c r="K24" s="28"/>
      <c r="L24" s="28"/>
      <c r="M24" s="28"/>
    </row>
    <row r="25" spans="2:13" x14ac:dyDescent="0.25">
      <c r="B25" s="28" t="s">
        <v>12</v>
      </c>
      <c r="C25" s="10">
        <v>0.25</v>
      </c>
      <c r="D25" s="11">
        <v>0.2</v>
      </c>
      <c r="E25" s="12">
        <v>1</v>
      </c>
      <c r="F25" s="40"/>
      <c r="G25" s="41"/>
      <c r="H25" s="10">
        <v>0.25</v>
      </c>
      <c r="I25" s="11">
        <v>0.2</v>
      </c>
      <c r="J25" s="12">
        <v>1</v>
      </c>
      <c r="K25" s="28"/>
      <c r="L25" s="28"/>
      <c r="M25" s="28"/>
    </row>
    <row r="26" spans="2:13" x14ac:dyDescent="0.25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2:13" x14ac:dyDescent="0.25">
      <c r="B27" s="28"/>
      <c r="C27" s="16">
        <f>C23*H23+D23*H24+E23*H25</f>
        <v>3</v>
      </c>
      <c r="D27" s="16">
        <f>$C$23*I23+$D$23*I24+$E$23*I25</f>
        <v>1.8</v>
      </c>
      <c r="E27" s="16">
        <f>$C$23*J23+$D$23*J24+$E$23*J25</f>
        <v>10.5</v>
      </c>
      <c r="F27" s="28"/>
      <c r="G27" s="28"/>
      <c r="H27" s="28"/>
      <c r="I27" s="28"/>
      <c r="J27" s="28"/>
      <c r="K27" s="28"/>
      <c r="L27" s="28"/>
      <c r="M27" s="28"/>
    </row>
    <row r="28" spans="2:13" x14ac:dyDescent="0.25">
      <c r="B28" s="28" t="s">
        <v>22</v>
      </c>
      <c r="C28" s="16">
        <f>$C$24*H23+$D$24*H24+$E$24*H25</f>
        <v>5.25</v>
      </c>
      <c r="D28" s="16">
        <f t="shared" ref="D28:E28" si="0">$C$24*I23+$D$24*I24+$E$24*I25</f>
        <v>3</v>
      </c>
      <c r="E28" s="16">
        <f t="shared" si="0"/>
        <v>18</v>
      </c>
      <c r="F28" s="28"/>
      <c r="G28" s="28"/>
      <c r="H28" s="28"/>
      <c r="I28" s="28"/>
      <c r="J28" s="28"/>
      <c r="K28" s="28"/>
      <c r="L28" s="28"/>
      <c r="M28" s="28"/>
    </row>
    <row r="29" spans="2:13" x14ac:dyDescent="0.25">
      <c r="B29" s="28"/>
      <c r="C29" s="16">
        <f>$C$25*H23+$D$25*H24+$E$25*H25</f>
        <v>0.9</v>
      </c>
      <c r="D29" s="16">
        <f t="shared" ref="D29:E29" si="1">$C$25*I23+$D$25*I24+$E$25*I25</f>
        <v>0.52500000000000002</v>
      </c>
      <c r="E29" s="16">
        <f t="shared" si="1"/>
        <v>3</v>
      </c>
      <c r="F29" s="28"/>
      <c r="G29" s="28"/>
      <c r="H29" s="28"/>
      <c r="I29" s="28"/>
      <c r="J29" s="28"/>
      <c r="K29" s="28"/>
      <c r="L29" s="28"/>
      <c r="M29" s="28"/>
    </row>
    <row r="30" spans="2:13" x14ac:dyDescent="0.25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</row>
    <row r="31" spans="2:13" x14ac:dyDescent="0.25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</row>
    <row r="32" spans="2:13" x14ac:dyDescent="0.25">
      <c r="B32" s="39" t="s">
        <v>23</v>
      </c>
      <c r="C32" s="39"/>
      <c r="D32" s="39"/>
      <c r="E32" s="39"/>
      <c r="F32" s="28"/>
      <c r="G32" s="28"/>
      <c r="H32" s="28"/>
      <c r="I32" s="28"/>
      <c r="J32" s="28"/>
      <c r="K32" s="28"/>
      <c r="L32" s="28"/>
      <c r="M32" s="28"/>
    </row>
    <row r="33" spans="2:13" x14ac:dyDescent="0.25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</row>
    <row r="34" spans="2:13" x14ac:dyDescent="0.25">
      <c r="B34" s="28"/>
      <c r="C34" s="13">
        <f>C27</f>
        <v>3</v>
      </c>
      <c r="D34" s="14" t="s">
        <v>24</v>
      </c>
      <c r="E34" s="14">
        <f>D27</f>
        <v>1.8</v>
      </c>
      <c r="F34" s="14" t="s">
        <v>24</v>
      </c>
      <c r="G34" s="15">
        <f>E27</f>
        <v>10.5</v>
      </c>
      <c r="H34" s="27" t="s">
        <v>25</v>
      </c>
      <c r="I34" s="27">
        <f>C34+E34+G34</f>
        <v>15.3</v>
      </c>
      <c r="J34" s="49"/>
      <c r="K34" s="19">
        <f>I34/$I$38</f>
        <v>0.33278955954323008</v>
      </c>
      <c r="L34" s="49"/>
    </row>
    <row r="35" spans="2:13" x14ac:dyDescent="0.25">
      <c r="B35" s="28"/>
      <c r="C35" s="13">
        <f>C28</f>
        <v>5.25</v>
      </c>
      <c r="D35" s="14" t="s">
        <v>24</v>
      </c>
      <c r="E35" s="14">
        <f>D28</f>
        <v>3</v>
      </c>
      <c r="F35" s="14" t="s">
        <v>24</v>
      </c>
      <c r="G35" s="15">
        <f>E28</f>
        <v>18</v>
      </c>
      <c r="H35" s="27" t="s">
        <v>25</v>
      </c>
      <c r="I35" s="27">
        <f>C35+E35+G35</f>
        <v>26.25</v>
      </c>
      <c r="J35" s="49"/>
      <c r="K35" s="19">
        <f>I35/$I$38</f>
        <v>0.5709624796084829</v>
      </c>
      <c r="L35" s="49"/>
    </row>
    <row r="36" spans="2:13" x14ac:dyDescent="0.25">
      <c r="B36" s="28"/>
      <c r="C36" s="13">
        <f>C29</f>
        <v>0.9</v>
      </c>
      <c r="D36" s="14" t="s">
        <v>24</v>
      </c>
      <c r="E36" s="14">
        <f>D29</f>
        <v>0.52500000000000002</v>
      </c>
      <c r="F36" s="14" t="s">
        <v>24</v>
      </c>
      <c r="G36" s="15">
        <f>E29</f>
        <v>3</v>
      </c>
      <c r="H36" s="27" t="s">
        <v>25</v>
      </c>
      <c r="I36" s="27">
        <f>C36+E36+G36</f>
        <v>4.4249999999999998</v>
      </c>
      <c r="J36" s="49"/>
      <c r="K36" s="19">
        <f>I36/$I$38</f>
        <v>9.6247960848287115E-2</v>
      </c>
      <c r="L36" s="49"/>
    </row>
    <row r="37" spans="2:13" x14ac:dyDescent="0.25">
      <c r="B37" s="28"/>
      <c r="C37" s="27"/>
      <c r="D37" s="27"/>
      <c r="E37" s="27"/>
      <c r="F37" s="27"/>
      <c r="G37" s="27"/>
      <c r="H37" s="27"/>
      <c r="I37" s="27"/>
      <c r="J37" s="27"/>
      <c r="K37" s="27"/>
      <c r="L37" s="27"/>
    </row>
    <row r="38" spans="2:13" x14ac:dyDescent="0.25">
      <c r="B38" s="28"/>
      <c r="C38" s="27"/>
      <c r="D38" s="27"/>
      <c r="E38" s="27"/>
      <c r="F38" s="27"/>
      <c r="G38" s="27"/>
      <c r="H38" s="27"/>
      <c r="I38" s="19">
        <f>$I$34+$I$35+$I$36</f>
        <v>45.974999999999994</v>
      </c>
      <c r="J38" s="27"/>
      <c r="K38" s="19">
        <f>K34+K35+K36</f>
        <v>1</v>
      </c>
      <c r="L38" s="27"/>
    </row>
  </sheetData>
  <mergeCells count="4">
    <mergeCell ref="B12:E12"/>
    <mergeCell ref="B20:E20"/>
    <mergeCell ref="F23:G25"/>
    <mergeCell ref="B32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topLeftCell="A13" zoomScaleNormal="100" workbookViewId="0">
      <selection activeCell="B2" sqref="B2:M37"/>
    </sheetView>
  </sheetViews>
  <sheetFormatPr defaultRowHeight="15" x14ac:dyDescent="0.25"/>
  <cols>
    <col min="2" max="2" width="14" customWidth="1"/>
    <col min="3" max="3" width="13.28515625" bestFit="1" customWidth="1"/>
    <col min="4" max="5" width="12" bestFit="1" customWidth="1"/>
    <col min="11" max="11" width="12" bestFit="1" customWidth="1"/>
  </cols>
  <sheetData>
    <row r="2" spans="2:10" x14ac:dyDescent="0.25">
      <c r="B2" s="42" t="s">
        <v>29</v>
      </c>
      <c r="C2" s="42"/>
      <c r="D2" s="19">
        <f>'Kamera 1'!K34</f>
        <v>0.33278955954323008</v>
      </c>
    </row>
    <row r="3" spans="2:10" x14ac:dyDescent="0.25">
      <c r="D3" s="19">
        <f>'Kamera 1'!K35</f>
        <v>0.5709624796084829</v>
      </c>
    </row>
    <row r="4" spans="2:10" x14ac:dyDescent="0.25">
      <c r="D4" s="19">
        <f>'Kamera 1'!K36</f>
        <v>9.6247960848287115E-2</v>
      </c>
    </row>
    <row r="7" spans="2:10" x14ac:dyDescent="0.25">
      <c r="B7" s="42" t="s">
        <v>26</v>
      </c>
      <c r="C7" s="42"/>
      <c r="D7" s="42"/>
      <c r="E7" s="42"/>
      <c r="F7" s="42"/>
      <c r="G7" s="42"/>
    </row>
    <row r="9" spans="2:10" x14ac:dyDescent="0.25">
      <c r="C9" s="27" t="s">
        <v>10</v>
      </c>
      <c r="D9" s="27" t="s">
        <v>11</v>
      </c>
      <c r="E9" s="27" t="s">
        <v>12</v>
      </c>
    </row>
    <row r="10" spans="2:10" x14ac:dyDescent="0.25">
      <c r="B10" s="28" t="s">
        <v>10</v>
      </c>
      <c r="C10" s="21">
        <f>'Kamera 1'!C27</f>
        <v>3</v>
      </c>
      <c r="D10" s="21">
        <f>'Kamera 1'!D27</f>
        <v>1.8</v>
      </c>
      <c r="E10" s="21">
        <f>'Kamera 1'!E27</f>
        <v>10.5</v>
      </c>
      <c r="F10" s="44" t="s">
        <v>21</v>
      </c>
      <c r="G10" s="47"/>
      <c r="H10" s="21">
        <f>'Kamera 1'!C27</f>
        <v>3</v>
      </c>
      <c r="I10" s="21">
        <f>'Kamera 1'!D27</f>
        <v>1.8</v>
      </c>
      <c r="J10" s="21">
        <f>'Kamera 1'!E27</f>
        <v>10.5</v>
      </c>
    </row>
    <row r="11" spans="2:10" x14ac:dyDescent="0.25">
      <c r="B11" s="28" t="s">
        <v>11</v>
      </c>
      <c r="C11" s="21">
        <f>'Kamera 1'!C28</f>
        <v>5.25</v>
      </c>
      <c r="D11" s="21">
        <f>'Kamera 1'!D28</f>
        <v>3</v>
      </c>
      <c r="E11" s="21">
        <f>'Kamera 1'!E28</f>
        <v>18</v>
      </c>
      <c r="F11" s="44"/>
      <c r="G11" s="47"/>
      <c r="H11" s="21">
        <f>'Kamera 1'!C28</f>
        <v>5.25</v>
      </c>
      <c r="I11" s="21">
        <f>'Kamera 1'!D28</f>
        <v>3</v>
      </c>
      <c r="J11" s="21">
        <f>'Kamera 1'!E28</f>
        <v>18</v>
      </c>
    </row>
    <row r="12" spans="2:10" x14ac:dyDescent="0.25">
      <c r="B12" s="28" t="s">
        <v>12</v>
      </c>
      <c r="C12" s="21">
        <f>'Kamera 1'!C29</f>
        <v>0.9</v>
      </c>
      <c r="D12" s="21">
        <f>'Kamera 1'!D29</f>
        <v>0.52500000000000002</v>
      </c>
      <c r="E12" s="21">
        <f>'Kamera 1'!E29</f>
        <v>3</v>
      </c>
      <c r="F12" s="44"/>
      <c r="G12" s="47"/>
      <c r="H12" s="21">
        <f>'Kamera 1'!C29</f>
        <v>0.9</v>
      </c>
      <c r="I12" s="21">
        <f>'Kamera 1'!D29</f>
        <v>0.52500000000000002</v>
      </c>
      <c r="J12" s="21">
        <f>'Kamera 1'!E29</f>
        <v>3</v>
      </c>
    </row>
    <row r="14" spans="2:10" x14ac:dyDescent="0.25">
      <c r="C14" s="16">
        <f>C10*$H$10+D10*$H$11+E10*$H$12</f>
        <v>27.900000000000006</v>
      </c>
      <c r="D14" s="17">
        <f>$C$10*I10+$D$10*I11+$E$10*I12</f>
        <v>16.3125</v>
      </c>
      <c r="E14" s="18">
        <f>$C$10*J10+$D$10*J11+$E$10*J12</f>
        <v>95.4</v>
      </c>
    </row>
    <row r="15" spans="2:10" x14ac:dyDescent="0.25">
      <c r="B15" s="28" t="s">
        <v>22</v>
      </c>
      <c r="C15" s="16">
        <f>C11*$H$10+D11*$H$11+E11*$H$12</f>
        <v>47.7</v>
      </c>
      <c r="D15" s="17">
        <f>$C11*I$10+$D11*I$11+$E11*I$12</f>
        <v>27.900000000000006</v>
      </c>
      <c r="E15" s="18">
        <f>$C11*J$10+$D11*J$11+$E11*J$12</f>
        <v>163.125</v>
      </c>
    </row>
    <row r="16" spans="2:10" x14ac:dyDescent="0.25">
      <c r="C16" s="16">
        <f>C12*$H$10+D12*$H$11+E12*$H$12</f>
        <v>8.15625</v>
      </c>
      <c r="D16" s="17">
        <f>$C12*I$10+$D12*I$11+$E12*I$12</f>
        <v>4.7700000000000005</v>
      </c>
      <c r="E16" s="18">
        <f>$C12*J$10+$D12*J$11+$E12*J$12</f>
        <v>27.900000000000002</v>
      </c>
    </row>
    <row r="19" spans="2:12" x14ac:dyDescent="0.25">
      <c r="B19" s="39" t="s">
        <v>23</v>
      </c>
      <c r="C19" s="39"/>
      <c r="D19" s="39"/>
      <c r="E19" s="39"/>
    </row>
    <row r="21" spans="2:12" x14ac:dyDescent="0.25">
      <c r="C21" s="13">
        <f>$C$10*$H$10+$D$10*$H$11+$E$10*$H$12</f>
        <v>27.900000000000006</v>
      </c>
      <c r="D21" s="14" t="s">
        <v>24</v>
      </c>
      <c r="E21" s="14">
        <f>$C$10*$I$10+$D$10*$I$11+$E$10*$I$12</f>
        <v>16.3125</v>
      </c>
      <c r="F21" s="14" t="s">
        <v>24</v>
      </c>
      <c r="G21" s="15">
        <f>$C$10*$J$10+$D$10*$J$11+$E$10*$J$12</f>
        <v>95.4</v>
      </c>
      <c r="H21" s="27" t="s">
        <v>25</v>
      </c>
      <c r="I21" s="27">
        <f>C21+E21+G21</f>
        <v>139.61250000000001</v>
      </c>
      <c r="J21" s="49"/>
      <c r="K21" s="19">
        <f>$I$21/$I$25</f>
        <v>0.33307388818808875</v>
      </c>
      <c r="L21" s="49"/>
    </row>
    <row r="22" spans="2:12" x14ac:dyDescent="0.25">
      <c r="C22" s="13">
        <f>$C$11*$H$10+$D$11*$H$11+$E$11*$H$12</f>
        <v>47.7</v>
      </c>
      <c r="D22" s="14" t="s">
        <v>24</v>
      </c>
      <c r="E22" s="14">
        <f>$C$11*$I$10+$D$11*$I$11+$E$11*$I$12</f>
        <v>27.900000000000006</v>
      </c>
      <c r="F22" s="14" t="s">
        <v>24</v>
      </c>
      <c r="G22" s="15">
        <f>$C$11*$J$10+$D$11*$J$11+$E$11*$J$12</f>
        <v>163.125</v>
      </c>
      <c r="H22" s="27" t="s">
        <v>25</v>
      </c>
      <c r="I22" s="27">
        <f t="shared" ref="I22:I23" si="0">C22+E22+G22</f>
        <v>238.72500000000002</v>
      </c>
      <c r="J22" s="49"/>
      <c r="K22" s="19">
        <f>$I$22/$I$25</f>
        <v>0.56952682573337987</v>
      </c>
      <c r="L22" s="49"/>
    </row>
    <row r="23" spans="2:12" x14ac:dyDescent="0.25">
      <c r="C23" s="13">
        <f>$C$12*$H$10+$D$12*$H$11+$E$12*$H$12</f>
        <v>8.15625</v>
      </c>
      <c r="D23" s="14" t="s">
        <v>24</v>
      </c>
      <c r="E23" s="14">
        <f>$C$12*$I$10+$D$12*$I$11+$E$12*$I$12</f>
        <v>4.7700000000000005</v>
      </c>
      <c r="F23" s="14" t="s">
        <v>24</v>
      </c>
      <c r="G23" s="15">
        <f>$C$12*$J$10+$D$12*$J$11+$E$12*$J$12</f>
        <v>27.900000000000002</v>
      </c>
      <c r="H23" s="27" t="s">
        <v>25</v>
      </c>
      <c r="I23" s="27">
        <f t="shared" si="0"/>
        <v>40.826250000000002</v>
      </c>
      <c r="J23" s="49"/>
      <c r="K23" s="19">
        <f>$I$23/$I$25</f>
        <v>9.739928607853135E-2</v>
      </c>
      <c r="L23" s="49"/>
    </row>
    <row r="24" spans="2:12" x14ac:dyDescent="0.25"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2:12" x14ac:dyDescent="0.25">
      <c r="C25" s="27"/>
      <c r="D25" s="27"/>
      <c r="E25" s="27"/>
      <c r="F25" s="27"/>
      <c r="G25" s="27"/>
      <c r="H25" s="27"/>
      <c r="I25" s="19">
        <f>I21+I22+I23</f>
        <v>419.16375000000005</v>
      </c>
      <c r="J25" s="27"/>
      <c r="K25" s="19">
        <f>K21+K22+K23</f>
        <v>1</v>
      </c>
      <c r="L25" s="27"/>
    </row>
    <row r="28" spans="2:12" x14ac:dyDescent="0.25">
      <c r="B28" s="31" t="s">
        <v>35</v>
      </c>
      <c r="C28" s="31"/>
      <c r="D28" s="31"/>
      <c r="E28" s="31"/>
      <c r="F28" s="31"/>
      <c r="G28" s="31"/>
      <c r="H28" s="31"/>
    </row>
    <row r="30" spans="2:12" x14ac:dyDescent="0.25">
      <c r="C30" s="27">
        <f>D2</f>
        <v>0.33278955954323008</v>
      </c>
      <c r="D30" s="29" t="s">
        <v>27</v>
      </c>
      <c r="E30" s="29">
        <f>$I$21/$I$25</f>
        <v>0.33307388818808875</v>
      </c>
      <c r="F30" s="29" t="s">
        <v>25</v>
      </c>
      <c r="G30" s="24">
        <f>C30-E30</f>
        <v>-2.8432864485866682E-4</v>
      </c>
    </row>
    <row r="31" spans="2:12" x14ac:dyDescent="0.25">
      <c r="C31" s="27">
        <f t="shared" ref="C31:C32" si="1">D3</f>
        <v>0.5709624796084829</v>
      </c>
      <c r="D31" s="29" t="s">
        <v>27</v>
      </c>
      <c r="E31" s="29">
        <f>$I$22/$I$25</f>
        <v>0.56952682573337987</v>
      </c>
      <c r="F31" s="29" t="s">
        <v>25</v>
      </c>
      <c r="G31" s="24">
        <f t="shared" ref="G31:G32" si="2">C31-E31</f>
        <v>1.4356538751030268E-3</v>
      </c>
    </row>
    <row r="32" spans="2:12" x14ac:dyDescent="0.25">
      <c r="C32" s="27">
        <f t="shared" si="1"/>
        <v>9.6247960848287115E-2</v>
      </c>
      <c r="D32" s="29" t="s">
        <v>27</v>
      </c>
      <c r="E32" s="29">
        <f>$I$23/$I$25</f>
        <v>9.739928607853135E-2</v>
      </c>
      <c r="F32" s="29" t="s">
        <v>25</v>
      </c>
      <c r="G32" s="24">
        <f t="shared" si="2"/>
        <v>-1.1513252302442351E-3</v>
      </c>
    </row>
    <row r="35" spans="2:13" x14ac:dyDescent="0.25">
      <c r="B35" s="42" t="s">
        <v>37</v>
      </c>
      <c r="C35" s="42"/>
      <c r="D35" s="42"/>
      <c r="E35" s="42"/>
      <c r="F35" s="42"/>
      <c r="G35" s="42"/>
      <c r="H35" s="42"/>
      <c r="I35" s="42"/>
    </row>
    <row r="37" spans="2:13" x14ac:dyDescent="0.25">
      <c r="B37" s="43" t="s">
        <v>31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</row>
  </sheetData>
  <mergeCells count="6">
    <mergeCell ref="B35:I35"/>
    <mergeCell ref="B37:M37"/>
    <mergeCell ref="B2:C2"/>
    <mergeCell ref="B7:G7"/>
    <mergeCell ref="F10:G12"/>
    <mergeCell ref="B19:E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tabSelected="1" zoomScaleNormal="100" workbookViewId="0">
      <selection activeCell="K8" sqref="K8"/>
    </sheetView>
  </sheetViews>
  <sheetFormatPr defaultRowHeight="15" x14ac:dyDescent="0.25"/>
  <cols>
    <col min="2" max="2" width="13.85546875" customWidth="1"/>
    <col min="3" max="3" width="13.28515625" bestFit="1" customWidth="1"/>
    <col min="4" max="5" width="12" bestFit="1" customWidth="1"/>
    <col min="7" max="7" width="12" bestFit="1" customWidth="1"/>
    <col min="11" max="11" width="12" bestFit="1" customWidth="1"/>
  </cols>
  <sheetData>
    <row r="2" spans="2:10" x14ac:dyDescent="0.25">
      <c r="B2" s="42" t="s">
        <v>28</v>
      </c>
      <c r="C2" s="42"/>
      <c r="D2" s="19">
        <f>'Kamera 2'!K21</f>
        <v>0.33307388818808875</v>
      </c>
    </row>
    <row r="3" spans="2:10" x14ac:dyDescent="0.25">
      <c r="D3" s="19">
        <f>'Kamera 2'!K22</f>
        <v>0.56952682573337987</v>
      </c>
    </row>
    <row r="4" spans="2:10" x14ac:dyDescent="0.25">
      <c r="D4" s="19">
        <f>'Kamera 2'!K23</f>
        <v>9.739928607853135E-2</v>
      </c>
    </row>
    <row r="7" spans="2:10" x14ac:dyDescent="0.25">
      <c r="B7" s="42" t="s">
        <v>30</v>
      </c>
      <c r="C7" s="42"/>
      <c r="D7" s="42"/>
      <c r="E7" s="42"/>
      <c r="F7" s="42"/>
      <c r="G7" s="42"/>
      <c r="H7" s="42"/>
    </row>
    <row r="9" spans="2:10" x14ac:dyDescent="0.25">
      <c r="C9" s="27" t="s">
        <v>10</v>
      </c>
      <c r="D9" s="27" t="s">
        <v>11</v>
      </c>
      <c r="E9" s="27" t="s">
        <v>12</v>
      </c>
    </row>
    <row r="10" spans="2:10" x14ac:dyDescent="0.25">
      <c r="B10" s="28" t="s">
        <v>10</v>
      </c>
      <c r="C10" s="21">
        <f>'Kamera 2'!C14</f>
        <v>27.900000000000006</v>
      </c>
      <c r="D10" s="21">
        <f>'Kamera 2'!D14</f>
        <v>16.3125</v>
      </c>
      <c r="E10" s="21">
        <f>'Kamera 2'!E14</f>
        <v>95.4</v>
      </c>
      <c r="F10" s="44" t="s">
        <v>21</v>
      </c>
      <c r="G10" s="47"/>
      <c r="H10" s="21">
        <f>'Kamera 2'!C14</f>
        <v>27.900000000000006</v>
      </c>
      <c r="I10" s="22">
        <f>'Kamera 2'!D14</f>
        <v>16.3125</v>
      </c>
      <c r="J10" s="23">
        <f>'Kamera 2'!E14</f>
        <v>95.4</v>
      </c>
    </row>
    <row r="11" spans="2:10" x14ac:dyDescent="0.25">
      <c r="B11" s="28" t="s">
        <v>11</v>
      </c>
      <c r="C11" s="21">
        <f>'Kamera 2'!C15</f>
        <v>47.7</v>
      </c>
      <c r="D11" s="21">
        <f>'Kamera 2'!D15</f>
        <v>27.900000000000006</v>
      </c>
      <c r="E11" s="21">
        <f>'Kamera 2'!E15</f>
        <v>163.125</v>
      </c>
      <c r="F11" s="44"/>
      <c r="G11" s="47"/>
      <c r="H11" s="21">
        <f>'Kamera 2'!C15</f>
        <v>47.7</v>
      </c>
      <c r="I11" s="22">
        <f>'Kamera 2'!D15</f>
        <v>27.900000000000006</v>
      </c>
      <c r="J11" s="23">
        <f>'Kamera 2'!E15</f>
        <v>163.125</v>
      </c>
    </row>
    <row r="12" spans="2:10" x14ac:dyDescent="0.25">
      <c r="B12" s="28" t="s">
        <v>12</v>
      </c>
      <c r="C12" s="21">
        <f>'Kamera 2'!C16</f>
        <v>8.15625</v>
      </c>
      <c r="D12" s="21">
        <f>'Kamera 2'!D16</f>
        <v>4.7700000000000005</v>
      </c>
      <c r="E12" s="21">
        <f>'Kamera 2'!E16</f>
        <v>27.900000000000002</v>
      </c>
      <c r="F12" s="44"/>
      <c r="G12" s="47"/>
      <c r="H12" s="21">
        <f>'Kamera 2'!C16</f>
        <v>8.15625</v>
      </c>
      <c r="I12" s="22">
        <f>'Kamera 2'!D16</f>
        <v>4.7700000000000005</v>
      </c>
      <c r="J12" s="23">
        <f>'Kamera 2'!E16</f>
        <v>27.900000000000002</v>
      </c>
    </row>
    <row r="14" spans="2:10" x14ac:dyDescent="0.25">
      <c r="C14" s="19">
        <f>C10*$H$10+D10*$H$11+E10*$H$12</f>
        <v>2334.6225000000004</v>
      </c>
      <c r="D14" s="19">
        <f>$C$10*I10+$D$10*I11+$E$10*I12</f>
        <v>1365.2955000000002</v>
      </c>
      <c r="E14" s="19">
        <f>$C$10*J10+$D$10*J11+$E$10*J12</f>
        <v>7984.2965625000015</v>
      </c>
    </row>
    <row r="15" spans="2:10" x14ac:dyDescent="0.25">
      <c r="B15" s="28" t="s">
        <v>22</v>
      </c>
      <c r="C15" s="19">
        <f>C11*$H$10+D11*$H$11+E11*$H$12</f>
        <v>3992.1482812500008</v>
      </c>
      <c r="D15" s="19">
        <f>$C11*I$10+$D11*I$11+$E11*I$12</f>
        <v>2334.6225000000004</v>
      </c>
      <c r="E15" s="19">
        <f>$C11*J$10+$D11*J$11+$E11*J$12</f>
        <v>13652.955000000002</v>
      </c>
    </row>
    <row r="16" spans="2:10" x14ac:dyDescent="0.25">
      <c r="C16" s="19">
        <f>C12*$H$10+D12*$H$11+E12*$H$12</f>
        <v>682.64775000000009</v>
      </c>
      <c r="D16" s="19">
        <f>$C12*I$10+$D12*I$11+$E12*I$12</f>
        <v>399.21482812500005</v>
      </c>
      <c r="E16" s="19">
        <f>$C12*J$10+$D12*J$11+$E12*J$12</f>
        <v>2334.6225000000004</v>
      </c>
    </row>
    <row r="19" spans="2:12" x14ac:dyDescent="0.25">
      <c r="B19" s="39" t="s">
        <v>23</v>
      </c>
      <c r="C19" s="39"/>
      <c r="D19" s="39"/>
      <c r="E19" s="39"/>
      <c r="F19" s="39"/>
    </row>
    <row r="21" spans="2:12" x14ac:dyDescent="0.25">
      <c r="C21" s="21">
        <f>$C$10*$H$10+$D$10*$H$11+$E$10*$H$12</f>
        <v>2334.6225000000004</v>
      </c>
      <c r="D21" s="22" t="s">
        <v>24</v>
      </c>
      <c r="E21" s="22">
        <f>$C$10*$I$10+$D$10*$I$11+$E$10*$I$12</f>
        <v>1365.2955000000002</v>
      </c>
      <c r="F21" s="22" t="s">
        <v>24</v>
      </c>
      <c r="G21" s="23">
        <f>$C$10*$J$10+$D$10*$J$11+$E$10*$J$12</f>
        <v>7984.2965625000015</v>
      </c>
      <c r="H21" s="29" t="s">
        <v>25</v>
      </c>
      <c r="I21" s="29">
        <f>C21+E21+G21</f>
        <v>11684.214562500001</v>
      </c>
      <c r="J21" s="38"/>
      <c r="K21" s="24">
        <f>$I$21/$I$25</f>
        <v>0.33306935198152149</v>
      </c>
      <c r="L21" s="38"/>
    </row>
    <row r="22" spans="2:12" x14ac:dyDescent="0.25">
      <c r="C22" s="21">
        <f>$C$11*$H$10+$D$11*$H$11+$E$11*$H$12</f>
        <v>3992.1482812500008</v>
      </c>
      <c r="D22" s="22" t="s">
        <v>24</v>
      </c>
      <c r="E22" s="22">
        <f>$C$11*$I$10+$D$11*$I$11+$E$11*$I$12</f>
        <v>2334.6225000000004</v>
      </c>
      <c r="F22" s="22" t="s">
        <v>24</v>
      </c>
      <c r="G22" s="23">
        <f>$C$11*$J$10+$D$11*$J$11+$E$11*$J$12</f>
        <v>13652.955000000002</v>
      </c>
      <c r="H22" s="29" t="s">
        <v>25</v>
      </c>
      <c r="I22" s="29">
        <f>C22+E22+G22</f>
        <v>19979.725781250003</v>
      </c>
      <c r="J22" s="38"/>
      <c r="K22" s="24">
        <f>$I$22/$I$25</f>
        <v>0.56954057828475757</v>
      </c>
      <c r="L22" s="38"/>
    </row>
    <row r="23" spans="2:12" x14ac:dyDescent="0.25">
      <c r="C23" s="21">
        <f>$C$12*$H$10+$D$12*$H$11+$E$12*$H$12</f>
        <v>682.64775000000009</v>
      </c>
      <c r="D23" s="22" t="s">
        <v>24</v>
      </c>
      <c r="E23" s="22">
        <f>$C$12*$I$10+$D$12*$I$11+$E$12*$I$12</f>
        <v>399.21482812500005</v>
      </c>
      <c r="F23" s="22" t="s">
        <v>24</v>
      </c>
      <c r="G23" s="23">
        <f>$C$12*$J$10+$D$12*$J$11+$E$12*$J$12</f>
        <v>2334.6225000000004</v>
      </c>
      <c r="H23" s="29" t="s">
        <v>25</v>
      </c>
      <c r="I23" s="29">
        <f>C23+E23+G23</f>
        <v>3416.4850781250007</v>
      </c>
      <c r="J23" s="38"/>
      <c r="K23" s="24">
        <f>$I$23/$I$25</f>
        <v>9.7390069733720858E-2</v>
      </c>
      <c r="L23" s="38"/>
    </row>
    <row r="24" spans="2:12" x14ac:dyDescent="0.25"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2:12" x14ac:dyDescent="0.25">
      <c r="C25" s="29"/>
      <c r="D25" s="29"/>
      <c r="E25" s="29"/>
      <c r="F25" s="29"/>
      <c r="G25" s="29"/>
      <c r="H25" s="29"/>
      <c r="I25" s="24">
        <f>I21+I22+I23</f>
        <v>35080.425421875007</v>
      </c>
      <c r="J25" s="29"/>
      <c r="K25" s="24">
        <f>K21+K22+K23</f>
        <v>1</v>
      </c>
      <c r="L25" s="29"/>
    </row>
    <row r="28" spans="2:12" x14ac:dyDescent="0.25">
      <c r="B28" s="42" t="s">
        <v>32</v>
      </c>
      <c r="C28" s="42"/>
      <c r="D28" s="42"/>
      <c r="E28" s="42"/>
      <c r="F28" s="42"/>
      <c r="G28" s="42"/>
      <c r="H28" s="42"/>
    </row>
    <row r="30" spans="2:12" x14ac:dyDescent="0.25">
      <c r="C30" s="27">
        <f>$D$2</f>
        <v>0.33307388818808875</v>
      </c>
      <c r="D30" s="29" t="s">
        <v>27</v>
      </c>
      <c r="E30" s="29">
        <f>$I$21/$I$25</f>
        <v>0.33306935198152149</v>
      </c>
      <c r="F30" s="29" t="s">
        <v>25</v>
      </c>
      <c r="G30" s="25">
        <f>C30-E30</f>
        <v>4.5362065672627239E-6</v>
      </c>
    </row>
    <row r="31" spans="2:12" x14ac:dyDescent="0.25">
      <c r="C31" s="27">
        <f>$D$3</f>
        <v>0.56952682573337987</v>
      </c>
      <c r="D31" s="29" t="s">
        <v>27</v>
      </c>
      <c r="E31" s="29">
        <f>$I$22/$I$25</f>
        <v>0.56954057828475757</v>
      </c>
      <c r="F31" s="29" t="s">
        <v>25</v>
      </c>
      <c r="G31" s="25">
        <f>C31-E31</f>
        <v>-1.3752551377699263E-5</v>
      </c>
    </row>
    <row r="32" spans="2:12" x14ac:dyDescent="0.25">
      <c r="C32" s="27">
        <f>$D$4</f>
        <v>9.739928607853135E-2</v>
      </c>
      <c r="D32" s="29" t="s">
        <v>27</v>
      </c>
      <c r="E32" s="29">
        <f>$I$23/$I$25</f>
        <v>9.7390069733720858E-2</v>
      </c>
      <c r="F32" s="29" t="s">
        <v>25</v>
      </c>
      <c r="G32" s="25">
        <f>C32-E32</f>
        <v>9.2163448104920498E-6</v>
      </c>
    </row>
    <row r="35" spans="2:10" x14ac:dyDescent="0.25">
      <c r="B35" s="42" t="s">
        <v>34</v>
      </c>
      <c r="C35" s="42"/>
      <c r="D35" s="42"/>
      <c r="E35" s="42"/>
      <c r="F35" s="42"/>
      <c r="G35" s="42"/>
      <c r="H35" s="42"/>
    </row>
    <row r="37" spans="2:10" x14ac:dyDescent="0.25">
      <c r="B37" s="46" t="s">
        <v>33</v>
      </c>
      <c r="C37" s="46"/>
      <c r="D37" s="46"/>
      <c r="E37" s="46"/>
      <c r="F37" s="46"/>
      <c r="G37" s="46"/>
      <c r="H37" s="46"/>
      <c r="I37" s="46"/>
      <c r="J37" s="46"/>
    </row>
    <row r="39" spans="2:10" x14ac:dyDescent="0.25">
      <c r="B39" s="46" t="s">
        <v>59</v>
      </c>
      <c r="C39" s="46"/>
      <c r="D39" s="46"/>
      <c r="E39" s="46"/>
    </row>
    <row r="41" spans="2:10" x14ac:dyDescent="0.25">
      <c r="B41" s="28" t="s">
        <v>10</v>
      </c>
      <c r="C41" s="26">
        <f>$D$2</f>
        <v>0.33307388818808875</v>
      </c>
      <c r="E41" s="24">
        <v>2</v>
      </c>
    </row>
    <row r="42" spans="2:10" x14ac:dyDescent="0.25">
      <c r="B42" s="28" t="s">
        <v>11</v>
      </c>
      <c r="C42" s="26">
        <f>$D$3</f>
        <v>0.56952682573337987</v>
      </c>
      <c r="E42" s="24">
        <v>1</v>
      </c>
    </row>
    <row r="43" spans="2:10" x14ac:dyDescent="0.25">
      <c r="B43" s="28" t="s">
        <v>12</v>
      </c>
      <c r="C43" s="26">
        <f>$D$4</f>
        <v>9.739928607853135E-2</v>
      </c>
      <c r="E43" s="24">
        <v>3</v>
      </c>
    </row>
    <row r="45" spans="2:10" x14ac:dyDescent="0.25">
      <c r="B45" s="46"/>
      <c r="C45" s="46"/>
      <c r="D45" s="46"/>
      <c r="E45" s="46"/>
      <c r="F45" s="46"/>
      <c r="G45" s="46"/>
      <c r="H45" s="46"/>
      <c r="I45" s="46"/>
    </row>
  </sheetData>
  <mergeCells count="9">
    <mergeCell ref="B45:I45"/>
    <mergeCell ref="B2:C2"/>
    <mergeCell ref="B7:H7"/>
    <mergeCell ref="F10:G12"/>
    <mergeCell ref="B19:F19"/>
    <mergeCell ref="B28:H28"/>
    <mergeCell ref="B35:H35"/>
    <mergeCell ref="B37:J37"/>
    <mergeCell ref="B39:E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topLeftCell="A27" workbookViewId="0">
      <selection activeCell="B2" sqref="B2:K38"/>
    </sheetView>
  </sheetViews>
  <sheetFormatPr defaultRowHeight="15" x14ac:dyDescent="0.25"/>
  <cols>
    <col min="2" max="2" width="19.7109375" customWidth="1"/>
    <col min="3" max="3" width="16.28515625" customWidth="1"/>
    <col min="4" max="4" width="13" customWidth="1"/>
    <col min="5" max="5" width="11.28515625" customWidth="1"/>
    <col min="7" max="7" width="13.7109375" customWidth="1"/>
    <col min="8" max="8" width="13.42578125" customWidth="1"/>
    <col min="9" max="9" width="12.140625" customWidth="1"/>
    <col min="10" max="10" width="11.28515625" customWidth="1"/>
    <col min="11" max="11" width="12" bestFit="1" customWidth="1"/>
  </cols>
  <sheetData>
    <row r="2" spans="2:13" x14ac:dyDescent="0.25">
      <c r="B2" s="30" t="s">
        <v>46</v>
      </c>
      <c r="C2" s="30"/>
      <c r="D2" s="30"/>
      <c r="E2" s="30"/>
      <c r="F2" s="28"/>
      <c r="G2" s="28"/>
      <c r="H2" s="28"/>
      <c r="I2" s="28"/>
      <c r="J2" s="28"/>
      <c r="K2" s="28"/>
      <c r="L2" s="28"/>
      <c r="M2" s="28"/>
    </row>
    <row r="3" spans="2:13" x14ac:dyDescent="0.25">
      <c r="B3" s="28" t="s">
        <v>4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2:13" x14ac:dyDescent="0.25">
      <c r="B4" s="28" t="s">
        <v>5</v>
      </c>
      <c r="C4" s="28" t="s">
        <v>6</v>
      </c>
      <c r="D4" s="28" t="s">
        <v>7</v>
      </c>
      <c r="E4" s="6">
        <v>3</v>
      </c>
      <c r="F4" s="28"/>
      <c r="G4" s="28"/>
      <c r="H4" s="28"/>
      <c r="I4" s="28"/>
      <c r="J4" s="28"/>
      <c r="K4" s="28"/>
      <c r="L4" s="28"/>
      <c r="M4" s="28"/>
    </row>
    <row r="5" spans="2:13" x14ac:dyDescent="0.25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2:13" x14ac:dyDescent="0.25">
      <c r="B6" s="28" t="s">
        <v>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2:13" x14ac:dyDescent="0.25">
      <c r="B7" s="28" t="s">
        <v>47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2:13" x14ac:dyDescent="0.25">
      <c r="B8" s="28" t="s">
        <v>48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2:13" x14ac:dyDescent="0.25">
      <c r="B9" s="28" t="s">
        <v>49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</row>
    <row r="10" spans="2:13" x14ac:dyDescent="0.25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2:13" x14ac:dyDescent="0.25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2" spans="2:13" x14ac:dyDescent="0.25">
      <c r="B12" s="39" t="s">
        <v>9</v>
      </c>
      <c r="C12" s="39"/>
      <c r="D12" s="39"/>
      <c r="E12" s="39"/>
      <c r="F12" s="28"/>
      <c r="G12" s="28"/>
      <c r="H12" s="28"/>
      <c r="I12" s="28"/>
      <c r="J12" s="28"/>
      <c r="K12" s="28"/>
      <c r="L12" s="28"/>
      <c r="M12" s="28"/>
    </row>
    <row r="13" spans="2:13" x14ac:dyDescent="0.25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spans="2:13" x14ac:dyDescent="0.25">
      <c r="B14" s="28"/>
      <c r="C14" s="27" t="s">
        <v>10</v>
      </c>
      <c r="D14" s="27" t="s">
        <v>11</v>
      </c>
      <c r="E14" s="27" t="s">
        <v>12</v>
      </c>
      <c r="F14" s="28"/>
      <c r="G14" s="28"/>
      <c r="H14" s="27" t="s">
        <v>10</v>
      </c>
      <c r="I14" s="27" t="s">
        <v>11</v>
      </c>
      <c r="J14" s="27" t="s">
        <v>12</v>
      </c>
      <c r="K14" s="28"/>
      <c r="L14" s="28"/>
      <c r="M14" s="28"/>
    </row>
    <row r="15" spans="2:13" x14ac:dyDescent="0.25">
      <c r="B15" s="28" t="s">
        <v>10</v>
      </c>
      <c r="C15" s="7" t="s">
        <v>13</v>
      </c>
      <c r="D15" s="8" t="s">
        <v>14</v>
      </c>
      <c r="E15" s="9" t="s">
        <v>15</v>
      </c>
      <c r="F15" s="28"/>
      <c r="G15" s="28" t="s">
        <v>10</v>
      </c>
      <c r="H15" s="10">
        <v>1</v>
      </c>
      <c r="I15" s="11">
        <v>2</v>
      </c>
      <c r="J15" s="12">
        <v>5</v>
      </c>
      <c r="K15" s="28"/>
      <c r="L15" s="28"/>
      <c r="M15" s="28"/>
    </row>
    <row r="16" spans="2:13" x14ac:dyDescent="0.25">
      <c r="B16" s="28" t="s">
        <v>11</v>
      </c>
      <c r="C16" s="7" t="s">
        <v>16</v>
      </c>
      <c r="D16" s="8" t="s">
        <v>13</v>
      </c>
      <c r="E16" s="9" t="s">
        <v>17</v>
      </c>
      <c r="F16" s="28"/>
      <c r="G16" s="28" t="s">
        <v>11</v>
      </c>
      <c r="H16" s="10">
        <v>0.5</v>
      </c>
      <c r="I16" s="11">
        <v>1</v>
      </c>
      <c r="J16" s="12">
        <v>4</v>
      </c>
      <c r="K16" s="28"/>
      <c r="L16" s="28"/>
      <c r="M16" s="28"/>
    </row>
    <row r="17" spans="2:13" x14ac:dyDescent="0.25">
      <c r="B17" s="28" t="s">
        <v>12</v>
      </c>
      <c r="C17" s="7" t="s">
        <v>18</v>
      </c>
      <c r="D17" s="8" t="s">
        <v>19</v>
      </c>
      <c r="E17" s="9" t="s">
        <v>13</v>
      </c>
      <c r="F17" s="28"/>
      <c r="G17" s="28" t="s">
        <v>12</v>
      </c>
      <c r="H17" s="10">
        <v>0.2</v>
      </c>
      <c r="I17" s="11">
        <v>0.25</v>
      </c>
      <c r="J17" s="12">
        <v>1</v>
      </c>
      <c r="K17" s="28"/>
      <c r="L17" s="28"/>
      <c r="M17" s="28"/>
    </row>
    <row r="18" spans="2:13" x14ac:dyDescent="0.25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2:13" x14ac:dyDescent="0.25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2:13" x14ac:dyDescent="0.25">
      <c r="B20" s="39" t="s">
        <v>20</v>
      </c>
      <c r="C20" s="39"/>
      <c r="D20" s="39"/>
      <c r="E20" s="39"/>
      <c r="F20" s="28"/>
      <c r="G20" s="28"/>
      <c r="H20" s="28"/>
      <c r="I20" s="28"/>
      <c r="J20" s="28"/>
      <c r="K20" s="28"/>
      <c r="L20" s="28"/>
      <c r="M20" s="28"/>
    </row>
    <row r="21" spans="2:13" x14ac:dyDescent="0.25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2:13" x14ac:dyDescent="0.25">
      <c r="B22" s="28"/>
      <c r="C22" s="27" t="s">
        <v>10</v>
      </c>
      <c r="D22" s="27" t="s">
        <v>11</v>
      </c>
      <c r="E22" s="27" t="s">
        <v>12</v>
      </c>
      <c r="F22" s="28"/>
      <c r="G22" s="28"/>
      <c r="H22" s="28"/>
      <c r="I22" s="28"/>
      <c r="J22" s="28"/>
      <c r="K22" s="28"/>
      <c r="L22" s="28"/>
      <c r="M22" s="28"/>
    </row>
    <row r="23" spans="2:13" x14ac:dyDescent="0.25">
      <c r="B23" s="28" t="s">
        <v>10</v>
      </c>
      <c r="C23" s="10">
        <v>1</v>
      </c>
      <c r="D23" s="11">
        <v>2</v>
      </c>
      <c r="E23" s="12">
        <v>5</v>
      </c>
      <c r="F23" s="40" t="s">
        <v>21</v>
      </c>
      <c r="G23" s="41"/>
      <c r="H23" s="10">
        <v>1</v>
      </c>
      <c r="I23" s="11">
        <v>2</v>
      </c>
      <c r="J23" s="12">
        <v>5</v>
      </c>
      <c r="K23" s="28"/>
      <c r="L23" s="28"/>
      <c r="M23" s="28"/>
    </row>
    <row r="24" spans="2:13" x14ac:dyDescent="0.25">
      <c r="B24" s="28" t="s">
        <v>11</v>
      </c>
      <c r="C24" s="10">
        <v>0.5</v>
      </c>
      <c r="D24" s="11">
        <v>1</v>
      </c>
      <c r="E24" s="12">
        <v>4</v>
      </c>
      <c r="F24" s="40"/>
      <c r="G24" s="41"/>
      <c r="H24" s="10">
        <v>0.5</v>
      </c>
      <c r="I24" s="11">
        <v>1</v>
      </c>
      <c r="J24" s="12">
        <v>4</v>
      </c>
      <c r="K24" s="28"/>
      <c r="L24" s="28"/>
      <c r="M24" s="28"/>
    </row>
    <row r="25" spans="2:13" x14ac:dyDescent="0.25">
      <c r="B25" s="28" t="s">
        <v>12</v>
      </c>
      <c r="C25" s="10">
        <v>0.2</v>
      </c>
      <c r="D25" s="11">
        <v>0.25</v>
      </c>
      <c r="E25" s="12">
        <v>1</v>
      </c>
      <c r="F25" s="40"/>
      <c r="G25" s="41"/>
      <c r="H25" s="10">
        <v>0.2</v>
      </c>
      <c r="I25" s="11">
        <v>0.25</v>
      </c>
      <c r="J25" s="12">
        <v>1</v>
      </c>
      <c r="K25" s="28"/>
      <c r="L25" s="28"/>
      <c r="M25" s="28"/>
    </row>
    <row r="26" spans="2:13" x14ac:dyDescent="0.25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2:13" x14ac:dyDescent="0.25">
      <c r="B27" s="28"/>
      <c r="C27" s="16">
        <f>C23*H23+D23*H24+E23*H25</f>
        <v>3</v>
      </c>
      <c r="D27" s="16">
        <f>$C$23*I23+$D$23*I24+$E$23*I25</f>
        <v>5.25</v>
      </c>
      <c r="E27" s="16">
        <f>$C$23*J23+$D$23*J24+$E$23*J25</f>
        <v>18</v>
      </c>
      <c r="F27" s="28"/>
      <c r="G27" s="28"/>
      <c r="H27" s="28"/>
      <c r="I27" s="28"/>
      <c r="J27" s="28"/>
      <c r="K27" s="28"/>
      <c r="L27" s="28"/>
      <c r="M27" s="28"/>
    </row>
    <row r="28" spans="2:13" x14ac:dyDescent="0.25">
      <c r="B28" s="28" t="s">
        <v>22</v>
      </c>
      <c r="C28" s="16">
        <f>$C$24*H23+$D$24*H24+$E$24*H25</f>
        <v>1.8</v>
      </c>
      <c r="D28" s="16">
        <f t="shared" ref="D28:E28" si="0">$C$24*I23+$D$24*I24+$E$24*I25</f>
        <v>3</v>
      </c>
      <c r="E28" s="16">
        <f t="shared" si="0"/>
        <v>10.5</v>
      </c>
      <c r="F28" s="28"/>
      <c r="G28" s="28"/>
      <c r="H28" s="28"/>
      <c r="I28" s="28"/>
      <c r="J28" s="28"/>
      <c r="K28" s="28"/>
      <c r="L28" s="28"/>
      <c r="M28" s="28"/>
    </row>
    <row r="29" spans="2:13" x14ac:dyDescent="0.25">
      <c r="B29" s="28"/>
      <c r="C29" s="16">
        <f>$C$25*H23+$D$25*H24+$E$25*H25</f>
        <v>0.52500000000000002</v>
      </c>
      <c r="D29" s="16">
        <f t="shared" ref="D29:E29" si="1">$C$25*I23+$D$25*I24+$E$25*I25</f>
        <v>0.9</v>
      </c>
      <c r="E29" s="16">
        <f t="shared" si="1"/>
        <v>3</v>
      </c>
      <c r="F29" s="28"/>
      <c r="G29" s="28"/>
      <c r="H29" s="28"/>
      <c r="I29" s="28"/>
      <c r="J29" s="28"/>
      <c r="K29" s="28"/>
      <c r="L29" s="28"/>
      <c r="M29" s="28"/>
    </row>
    <row r="30" spans="2:13" x14ac:dyDescent="0.25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</row>
    <row r="31" spans="2:13" x14ac:dyDescent="0.25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</row>
    <row r="32" spans="2:13" x14ac:dyDescent="0.25">
      <c r="B32" s="39" t="s">
        <v>23</v>
      </c>
      <c r="C32" s="39"/>
      <c r="D32" s="39"/>
      <c r="E32" s="39"/>
      <c r="F32" s="28"/>
      <c r="G32" s="28"/>
      <c r="H32" s="28"/>
      <c r="I32" s="28"/>
      <c r="J32" s="28"/>
      <c r="K32" s="28"/>
      <c r="L32" s="28"/>
      <c r="M32" s="28"/>
    </row>
    <row r="33" spans="2:13" x14ac:dyDescent="0.25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</row>
    <row r="34" spans="2:13" x14ac:dyDescent="0.25">
      <c r="B34" s="28"/>
      <c r="C34" s="13">
        <f>C27</f>
        <v>3</v>
      </c>
      <c r="D34" s="14" t="s">
        <v>24</v>
      </c>
      <c r="E34" s="14">
        <f>D27</f>
        <v>5.25</v>
      </c>
      <c r="F34" s="14" t="s">
        <v>24</v>
      </c>
      <c r="G34" s="15">
        <f>E27</f>
        <v>18</v>
      </c>
      <c r="H34" s="27" t="s">
        <v>25</v>
      </c>
      <c r="I34" s="27">
        <f>C34+E34+G34</f>
        <v>26.25</v>
      </c>
      <c r="J34" s="49"/>
      <c r="K34" s="19">
        <f>I34/$I$38</f>
        <v>0.5709624796084829</v>
      </c>
      <c r="L34" s="49"/>
    </row>
    <row r="35" spans="2:13" x14ac:dyDescent="0.25">
      <c r="B35" s="28"/>
      <c r="C35" s="13">
        <f>C28</f>
        <v>1.8</v>
      </c>
      <c r="D35" s="14" t="s">
        <v>24</v>
      </c>
      <c r="E35" s="14">
        <f>D28</f>
        <v>3</v>
      </c>
      <c r="F35" s="14" t="s">
        <v>24</v>
      </c>
      <c r="G35" s="15">
        <f>E28</f>
        <v>10.5</v>
      </c>
      <c r="H35" s="27" t="s">
        <v>25</v>
      </c>
      <c r="I35" s="27">
        <f>C35+E35+G35</f>
        <v>15.3</v>
      </c>
      <c r="J35" s="49"/>
      <c r="K35" s="19">
        <f>I35/$I$38</f>
        <v>0.33278955954323008</v>
      </c>
      <c r="L35" s="49"/>
    </row>
    <row r="36" spans="2:13" x14ac:dyDescent="0.25">
      <c r="B36" s="28"/>
      <c r="C36" s="13">
        <f>C29</f>
        <v>0.52500000000000002</v>
      </c>
      <c r="D36" s="14" t="s">
        <v>24</v>
      </c>
      <c r="E36" s="14">
        <f>D29</f>
        <v>0.9</v>
      </c>
      <c r="F36" s="14" t="s">
        <v>24</v>
      </c>
      <c r="G36" s="15">
        <f>E29</f>
        <v>3</v>
      </c>
      <c r="H36" s="27" t="s">
        <v>25</v>
      </c>
      <c r="I36" s="27">
        <f>C36+E36+G36</f>
        <v>4.4249999999999998</v>
      </c>
      <c r="J36" s="49"/>
      <c r="K36" s="19">
        <f>I36/$I$38</f>
        <v>9.6247960848287115E-2</v>
      </c>
      <c r="L36" s="49"/>
    </row>
    <row r="37" spans="2:13" x14ac:dyDescent="0.25">
      <c r="B37" s="28"/>
      <c r="C37" s="27"/>
      <c r="D37" s="27"/>
      <c r="E37" s="27"/>
      <c r="F37" s="27"/>
      <c r="G37" s="27"/>
      <c r="H37" s="27"/>
      <c r="I37" s="27"/>
      <c r="J37" s="27"/>
      <c r="K37" s="27"/>
      <c r="L37" s="27"/>
    </row>
    <row r="38" spans="2:13" x14ac:dyDescent="0.25">
      <c r="B38" s="28"/>
      <c r="C38" s="27"/>
      <c r="D38" s="27"/>
      <c r="E38" s="27"/>
      <c r="F38" s="27"/>
      <c r="G38" s="27"/>
      <c r="H38" s="27"/>
      <c r="I38" s="19">
        <f>$I$34+$I$35+$I$36</f>
        <v>45.974999999999994</v>
      </c>
      <c r="J38" s="27"/>
      <c r="K38" s="19">
        <f>K34+K35+K36</f>
        <v>1</v>
      </c>
      <c r="L38" s="27"/>
    </row>
  </sheetData>
  <mergeCells count="4">
    <mergeCell ref="B12:E12"/>
    <mergeCell ref="B20:E20"/>
    <mergeCell ref="F23:G25"/>
    <mergeCell ref="B32:E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topLeftCell="A35" workbookViewId="0">
      <selection activeCell="B2" sqref="B2:M37"/>
    </sheetView>
  </sheetViews>
  <sheetFormatPr defaultRowHeight="15" x14ac:dyDescent="0.25"/>
  <cols>
    <col min="2" max="2" width="14" customWidth="1"/>
    <col min="3" max="3" width="13.28515625" bestFit="1" customWidth="1"/>
    <col min="4" max="5" width="12" bestFit="1" customWidth="1"/>
    <col min="11" max="11" width="12" bestFit="1" customWidth="1"/>
  </cols>
  <sheetData>
    <row r="2" spans="2:10" x14ac:dyDescent="0.25">
      <c r="B2" s="42" t="s">
        <v>29</v>
      </c>
      <c r="C2" s="42"/>
      <c r="D2" s="19">
        <f>'Kapasitas Baterai 1'!K34</f>
        <v>0.5709624796084829</v>
      </c>
    </row>
    <row r="3" spans="2:10" x14ac:dyDescent="0.25">
      <c r="D3" s="19">
        <f>'Kapasitas Baterai 1'!K35</f>
        <v>0.33278955954323008</v>
      </c>
    </row>
    <row r="4" spans="2:10" x14ac:dyDescent="0.25">
      <c r="D4" s="19">
        <f>'Kapasitas Baterai 1'!K36</f>
        <v>9.6247960848287115E-2</v>
      </c>
    </row>
    <row r="7" spans="2:10" x14ac:dyDescent="0.25">
      <c r="B7" s="42" t="s">
        <v>26</v>
      </c>
      <c r="C7" s="42"/>
      <c r="D7" s="42"/>
      <c r="E7" s="42"/>
      <c r="F7" s="42"/>
      <c r="G7" s="42"/>
    </row>
    <row r="9" spans="2:10" x14ac:dyDescent="0.25">
      <c r="C9" s="27" t="s">
        <v>10</v>
      </c>
      <c r="D9" s="27" t="s">
        <v>11</v>
      </c>
      <c r="E9" s="27" t="s">
        <v>12</v>
      </c>
    </row>
    <row r="10" spans="2:10" x14ac:dyDescent="0.25">
      <c r="B10" s="28" t="s">
        <v>10</v>
      </c>
      <c r="C10" s="21">
        <f>'Kapasitas Baterai 1'!C27</f>
        <v>3</v>
      </c>
      <c r="D10" s="21">
        <f>'Kapasitas Baterai 1'!D27</f>
        <v>5.25</v>
      </c>
      <c r="E10" s="21">
        <f>'Kapasitas Baterai 1'!E27</f>
        <v>18</v>
      </c>
      <c r="F10" s="44" t="s">
        <v>21</v>
      </c>
      <c r="G10" s="47"/>
      <c r="H10" s="21">
        <f>'Kapasitas Baterai 1'!C27</f>
        <v>3</v>
      </c>
      <c r="I10" s="21">
        <f>'Kapasitas Baterai 1'!D27</f>
        <v>5.25</v>
      </c>
      <c r="J10" s="21">
        <f>'Kapasitas Baterai 1'!E27</f>
        <v>18</v>
      </c>
    </row>
    <row r="11" spans="2:10" x14ac:dyDescent="0.25">
      <c r="B11" s="28" t="s">
        <v>11</v>
      </c>
      <c r="C11" s="21">
        <f>'Kapasitas Baterai 1'!C28</f>
        <v>1.8</v>
      </c>
      <c r="D11" s="21">
        <f>'Kapasitas Baterai 1'!D28</f>
        <v>3</v>
      </c>
      <c r="E11" s="21">
        <f>'Kapasitas Baterai 1'!E28</f>
        <v>10.5</v>
      </c>
      <c r="F11" s="44"/>
      <c r="G11" s="47"/>
      <c r="H11" s="21">
        <f>'Kapasitas Baterai 1'!C28</f>
        <v>1.8</v>
      </c>
      <c r="I11" s="21">
        <f>'Kapasitas Baterai 1'!D28</f>
        <v>3</v>
      </c>
      <c r="J11" s="21">
        <f>'Kapasitas Baterai 1'!E28</f>
        <v>10.5</v>
      </c>
    </row>
    <row r="12" spans="2:10" x14ac:dyDescent="0.25">
      <c r="B12" s="28" t="s">
        <v>12</v>
      </c>
      <c r="C12" s="21">
        <f>'Kapasitas Baterai 1'!C29</f>
        <v>0.52500000000000002</v>
      </c>
      <c r="D12" s="21">
        <f>'Kapasitas Baterai 1'!D29</f>
        <v>0.9</v>
      </c>
      <c r="E12" s="21">
        <f>'Kapasitas Baterai 1'!E29</f>
        <v>3</v>
      </c>
      <c r="F12" s="44"/>
      <c r="G12" s="47"/>
      <c r="H12" s="21">
        <f>'Kapasitas Baterai 1'!C29</f>
        <v>0.52500000000000002</v>
      </c>
      <c r="I12" s="21">
        <f>'Kapasitas Baterai 1'!D29</f>
        <v>0.9</v>
      </c>
      <c r="J12" s="21">
        <f>'Kapasitas Baterai 1'!E29</f>
        <v>3</v>
      </c>
    </row>
    <row r="14" spans="2:10" x14ac:dyDescent="0.25">
      <c r="C14" s="16">
        <f>C10*$H$10+D10*$H$11+E10*$H$12</f>
        <v>27.900000000000006</v>
      </c>
      <c r="D14" s="17">
        <f>$C$10*I10+$D$10*I11+$E$10*I12</f>
        <v>47.7</v>
      </c>
      <c r="E14" s="18">
        <f>$C$10*J10+$D$10*J11+$E$10*J12</f>
        <v>163.125</v>
      </c>
    </row>
    <row r="15" spans="2:10" x14ac:dyDescent="0.25">
      <c r="B15" s="28" t="s">
        <v>22</v>
      </c>
      <c r="C15" s="16">
        <f>C11*$H$10+D11*$H$11+E11*$H$12</f>
        <v>16.3125</v>
      </c>
      <c r="D15" s="17">
        <f>$C11*I$10+$D11*I$11+$E11*I$12</f>
        <v>27.900000000000006</v>
      </c>
      <c r="E15" s="18">
        <f>$C11*J$10+$D11*J$11+$E11*J$12</f>
        <v>95.4</v>
      </c>
    </row>
    <row r="16" spans="2:10" x14ac:dyDescent="0.25">
      <c r="C16" s="16">
        <f>C12*$H$10+D12*$H$11+E12*$H$12</f>
        <v>4.7700000000000005</v>
      </c>
      <c r="D16" s="17">
        <f>$C12*I$10+$D12*I$11+$E12*I$12</f>
        <v>8.15625</v>
      </c>
      <c r="E16" s="18">
        <f>$C12*J$10+$D12*J$11+$E12*J$12</f>
        <v>27.900000000000002</v>
      </c>
    </row>
    <row r="19" spans="2:12" x14ac:dyDescent="0.25">
      <c r="B19" s="39" t="s">
        <v>23</v>
      </c>
      <c r="C19" s="39"/>
      <c r="D19" s="39"/>
      <c r="E19" s="39"/>
    </row>
    <row r="21" spans="2:12" x14ac:dyDescent="0.25">
      <c r="C21" s="13">
        <f>$C$10*$H$10+$D$10*$H$11+$E$10*$H$12</f>
        <v>27.900000000000006</v>
      </c>
      <c r="D21" s="14" t="s">
        <v>24</v>
      </c>
      <c r="E21" s="14">
        <f>$C$10*$I$10+$D$10*$I$11+$E$10*$I$12</f>
        <v>47.7</v>
      </c>
      <c r="F21" s="14" t="s">
        <v>24</v>
      </c>
      <c r="G21" s="15">
        <f>$C$10*$J$10+$D$10*$J$11+$E$10*$J$12</f>
        <v>163.125</v>
      </c>
      <c r="H21" s="27" t="s">
        <v>25</v>
      </c>
      <c r="I21" s="27">
        <f>C21+E21+G21</f>
        <v>238.72500000000002</v>
      </c>
      <c r="J21" s="49"/>
      <c r="K21" s="19">
        <f>$I$21/$I$25</f>
        <v>0.56952682573337987</v>
      </c>
      <c r="L21" s="49"/>
    </row>
    <row r="22" spans="2:12" x14ac:dyDescent="0.25">
      <c r="C22" s="13">
        <f>$C$11*$H$10+$D$11*$H$11+$E$11*$H$12</f>
        <v>16.3125</v>
      </c>
      <c r="D22" s="14" t="s">
        <v>24</v>
      </c>
      <c r="E22" s="14">
        <f>$C$11*$I$10+$D$11*$I$11+$E$11*$I$12</f>
        <v>27.900000000000006</v>
      </c>
      <c r="F22" s="14" t="s">
        <v>24</v>
      </c>
      <c r="G22" s="15">
        <f>$C$11*$J$10+$D$11*$J$11+$E$11*$J$12</f>
        <v>95.4</v>
      </c>
      <c r="H22" s="27" t="s">
        <v>25</v>
      </c>
      <c r="I22" s="27">
        <f t="shared" ref="I22:I23" si="0">C22+E22+G22</f>
        <v>139.61250000000001</v>
      </c>
      <c r="J22" s="49"/>
      <c r="K22" s="19">
        <f>$I$22/$I$25</f>
        <v>0.33307388818808875</v>
      </c>
      <c r="L22" s="49"/>
    </row>
    <row r="23" spans="2:12" x14ac:dyDescent="0.25">
      <c r="C23" s="13">
        <f>$C$12*$H$10+$D$12*$H$11+$E$12*$H$12</f>
        <v>4.7700000000000005</v>
      </c>
      <c r="D23" s="14" t="s">
        <v>24</v>
      </c>
      <c r="E23" s="14">
        <f>$C$12*$I$10+$D$12*$I$11+$E$12*$I$12</f>
        <v>8.15625</v>
      </c>
      <c r="F23" s="14" t="s">
        <v>24</v>
      </c>
      <c r="G23" s="15">
        <f>$C$12*$J$10+$D$12*$J$11+$E$12*$J$12</f>
        <v>27.900000000000002</v>
      </c>
      <c r="H23" s="27" t="s">
        <v>25</v>
      </c>
      <c r="I23" s="27">
        <f t="shared" si="0"/>
        <v>40.826250000000002</v>
      </c>
      <c r="J23" s="49"/>
      <c r="K23" s="19">
        <f>$I$23/$I$25</f>
        <v>9.739928607853135E-2</v>
      </c>
      <c r="L23" s="49"/>
    </row>
    <row r="24" spans="2:12" x14ac:dyDescent="0.25"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2:12" x14ac:dyDescent="0.25">
      <c r="C25" s="27"/>
      <c r="D25" s="27"/>
      <c r="E25" s="27"/>
      <c r="F25" s="27"/>
      <c r="G25" s="27"/>
      <c r="H25" s="27"/>
      <c r="I25" s="19">
        <f>I21+I22+I23</f>
        <v>419.16375000000005</v>
      </c>
      <c r="J25" s="27"/>
      <c r="K25" s="19">
        <f>K21+K22+K23</f>
        <v>1</v>
      </c>
      <c r="L25" s="27"/>
    </row>
    <row r="28" spans="2:12" x14ac:dyDescent="0.25">
      <c r="B28" s="31" t="s">
        <v>35</v>
      </c>
      <c r="C28" s="31"/>
      <c r="D28" s="31"/>
      <c r="E28" s="31"/>
      <c r="F28" s="31"/>
      <c r="G28" s="31"/>
      <c r="H28" s="31"/>
    </row>
    <row r="30" spans="2:12" x14ac:dyDescent="0.25">
      <c r="C30" s="27">
        <f>D2</f>
        <v>0.5709624796084829</v>
      </c>
      <c r="D30" s="29" t="s">
        <v>27</v>
      </c>
      <c r="E30" s="29">
        <f>$I$21/$I$25</f>
        <v>0.56952682573337987</v>
      </c>
      <c r="F30" s="29" t="s">
        <v>25</v>
      </c>
      <c r="G30" s="24">
        <f>C30-E30</f>
        <v>1.4356538751030268E-3</v>
      </c>
    </row>
    <row r="31" spans="2:12" x14ac:dyDescent="0.25">
      <c r="C31" s="27">
        <f t="shared" ref="C31:C32" si="1">D3</f>
        <v>0.33278955954323008</v>
      </c>
      <c r="D31" s="29" t="s">
        <v>27</v>
      </c>
      <c r="E31" s="29">
        <f>$I$22/$I$25</f>
        <v>0.33307388818808875</v>
      </c>
      <c r="F31" s="29" t="s">
        <v>25</v>
      </c>
      <c r="G31" s="24">
        <f t="shared" ref="G31:G32" si="2">C31-E31</f>
        <v>-2.8432864485866682E-4</v>
      </c>
    </row>
    <row r="32" spans="2:12" x14ac:dyDescent="0.25">
      <c r="C32" s="27">
        <f t="shared" si="1"/>
        <v>9.6247960848287115E-2</v>
      </c>
      <c r="D32" s="29" t="s">
        <v>27</v>
      </c>
      <c r="E32" s="29">
        <f>$I$23/$I$25</f>
        <v>9.739928607853135E-2</v>
      </c>
      <c r="F32" s="29" t="s">
        <v>25</v>
      </c>
      <c r="G32" s="24">
        <f t="shared" si="2"/>
        <v>-1.1513252302442351E-3</v>
      </c>
    </row>
    <row r="35" spans="2:13" x14ac:dyDescent="0.25">
      <c r="B35" s="42" t="s">
        <v>37</v>
      </c>
      <c r="C35" s="42"/>
      <c r="D35" s="42"/>
      <c r="E35" s="42"/>
      <c r="F35" s="42"/>
      <c r="G35" s="42"/>
      <c r="H35" s="42"/>
      <c r="I35" s="42"/>
    </row>
    <row r="37" spans="2:13" x14ac:dyDescent="0.25">
      <c r="B37" s="43" t="s">
        <v>31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</row>
  </sheetData>
  <mergeCells count="6">
    <mergeCell ref="B35:I35"/>
    <mergeCell ref="B37:M37"/>
    <mergeCell ref="B2:C2"/>
    <mergeCell ref="B7:G7"/>
    <mergeCell ref="F10:G12"/>
    <mergeCell ref="B19:E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topLeftCell="A42" workbookViewId="0">
      <selection activeCell="B2" sqref="B2:J43"/>
    </sheetView>
  </sheetViews>
  <sheetFormatPr defaultRowHeight="15" x14ac:dyDescent="0.25"/>
  <cols>
    <col min="2" max="2" width="13.85546875" customWidth="1"/>
    <col min="3" max="3" width="13.28515625" bestFit="1" customWidth="1"/>
    <col min="4" max="5" width="12" bestFit="1" customWidth="1"/>
    <col min="7" max="7" width="12" bestFit="1" customWidth="1"/>
    <col min="11" max="11" width="12" bestFit="1" customWidth="1"/>
  </cols>
  <sheetData>
    <row r="2" spans="2:10" x14ac:dyDescent="0.25">
      <c r="B2" s="42" t="s">
        <v>28</v>
      </c>
      <c r="C2" s="42"/>
      <c r="D2" s="19">
        <f>'Kapasitas Baterai 2'!K21</f>
        <v>0.56952682573337987</v>
      </c>
    </row>
    <row r="3" spans="2:10" x14ac:dyDescent="0.25">
      <c r="D3" s="19">
        <f>'Kapasitas Baterai 2'!K22</f>
        <v>0.33307388818808875</v>
      </c>
    </row>
    <row r="4" spans="2:10" x14ac:dyDescent="0.25">
      <c r="D4" s="19">
        <f>'Kapasitas Baterai 2'!K23</f>
        <v>9.739928607853135E-2</v>
      </c>
    </row>
    <row r="7" spans="2:10" x14ac:dyDescent="0.25">
      <c r="B7" s="42" t="s">
        <v>30</v>
      </c>
      <c r="C7" s="42"/>
      <c r="D7" s="42"/>
      <c r="E7" s="42"/>
      <c r="F7" s="42"/>
      <c r="G7" s="42"/>
      <c r="H7" s="42"/>
    </row>
    <row r="9" spans="2:10" x14ac:dyDescent="0.25">
      <c r="C9" s="27" t="s">
        <v>10</v>
      </c>
      <c r="D9" s="27" t="s">
        <v>11</v>
      </c>
      <c r="E9" s="27" t="s">
        <v>12</v>
      </c>
    </row>
    <row r="10" spans="2:10" x14ac:dyDescent="0.25">
      <c r="B10" s="28" t="s">
        <v>10</v>
      </c>
      <c r="C10" s="21">
        <f>'Kapasitas Baterai 2'!C14</f>
        <v>27.900000000000006</v>
      </c>
      <c r="D10" s="21">
        <f>'Kapasitas Baterai 2'!D14</f>
        <v>47.7</v>
      </c>
      <c r="E10" s="21">
        <f>'Kapasitas Baterai 2'!E14</f>
        <v>163.125</v>
      </c>
      <c r="F10" s="44" t="s">
        <v>21</v>
      </c>
      <c r="G10" s="47"/>
      <c r="H10" s="21">
        <f>'Kapasitas Baterai 2'!C14</f>
        <v>27.900000000000006</v>
      </c>
      <c r="I10" s="22">
        <f>'Kapasitas Baterai 2'!D14</f>
        <v>47.7</v>
      </c>
      <c r="J10" s="23">
        <f>'Kapasitas Baterai 2'!E14</f>
        <v>163.125</v>
      </c>
    </row>
    <row r="11" spans="2:10" x14ac:dyDescent="0.25">
      <c r="B11" s="28" t="s">
        <v>11</v>
      </c>
      <c r="C11" s="21">
        <f>'Kapasitas Baterai 2'!C15</f>
        <v>16.3125</v>
      </c>
      <c r="D11" s="21">
        <f>'Kapasitas Baterai 2'!D15</f>
        <v>27.900000000000006</v>
      </c>
      <c r="E11" s="21">
        <f>'Kapasitas Baterai 2'!E15</f>
        <v>95.4</v>
      </c>
      <c r="F11" s="44"/>
      <c r="G11" s="47"/>
      <c r="H11" s="21">
        <f>'Kapasitas Baterai 2'!C15</f>
        <v>16.3125</v>
      </c>
      <c r="I11" s="22">
        <f>'Kapasitas Baterai 2'!D15</f>
        <v>27.900000000000006</v>
      </c>
      <c r="J11" s="23">
        <f>'Kapasitas Baterai 2'!E15</f>
        <v>95.4</v>
      </c>
    </row>
    <row r="12" spans="2:10" x14ac:dyDescent="0.25">
      <c r="B12" s="28" t="s">
        <v>12</v>
      </c>
      <c r="C12" s="21">
        <f>'Kapasitas Baterai 2'!C16</f>
        <v>4.7700000000000005</v>
      </c>
      <c r="D12" s="21">
        <f>'Kapasitas Baterai 2'!D16</f>
        <v>8.15625</v>
      </c>
      <c r="E12" s="21">
        <f>'Kapasitas Baterai 2'!E16</f>
        <v>27.900000000000002</v>
      </c>
      <c r="F12" s="44"/>
      <c r="G12" s="47"/>
      <c r="H12" s="21">
        <f>'Kapasitas Baterai 2'!C16</f>
        <v>4.7700000000000005</v>
      </c>
      <c r="I12" s="22">
        <f>'Kapasitas Baterai 2'!D16</f>
        <v>8.15625</v>
      </c>
      <c r="J12" s="23">
        <f>'Kapasitas Baterai 2'!E16</f>
        <v>27.900000000000002</v>
      </c>
    </row>
    <row r="14" spans="2:10" x14ac:dyDescent="0.25">
      <c r="C14" s="19">
        <f>C10*$H$10+D10*$H$11+E10*$H$12</f>
        <v>2334.6225000000004</v>
      </c>
      <c r="D14" s="19">
        <f>$C$10*I10+$D$10*I11+$E$10*I12</f>
        <v>3992.1482812500008</v>
      </c>
      <c r="E14" s="19">
        <f>$C$10*J10+$D$10*J11+$E$10*J12</f>
        <v>13652.955000000002</v>
      </c>
    </row>
    <row r="15" spans="2:10" x14ac:dyDescent="0.25">
      <c r="B15" s="28" t="s">
        <v>22</v>
      </c>
      <c r="C15" s="19">
        <f>C11*$H$10+D11*$H$11+E11*$H$12</f>
        <v>1365.2955000000002</v>
      </c>
      <c r="D15" s="19">
        <f>$C11*I$10+$D11*I$11+$E11*I$12</f>
        <v>2334.6225000000004</v>
      </c>
      <c r="E15" s="19">
        <f>$C11*J$10+$D11*J$11+$E11*J$12</f>
        <v>7984.2965625000015</v>
      </c>
    </row>
    <row r="16" spans="2:10" x14ac:dyDescent="0.25">
      <c r="C16" s="19">
        <f>C12*$H$10+D12*$H$11+E12*$H$12</f>
        <v>399.21482812500005</v>
      </c>
      <c r="D16" s="19">
        <f>$C12*I$10+$D12*I$11+$E12*I$12</f>
        <v>682.64775000000009</v>
      </c>
      <c r="E16" s="19">
        <f>$C12*J$10+$D12*J$11+$E12*J$12</f>
        <v>2334.6225000000004</v>
      </c>
    </row>
    <row r="19" spans="2:12" x14ac:dyDescent="0.25">
      <c r="B19" s="39" t="s">
        <v>23</v>
      </c>
      <c r="C19" s="39"/>
      <c r="D19" s="39"/>
      <c r="E19" s="39"/>
      <c r="F19" s="39"/>
    </row>
    <row r="21" spans="2:12" x14ac:dyDescent="0.25">
      <c r="C21" s="21">
        <f>$C$10*$H$10+$D$10*$H$11+$E$10*$H$12</f>
        <v>2334.6225000000004</v>
      </c>
      <c r="D21" s="22" t="s">
        <v>24</v>
      </c>
      <c r="E21" s="22">
        <f>$C$10*$I$10+$D$10*$I$11+$E$10*$I$12</f>
        <v>3992.1482812500008</v>
      </c>
      <c r="F21" s="22" t="s">
        <v>24</v>
      </c>
      <c r="G21" s="23">
        <f>$C$10*$J$10+$D$10*$J$11+$E$10*$J$12</f>
        <v>13652.955000000002</v>
      </c>
      <c r="H21" s="29" t="s">
        <v>25</v>
      </c>
      <c r="I21" s="29">
        <f>C21+E21+G21</f>
        <v>19979.725781250003</v>
      </c>
      <c r="J21" s="38"/>
      <c r="K21" s="24">
        <f>$I$21/$I$25</f>
        <v>0.56954057828475757</v>
      </c>
      <c r="L21" s="38"/>
    </row>
    <row r="22" spans="2:12" x14ac:dyDescent="0.25">
      <c r="C22" s="21">
        <f>$C$11*$H$10+$D$11*$H$11+$E$11*$H$12</f>
        <v>1365.2955000000002</v>
      </c>
      <c r="D22" s="22" t="s">
        <v>24</v>
      </c>
      <c r="E22" s="22">
        <f>$C$11*$I$10+$D$11*$I$11+$E$11*$I$12</f>
        <v>2334.6225000000004</v>
      </c>
      <c r="F22" s="22" t="s">
        <v>24</v>
      </c>
      <c r="G22" s="23">
        <f>$C$11*$J$10+$D$11*$J$11+$E$11*$J$12</f>
        <v>7984.2965625000015</v>
      </c>
      <c r="H22" s="29" t="s">
        <v>25</v>
      </c>
      <c r="I22" s="29">
        <f>C22+E22+G22</f>
        <v>11684.214562500001</v>
      </c>
      <c r="J22" s="38"/>
      <c r="K22" s="24">
        <f>$I$22/$I$25</f>
        <v>0.33306935198152149</v>
      </c>
      <c r="L22" s="38"/>
    </row>
    <row r="23" spans="2:12" x14ac:dyDescent="0.25">
      <c r="C23" s="21">
        <f>$C$12*$H$10+$D$12*$H$11+$E$12*$H$12</f>
        <v>399.21482812500005</v>
      </c>
      <c r="D23" s="22" t="s">
        <v>24</v>
      </c>
      <c r="E23" s="22">
        <f>$C$12*$I$10+$D$12*$I$11+$E$12*$I$12</f>
        <v>682.64775000000009</v>
      </c>
      <c r="F23" s="22" t="s">
        <v>24</v>
      </c>
      <c r="G23" s="23">
        <f>$C$12*$J$10+$D$12*$J$11+$E$12*$J$12</f>
        <v>2334.6225000000004</v>
      </c>
      <c r="H23" s="29" t="s">
        <v>25</v>
      </c>
      <c r="I23" s="29">
        <f>C23+E23+G23</f>
        <v>3416.4850781250007</v>
      </c>
      <c r="J23" s="38"/>
      <c r="K23" s="24">
        <f>$I$23/$I$25</f>
        <v>9.7390069733720858E-2</v>
      </c>
      <c r="L23" s="38"/>
    </row>
    <row r="24" spans="2:12" x14ac:dyDescent="0.25"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2:12" x14ac:dyDescent="0.25">
      <c r="C25" s="29"/>
      <c r="D25" s="29"/>
      <c r="E25" s="29"/>
      <c r="F25" s="29"/>
      <c r="G25" s="29"/>
      <c r="H25" s="29"/>
      <c r="I25" s="24">
        <f>I21+I22+I23</f>
        <v>35080.425421875007</v>
      </c>
      <c r="J25" s="29"/>
      <c r="K25" s="24">
        <f>K21+K22+K23</f>
        <v>1</v>
      </c>
      <c r="L25" s="29"/>
    </row>
    <row r="28" spans="2:12" x14ac:dyDescent="0.25">
      <c r="B28" s="42" t="s">
        <v>32</v>
      </c>
      <c r="C28" s="42"/>
      <c r="D28" s="42"/>
      <c r="E28" s="42"/>
      <c r="F28" s="42"/>
      <c r="G28" s="42"/>
      <c r="H28" s="42"/>
    </row>
    <row r="30" spans="2:12" x14ac:dyDescent="0.25">
      <c r="C30" s="27">
        <f>$D$2</f>
        <v>0.56952682573337987</v>
      </c>
      <c r="D30" s="29" t="s">
        <v>27</v>
      </c>
      <c r="E30" s="29">
        <f>$I$21/$I$25</f>
        <v>0.56954057828475757</v>
      </c>
      <c r="F30" s="29" t="s">
        <v>25</v>
      </c>
      <c r="G30" s="25">
        <f>C30-E30</f>
        <v>-1.3752551377699263E-5</v>
      </c>
    </row>
    <row r="31" spans="2:12" x14ac:dyDescent="0.25">
      <c r="C31" s="27">
        <f>$D$3</f>
        <v>0.33307388818808875</v>
      </c>
      <c r="D31" s="29" t="s">
        <v>27</v>
      </c>
      <c r="E31" s="29">
        <f>$I$22/$I$25</f>
        <v>0.33306935198152149</v>
      </c>
      <c r="F31" s="29" t="s">
        <v>25</v>
      </c>
      <c r="G31" s="25">
        <f>C31-E31</f>
        <v>4.5362065672627239E-6</v>
      </c>
    </row>
    <row r="32" spans="2:12" x14ac:dyDescent="0.25">
      <c r="C32" s="27">
        <f>$D$4</f>
        <v>9.739928607853135E-2</v>
      </c>
      <c r="D32" s="29" t="s">
        <v>27</v>
      </c>
      <c r="E32" s="29">
        <f>$I$23/$I$25</f>
        <v>9.7390069733720858E-2</v>
      </c>
      <c r="F32" s="29" t="s">
        <v>25</v>
      </c>
      <c r="G32" s="25">
        <f>C32-E32</f>
        <v>9.2163448104920498E-6</v>
      </c>
    </row>
    <row r="35" spans="2:10" x14ac:dyDescent="0.25">
      <c r="B35" s="31" t="s">
        <v>34</v>
      </c>
      <c r="C35" s="31"/>
      <c r="D35" s="31"/>
      <c r="E35" s="31"/>
      <c r="F35" s="31"/>
      <c r="G35" s="31"/>
      <c r="H35" s="31"/>
    </row>
    <row r="37" spans="2:10" x14ac:dyDescent="0.25">
      <c r="B37" s="46" t="s">
        <v>33</v>
      </c>
      <c r="C37" s="46"/>
      <c r="D37" s="46"/>
      <c r="E37" s="46"/>
      <c r="F37" s="46"/>
      <c r="G37" s="46"/>
      <c r="H37" s="46"/>
      <c r="I37" s="46"/>
      <c r="J37" s="46"/>
    </row>
    <row r="39" spans="2:10" x14ac:dyDescent="0.25">
      <c r="B39" s="38" t="s">
        <v>60</v>
      </c>
      <c r="C39" s="38"/>
      <c r="D39" s="38"/>
      <c r="E39" s="38"/>
    </row>
    <row r="41" spans="2:10" x14ac:dyDescent="0.25">
      <c r="B41" s="28" t="s">
        <v>10</v>
      </c>
      <c r="C41" s="26">
        <f>$D$2</f>
        <v>0.56952682573337987</v>
      </c>
      <c r="E41" s="24">
        <v>1</v>
      </c>
    </row>
    <row r="42" spans="2:10" x14ac:dyDescent="0.25">
      <c r="B42" s="28" t="s">
        <v>11</v>
      </c>
      <c r="C42" s="26">
        <f>$D$3</f>
        <v>0.33307388818808875</v>
      </c>
      <c r="E42" s="24">
        <v>2</v>
      </c>
    </row>
    <row r="43" spans="2:10" x14ac:dyDescent="0.25">
      <c r="B43" s="28" t="s">
        <v>12</v>
      </c>
      <c r="C43" s="26">
        <f>$D$4</f>
        <v>9.739928607853135E-2</v>
      </c>
      <c r="E43" s="24">
        <v>3</v>
      </c>
    </row>
  </sheetData>
  <mergeCells count="6">
    <mergeCell ref="B28:H28"/>
    <mergeCell ref="B37:J37"/>
    <mergeCell ref="B2:C2"/>
    <mergeCell ref="B7:H7"/>
    <mergeCell ref="F10:G12"/>
    <mergeCell ref="B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Harga 1</vt:lpstr>
      <vt:lpstr>Harga 2</vt:lpstr>
      <vt:lpstr>Harga 3</vt:lpstr>
      <vt:lpstr>Kamera 1</vt:lpstr>
      <vt:lpstr>Kamera 2</vt:lpstr>
      <vt:lpstr>Kamera 3</vt:lpstr>
      <vt:lpstr>Kapasitas Baterai 1</vt:lpstr>
      <vt:lpstr>Kapasitas Baterai 2</vt:lpstr>
      <vt:lpstr>Kapasitas Baterai 3</vt:lpstr>
      <vt:lpstr>Solusi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Schyte</cp:lastModifiedBy>
  <dcterms:created xsi:type="dcterms:W3CDTF">2014-11-21T05:59:41Z</dcterms:created>
  <dcterms:modified xsi:type="dcterms:W3CDTF">2014-11-24T06:31:37Z</dcterms:modified>
</cp:coreProperties>
</file>