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dr\Documents\Uni\GIT\supergcn_2.0\sources\COVID19\"/>
    </mc:Choice>
  </mc:AlternateContent>
  <xr:revisionPtr revIDLastSave="0" documentId="13_ncr:1_{33A005E2-87FD-4951-B378-5637735020C6}" xr6:coauthVersionLast="45" xr6:coauthVersionMax="45" xr10:uidLastSave="{00000000-0000-0000-0000-000000000000}"/>
  <bookViews>
    <workbookView xWindow="-120" yWindow="-120" windowWidth="20640" windowHeight="11160" tabRatio="395" xr2:uid="{00000000-000D-0000-FFFF-FFFF00000000}"/>
  </bookViews>
  <sheets>
    <sheet name="COVID19" sheetId="1" r:id="rId1"/>
    <sheet name="Tabelle1" sheetId="2" r:id="rId2"/>
    <sheet name="Legende" sheetId="3" r:id="rId3"/>
  </sheets>
  <definedNames>
    <definedName name="_xlnm._FilterDatabase" localSheetId="0">COVID19!$A$1:$FB$85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M71" i="1" l="1"/>
  <c r="ER69" i="1"/>
  <c r="EQ69" i="1"/>
  <c r="ER66" i="1"/>
  <c r="EQ66" i="1"/>
  <c r="DU66" i="1"/>
  <c r="DM66" i="1"/>
  <c r="DB66" i="1"/>
  <c r="CV66" i="1"/>
  <c r="CH66" i="1"/>
  <c r="CB66" i="1"/>
  <c r="CA66" i="1" s="1"/>
  <c r="O66" i="1"/>
  <c r="H66" i="1"/>
  <c r="ER65" i="1"/>
  <c r="EQ65" i="1"/>
  <c r="DU65" i="1"/>
  <c r="DM65" i="1"/>
  <c r="DB65" i="1"/>
  <c r="CV65" i="1"/>
  <c r="CH65" i="1"/>
  <c r="CB65" i="1"/>
  <c r="CA65" i="1" s="1"/>
  <c r="O65" i="1"/>
  <c r="H65" i="1"/>
  <c r="ER64" i="1"/>
  <c r="EQ64" i="1"/>
  <c r="DU64" i="1"/>
  <c r="DM64" i="1"/>
  <c r="DB64" i="1"/>
  <c r="CV64" i="1"/>
  <c r="CH64" i="1"/>
  <c r="CB64" i="1"/>
  <c r="CA64" i="1" s="1"/>
  <c r="AH64" i="1"/>
  <c r="O64" i="1"/>
  <c r="H64" i="1"/>
  <c r="ER63" i="1"/>
  <c r="EQ63" i="1"/>
  <c r="DU63" i="1"/>
  <c r="DN63" i="1"/>
  <c r="DM63" i="1"/>
  <c r="DB63" i="1"/>
  <c r="CV63" i="1"/>
  <c r="CH63" i="1"/>
  <c r="CB63" i="1"/>
  <c r="CA63" i="1"/>
  <c r="Q63" i="1"/>
  <c r="O63" i="1"/>
  <c r="ER62" i="1"/>
  <c r="EQ62" i="1"/>
  <c r="DU62" i="1"/>
  <c r="DN62" i="1"/>
  <c r="DM62" i="1"/>
  <c r="DB62" i="1"/>
  <c r="CV62" i="1"/>
  <c r="CH62" i="1"/>
  <c r="CB62" i="1"/>
  <c r="CA62" i="1"/>
  <c r="AH62" i="1"/>
  <c r="Q62" i="1"/>
  <c r="O62" i="1"/>
  <c r="H62" i="1"/>
  <c r="ER61" i="1"/>
  <c r="EQ61" i="1"/>
  <c r="DU61" i="1"/>
  <c r="DM61" i="1"/>
  <c r="DB61" i="1"/>
  <c r="CV61" i="1"/>
  <c r="CH61" i="1"/>
  <c r="CB61" i="1"/>
  <c r="DN61" i="1" s="1"/>
  <c r="CA61" i="1"/>
  <c r="AH61" i="1"/>
  <c r="O61" i="1"/>
  <c r="H61" i="1"/>
  <c r="ER60" i="1"/>
  <c r="EQ60" i="1"/>
  <c r="DU60" i="1"/>
  <c r="DM60" i="1"/>
  <c r="DB60" i="1"/>
  <c r="CV60" i="1"/>
  <c r="CH60" i="1"/>
  <c r="CB60" i="1"/>
  <c r="CA60" i="1" s="1"/>
  <c r="O60" i="1"/>
  <c r="H60" i="1"/>
  <c r="ER59" i="1"/>
  <c r="EQ59" i="1"/>
  <c r="DU59" i="1"/>
  <c r="DM59" i="1"/>
  <c r="DB59" i="1"/>
  <c r="CV59" i="1"/>
  <c r="CH59" i="1"/>
  <c r="CB59" i="1"/>
  <c r="CA59" i="1" s="1"/>
  <c r="O59" i="1"/>
  <c r="H59" i="1"/>
  <c r="ER58" i="1"/>
  <c r="EQ58" i="1"/>
  <c r="DU58" i="1"/>
  <c r="DM58" i="1"/>
  <c r="DB58" i="1"/>
  <c r="CV58" i="1"/>
  <c r="CH58" i="1"/>
  <c r="CB58" i="1"/>
  <c r="CA58" i="1" s="1"/>
  <c r="O58" i="1"/>
  <c r="H58" i="1"/>
  <c r="ER57" i="1"/>
  <c r="EQ57" i="1"/>
  <c r="DU57" i="1"/>
  <c r="DM57" i="1"/>
  <c r="DB57" i="1"/>
  <c r="CV57" i="1"/>
  <c r="CH57" i="1"/>
  <c r="CB57" i="1"/>
  <c r="CA57" i="1" s="1"/>
  <c r="AH57" i="1"/>
  <c r="Q57" i="1"/>
  <c r="O57" i="1"/>
  <c r="H57" i="1"/>
  <c r="ER56" i="1"/>
  <c r="EQ56" i="1"/>
  <c r="DU56" i="1"/>
  <c r="DM56" i="1"/>
  <c r="DB56" i="1"/>
  <c r="CV56" i="1"/>
  <c r="CH56" i="1"/>
  <c r="CB56" i="1"/>
  <c r="DN56" i="1" s="1"/>
  <c r="Q56" i="1"/>
  <c r="O56" i="1"/>
  <c r="H56" i="1"/>
  <c r="DM55" i="1"/>
  <c r="DB55" i="1"/>
  <c r="CV55" i="1"/>
  <c r="CH55" i="1"/>
  <c r="CB55" i="1"/>
  <c r="CA55" i="1" s="1"/>
  <c r="Q55" i="1"/>
  <c r="O55" i="1"/>
  <c r="H55" i="1"/>
  <c r="ER54" i="1"/>
  <c r="EQ54" i="1"/>
  <c r="DU54" i="1"/>
  <c r="DN54" i="1"/>
  <c r="DM54" i="1"/>
  <c r="DB54" i="1"/>
  <c r="CV54" i="1"/>
  <c r="CH54" i="1"/>
  <c r="CB54" i="1"/>
  <c r="CA54" i="1"/>
  <c r="AH54" i="1"/>
  <c r="O54" i="1"/>
  <c r="DN53" i="1"/>
  <c r="DM53" i="1"/>
  <c r="DB53" i="1"/>
  <c r="CV53" i="1"/>
  <c r="CH53" i="1"/>
  <c r="CB53" i="1"/>
  <c r="CA53" i="1"/>
  <c r="O53" i="1"/>
  <c r="H53" i="1"/>
  <c r="DM52" i="1"/>
  <c r="DB52" i="1"/>
  <c r="CV52" i="1"/>
  <c r="CH52" i="1"/>
  <c r="CB52" i="1"/>
  <c r="DN52" i="1" s="1"/>
  <c r="CA52" i="1"/>
  <c r="O52" i="1"/>
  <c r="H52" i="1"/>
  <c r="DN51" i="1"/>
  <c r="DM51" i="1"/>
  <c r="DB51" i="1"/>
  <c r="CV51" i="1"/>
  <c r="CH51" i="1"/>
  <c r="CB51" i="1"/>
  <c r="CA51" i="1"/>
  <c r="O51" i="1"/>
  <c r="H51" i="1"/>
  <c r="DN50" i="1"/>
  <c r="DM50" i="1"/>
  <c r="DB50" i="1"/>
  <c r="CV50" i="1"/>
  <c r="CH50" i="1"/>
  <c r="CB50" i="1"/>
  <c r="CA50" i="1"/>
  <c r="O50" i="1"/>
  <c r="DN49" i="1"/>
  <c r="DM49" i="1"/>
  <c r="DB49" i="1"/>
  <c r="CV49" i="1"/>
  <c r="CH49" i="1"/>
  <c r="CB49" i="1"/>
  <c r="CA49" i="1"/>
  <c r="O49" i="1"/>
  <c r="H49" i="1"/>
  <c r="DN48" i="1"/>
  <c r="DM48" i="1"/>
  <c r="DB48" i="1"/>
  <c r="CV48" i="1"/>
  <c r="CH48" i="1"/>
  <c r="CB48" i="1"/>
  <c r="CA48" i="1"/>
  <c r="O48" i="1"/>
  <c r="H48" i="1"/>
  <c r="ER47" i="1"/>
  <c r="EQ47" i="1"/>
  <c r="DU47" i="1"/>
  <c r="DM47" i="1"/>
  <c r="AH47" i="1"/>
  <c r="O47" i="1"/>
  <c r="H47" i="1"/>
  <c r="ER46" i="1"/>
  <c r="EQ46" i="1"/>
  <c r="DU46" i="1"/>
  <c r="DN46" i="1"/>
  <c r="DM46" i="1"/>
  <c r="DB46" i="1"/>
  <c r="CV46" i="1"/>
  <c r="CH46" i="1"/>
  <c r="CB46" i="1"/>
  <c r="CA46" i="1"/>
  <c r="O46" i="1"/>
  <c r="ER45" i="1"/>
  <c r="EQ45" i="1"/>
  <c r="DU45" i="1"/>
  <c r="DM45" i="1"/>
  <c r="DB45" i="1"/>
  <c r="CV45" i="1"/>
  <c r="CH45" i="1"/>
  <c r="CB45" i="1"/>
  <c r="CA45" i="1" s="1"/>
  <c r="AH45" i="1"/>
  <c r="Q45" i="1"/>
  <c r="O45" i="1"/>
  <c r="H45" i="1"/>
  <c r="ER44" i="1"/>
  <c r="EQ44" i="1"/>
  <c r="DU44" i="1"/>
  <c r="DM44" i="1"/>
  <c r="DB44" i="1"/>
  <c r="CV44" i="1"/>
  <c r="CH44" i="1"/>
  <c r="CB44" i="1"/>
  <c r="DN44" i="1" s="1"/>
  <c r="AH44" i="1"/>
  <c r="O44" i="1"/>
  <c r="H44" i="1"/>
  <c r="DM43" i="1"/>
  <c r="DB43" i="1"/>
  <c r="CV43" i="1"/>
  <c r="CH43" i="1"/>
  <c r="CB43" i="1"/>
  <c r="CA43" i="1" s="1"/>
  <c r="O43" i="1"/>
  <c r="H43" i="1"/>
  <c r="ER42" i="1"/>
  <c r="EQ42" i="1"/>
  <c r="DU42" i="1"/>
  <c r="DM42" i="1"/>
  <c r="DB42" i="1"/>
  <c r="CV42" i="1"/>
  <c r="CH42" i="1"/>
  <c r="CB42" i="1"/>
  <c r="CA42" i="1" s="1"/>
  <c r="O42" i="1"/>
  <c r="H42" i="1"/>
  <c r="ER41" i="1"/>
  <c r="EQ41" i="1"/>
  <c r="DU41" i="1"/>
  <c r="DM41" i="1"/>
  <c r="DB41" i="1"/>
  <c r="CV41" i="1"/>
  <c r="CH41" i="1"/>
  <c r="CB41" i="1"/>
  <c r="CA41" i="1" s="1"/>
  <c r="Q41" i="1"/>
  <c r="O41" i="1"/>
  <c r="H41" i="1"/>
  <c r="ER40" i="1"/>
  <c r="EQ40" i="1"/>
  <c r="DU40" i="1"/>
  <c r="DN40" i="1"/>
  <c r="DM40" i="1"/>
  <c r="DB40" i="1"/>
  <c r="CV40" i="1"/>
  <c r="CH40" i="1"/>
  <c r="CB40" i="1"/>
  <c r="CA40" i="1"/>
  <c r="O40" i="1"/>
  <c r="H40" i="1"/>
  <c r="ER39" i="1"/>
  <c r="EQ39" i="1"/>
  <c r="DU39" i="1"/>
  <c r="DN39" i="1"/>
  <c r="DM39" i="1"/>
  <c r="DB39" i="1"/>
  <c r="CV39" i="1"/>
  <c r="CH39" i="1"/>
  <c r="CB39" i="1"/>
  <c r="CA39" i="1"/>
  <c r="O39" i="1"/>
  <c r="ER38" i="1"/>
  <c r="EQ38" i="1"/>
  <c r="DU38" i="1"/>
  <c r="DM38" i="1"/>
  <c r="DB38" i="1"/>
  <c r="CV38" i="1"/>
  <c r="CH38" i="1"/>
  <c r="CB38" i="1"/>
  <c r="CA38" i="1" s="1"/>
  <c r="O38" i="1"/>
  <c r="H38" i="1"/>
  <c r="ER37" i="1"/>
  <c r="EQ37" i="1"/>
  <c r="DU37" i="1"/>
  <c r="DM37" i="1"/>
  <c r="DB37" i="1"/>
  <c r="CV37" i="1"/>
  <c r="CH37" i="1"/>
  <c r="CB37" i="1"/>
  <c r="CA37" i="1" s="1"/>
  <c r="O37" i="1"/>
  <c r="H37" i="1"/>
  <c r="ER36" i="1"/>
  <c r="EQ36" i="1"/>
  <c r="DU36" i="1"/>
  <c r="DM36" i="1"/>
  <c r="DB36" i="1"/>
  <c r="CV36" i="1"/>
  <c r="CH36" i="1"/>
  <c r="CB36" i="1"/>
  <c r="CA36" i="1" s="1"/>
  <c r="O36" i="1"/>
  <c r="H36" i="1"/>
  <c r="ER35" i="1"/>
  <c r="EQ35" i="1"/>
  <c r="DU35" i="1"/>
  <c r="DM35" i="1"/>
  <c r="DB35" i="1"/>
  <c r="CV35" i="1"/>
  <c r="CH35" i="1"/>
  <c r="CB35" i="1"/>
  <c r="CA35" i="1" s="1"/>
  <c r="Q35" i="1"/>
  <c r="O35" i="1"/>
  <c r="H35" i="1"/>
  <c r="ER34" i="1"/>
  <c r="EQ34" i="1"/>
  <c r="DU34" i="1"/>
  <c r="DN34" i="1"/>
  <c r="DM34" i="1"/>
  <c r="DB34" i="1"/>
  <c r="CV34" i="1"/>
  <c r="CH34" i="1"/>
  <c r="CB34" i="1"/>
  <c r="CA34" i="1"/>
  <c r="O34" i="1"/>
  <c r="H34" i="1"/>
  <c r="DN33" i="1"/>
  <c r="DM33" i="1"/>
  <c r="DB33" i="1"/>
  <c r="CV33" i="1"/>
  <c r="CH33" i="1"/>
  <c r="CB33" i="1"/>
  <c r="CA33" i="1"/>
  <c r="O33" i="1"/>
  <c r="ER32" i="1"/>
  <c r="EQ32" i="1"/>
  <c r="DU32" i="1"/>
  <c r="DN32" i="1"/>
  <c r="DM32" i="1"/>
  <c r="DB32" i="1"/>
  <c r="CV32" i="1"/>
  <c r="CH32" i="1"/>
  <c r="CB32" i="1"/>
  <c r="CA32" i="1"/>
  <c r="AH32" i="1"/>
  <c r="O32" i="1"/>
  <c r="H32" i="1"/>
  <c r="ER31" i="1"/>
  <c r="EQ31" i="1"/>
  <c r="DU31" i="1"/>
  <c r="DN31" i="1"/>
  <c r="DM31" i="1"/>
  <c r="DB31" i="1"/>
  <c r="CV31" i="1"/>
  <c r="CH31" i="1"/>
  <c r="CB31" i="1"/>
  <c r="CA31" i="1"/>
  <c r="AH31" i="1"/>
  <c r="O31" i="1"/>
  <c r="H31" i="1"/>
  <c r="ER30" i="1"/>
  <c r="EQ30" i="1"/>
  <c r="DU30" i="1"/>
  <c r="DM30" i="1"/>
  <c r="DB30" i="1"/>
  <c r="CV30" i="1"/>
  <c r="CH30" i="1"/>
  <c r="CB30" i="1"/>
  <c r="DN30" i="1" s="1"/>
  <c r="CA30" i="1"/>
  <c r="AH30" i="1"/>
  <c r="O30" i="1"/>
  <c r="H30" i="1"/>
  <c r="ER29" i="1"/>
  <c r="EQ29" i="1"/>
  <c r="DU29" i="1"/>
  <c r="DM29" i="1"/>
  <c r="DB29" i="1"/>
  <c r="CV29" i="1"/>
  <c r="CH29" i="1"/>
  <c r="CB29" i="1"/>
  <c r="CA29" i="1" s="1"/>
  <c r="Q29" i="1"/>
  <c r="O29" i="1"/>
  <c r="H29" i="1"/>
  <c r="ER28" i="1"/>
  <c r="EQ28" i="1"/>
  <c r="DU28" i="1"/>
  <c r="DN28" i="1"/>
  <c r="DM28" i="1"/>
  <c r="DB28" i="1"/>
  <c r="CV28" i="1"/>
  <c r="CH28" i="1"/>
  <c r="CB28" i="1"/>
  <c r="CA28" i="1"/>
  <c r="O28" i="1"/>
  <c r="H28" i="1"/>
  <c r="ER27" i="1"/>
  <c r="EQ27" i="1"/>
  <c r="DU27" i="1"/>
  <c r="DN27" i="1"/>
  <c r="DM27" i="1"/>
  <c r="DB27" i="1"/>
  <c r="CV27" i="1"/>
  <c r="CH27" i="1"/>
  <c r="CB27" i="1"/>
  <c r="CA27" i="1"/>
  <c r="AH27" i="1"/>
  <c r="Q27" i="1"/>
  <c r="O27" i="1"/>
  <c r="H27" i="1"/>
  <c r="ER26" i="1"/>
  <c r="EQ26" i="1"/>
  <c r="DU26" i="1"/>
  <c r="DM26" i="1"/>
  <c r="DB26" i="1"/>
  <c r="CV26" i="1"/>
  <c r="CH26" i="1"/>
  <c r="CB26" i="1"/>
  <c r="DN26" i="1" s="1"/>
  <c r="O26" i="1"/>
  <c r="H26" i="1"/>
  <c r="ER25" i="1"/>
  <c r="EQ25" i="1"/>
  <c r="DU25" i="1"/>
  <c r="DM25" i="1"/>
  <c r="DB25" i="1"/>
  <c r="CV25" i="1"/>
  <c r="CH25" i="1"/>
  <c r="CB25" i="1"/>
  <c r="DN25" i="1" s="1"/>
  <c r="O25" i="1"/>
  <c r="H25" i="1"/>
  <c r="ER24" i="1"/>
  <c r="EQ24" i="1"/>
  <c r="DU24" i="1"/>
  <c r="DM24" i="1"/>
  <c r="DB24" i="1"/>
  <c r="CV24" i="1"/>
  <c r="CH24" i="1"/>
  <c r="CB24" i="1"/>
  <c r="DN24" i="1" s="1"/>
  <c r="CA24" i="1"/>
  <c r="O24" i="1"/>
  <c r="DM23" i="1"/>
  <c r="DB23" i="1"/>
  <c r="CV23" i="1"/>
  <c r="CH23" i="1"/>
  <c r="CB23" i="1"/>
  <c r="DN23" i="1" s="1"/>
  <c r="CA23" i="1"/>
  <c r="AH23" i="1"/>
  <c r="O23" i="1"/>
  <c r="H23" i="1"/>
  <c r="ER22" i="1"/>
  <c r="EQ22" i="1"/>
  <c r="DU22" i="1"/>
  <c r="DM22" i="1"/>
  <c r="DB22" i="1"/>
  <c r="CV22" i="1"/>
  <c r="CH22" i="1"/>
  <c r="CB22" i="1"/>
  <c r="CA22" i="1" s="1"/>
  <c r="O22" i="1"/>
  <c r="H22" i="1"/>
  <c r="ER21" i="1"/>
  <c r="EQ21" i="1"/>
  <c r="DU21" i="1"/>
  <c r="DM21" i="1"/>
  <c r="DB21" i="1"/>
  <c r="CV21" i="1"/>
  <c r="CH21" i="1"/>
  <c r="CB21" i="1"/>
  <c r="CA21" i="1" s="1"/>
  <c r="O21" i="1"/>
  <c r="H21" i="1"/>
  <c r="ER20" i="1"/>
  <c r="EQ20" i="1"/>
  <c r="DU20" i="1"/>
  <c r="DM20" i="1"/>
  <c r="DB20" i="1"/>
  <c r="CV20" i="1"/>
  <c r="CH20" i="1"/>
  <c r="CB20" i="1"/>
  <c r="CA20" i="1" s="1"/>
  <c r="AH20" i="1"/>
  <c r="O20" i="1"/>
  <c r="H20" i="1"/>
  <c r="ER19" i="1"/>
  <c r="EQ19" i="1"/>
  <c r="DU19" i="1"/>
  <c r="DN19" i="1"/>
  <c r="DM19" i="1"/>
  <c r="DB19" i="1"/>
  <c r="CV19" i="1"/>
  <c r="CH19" i="1"/>
  <c r="CB19" i="1"/>
  <c r="CA19" i="1"/>
  <c r="O19" i="1"/>
  <c r="H19" i="1"/>
  <c r="ER18" i="1"/>
  <c r="EQ18" i="1"/>
  <c r="DU18" i="1"/>
  <c r="DN18" i="1"/>
  <c r="DM18" i="1"/>
  <c r="DB18" i="1"/>
  <c r="CV18" i="1"/>
  <c r="CH18" i="1"/>
  <c r="CB18" i="1"/>
  <c r="CA18" i="1"/>
  <c r="AH18" i="1"/>
  <c r="Q18" i="1"/>
  <c r="O18" i="1"/>
  <c r="H18" i="1"/>
  <c r="ER17" i="1"/>
  <c r="EQ17" i="1"/>
  <c r="DU17" i="1"/>
  <c r="DM17" i="1"/>
  <c r="DB17" i="1"/>
  <c r="CV17" i="1"/>
  <c r="CH17" i="1"/>
  <c r="CB17" i="1"/>
  <c r="DN17" i="1" s="1"/>
  <c r="CA17" i="1"/>
  <c r="O17" i="1"/>
  <c r="H17" i="1"/>
  <c r="ER16" i="1"/>
  <c r="EQ16" i="1"/>
  <c r="DU16" i="1"/>
  <c r="DM16" i="1"/>
  <c r="DB16" i="1"/>
  <c r="CV16" i="1"/>
  <c r="CH16" i="1"/>
  <c r="CB16" i="1"/>
  <c r="DN16" i="1" s="1"/>
  <c r="CA16" i="1"/>
  <c r="O16" i="1"/>
  <c r="H16" i="1"/>
  <c r="ER15" i="1"/>
  <c r="EQ15" i="1"/>
  <c r="DU15" i="1"/>
  <c r="DM15" i="1"/>
  <c r="DB15" i="1"/>
  <c r="CV15" i="1"/>
  <c r="CH15" i="1"/>
  <c r="CB15" i="1"/>
  <c r="DN15" i="1" s="1"/>
  <c r="CA15" i="1"/>
  <c r="O15" i="1"/>
  <c r="H15" i="1"/>
  <c r="ER14" i="1"/>
  <c r="EQ14" i="1"/>
  <c r="DU14" i="1"/>
  <c r="DM14" i="1"/>
  <c r="DB14" i="1"/>
  <c r="CV14" i="1"/>
  <c r="CH14" i="1"/>
  <c r="CB14" i="1"/>
  <c r="DN14" i="1" s="1"/>
  <c r="CA14" i="1"/>
  <c r="AH14" i="1"/>
  <c r="Q14" i="1"/>
  <c r="O14" i="1"/>
  <c r="H14" i="1"/>
  <c r="ER13" i="1"/>
  <c r="EQ13" i="1"/>
  <c r="DU13" i="1"/>
  <c r="DN13" i="1"/>
  <c r="DM13" i="1"/>
  <c r="DB13" i="1"/>
  <c r="CV13" i="1"/>
  <c r="CH13" i="1"/>
  <c r="CB13" i="1"/>
  <c r="CA13" i="1" s="1"/>
  <c r="AH13" i="1"/>
  <c r="O13" i="1"/>
  <c r="H13" i="1"/>
  <c r="ER12" i="1"/>
  <c r="EQ12" i="1"/>
  <c r="DU12" i="1"/>
  <c r="DM12" i="1"/>
  <c r="DB12" i="1"/>
  <c r="CV12" i="1"/>
  <c r="CH12" i="1"/>
  <c r="CB12" i="1"/>
  <c r="DN12" i="1" s="1"/>
  <c r="CA12" i="1"/>
  <c r="O12" i="1"/>
  <c r="H12" i="1"/>
  <c r="DM11" i="1"/>
  <c r="DB11" i="1"/>
  <c r="CV11" i="1"/>
  <c r="CH11" i="1"/>
  <c r="CB11" i="1"/>
  <c r="DN11" i="1" s="1"/>
  <c r="CA11" i="1"/>
  <c r="O11" i="1"/>
  <c r="H11" i="1"/>
  <c r="ER10" i="1"/>
  <c r="EQ10" i="1"/>
  <c r="DU10" i="1"/>
  <c r="DM10" i="1"/>
  <c r="DB10" i="1"/>
  <c r="CV10" i="1"/>
  <c r="CH10" i="1"/>
  <c r="CB10" i="1"/>
  <c r="DN10" i="1" s="1"/>
  <c r="CA10" i="1"/>
  <c r="AH10" i="1"/>
  <c r="O10" i="1"/>
  <c r="H10" i="1"/>
  <c r="ER9" i="1"/>
  <c r="EQ9" i="1"/>
  <c r="DU9" i="1"/>
  <c r="DN9" i="1"/>
  <c r="DM9" i="1"/>
  <c r="DB9" i="1"/>
  <c r="CH9" i="1"/>
  <c r="CB9" i="1"/>
  <c r="CA9" i="1"/>
  <c r="O9" i="1"/>
  <c r="H9" i="1"/>
  <c r="ER8" i="1"/>
  <c r="EQ8" i="1"/>
  <c r="DU8" i="1"/>
  <c r="DM8" i="1"/>
  <c r="DB8" i="1"/>
  <c r="CV8" i="1"/>
  <c r="CH8" i="1"/>
  <c r="CB8" i="1"/>
  <c r="DN8" i="1" s="1"/>
  <c r="CA8" i="1"/>
  <c r="AH8" i="1"/>
  <c r="O8" i="1"/>
  <c r="H8" i="1"/>
  <c r="ER7" i="1"/>
  <c r="EQ7" i="1"/>
  <c r="DU7" i="1"/>
  <c r="DN7" i="1"/>
  <c r="DM7" i="1"/>
  <c r="DB7" i="1"/>
  <c r="CV7" i="1"/>
  <c r="CH7" i="1"/>
  <c r="CB7" i="1"/>
  <c r="CA7" i="1"/>
  <c r="O7" i="1"/>
  <c r="ER6" i="1"/>
  <c r="EQ6" i="1"/>
  <c r="DU6" i="1"/>
  <c r="DM6" i="1"/>
  <c r="DB6" i="1"/>
  <c r="CV6" i="1"/>
  <c r="CH6" i="1"/>
  <c r="CB6" i="1"/>
  <c r="DN6" i="1" s="1"/>
  <c r="CA6" i="1"/>
  <c r="AH6" i="1"/>
  <c r="Q6" i="1"/>
  <c r="O6" i="1"/>
  <c r="H6" i="1"/>
  <c r="ER5" i="1"/>
  <c r="EQ5" i="1"/>
  <c r="DU5" i="1"/>
  <c r="DN5" i="1"/>
  <c r="DM5" i="1"/>
  <c r="DB5" i="1"/>
  <c r="CV5" i="1"/>
  <c r="CH5" i="1"/>
  <c r="CB5" i="1"/>
  <c r="CA5" i="1" s="1"/>
  <c r="O5" i="1"/>
  <c r="H5" i="1"/>
  <c r="ER4" i="1"/>
  <c r="EQ4" i="1"/>
  <c r="DU4" i="1"/>
  <c r="DN4" i="1"/>
  <c r="DM4" i="1"/>
  <c r="DB4" i="1"/>
  <c r="CV4" i="1"/>
  <c r="CH4" i="1"/>
  <c r="CB4" i="1"/>
  <c r="CA4" i="1" s="1"/>
  <c r="AH4" i="1"/>
  <c r="Q4" i="1"/>
  <c r="O4" i="1"/>
  <c r="H4" i="1"/>
  <c r="ER3" i="1"/>
  <c r="EQ3" i="1"/>
  <c r="DU3" i="1"/>
  <c r="DM3" i="1"/>
  <c r="DB3" i="1"/>
  <c r="CV3" i="1"/>
  <c r="CH3" i="1"/>
  <c r="CB3" i="1"/>
  <c r="DN3" i="1" s="1"/>
  <c r="CA3" i="1"/>
  <c r="AH3" i="1"/>
  <c r="Q3" i="1"/>
  <c r="O3" i="1"/>
  <c r="H3" i="1"/>
  <c r="ER2" i="1"/>
  <c r="ER71" i="1" s="1"/>
  <c r="EQ2" i="1"/>
  <c r="EQ71" i="1" s="1"/>
  <c r="DU2" i="1"/>
  <c r="DN2" i="1"/>
  <c r="DM2" i="1"/>
  <c r="DM69" i="1" s="1"/>
  <c r="DB2" i="1"/>
  <c r="DB69" i="1" s="1"/>
  <c r="CV2" i="1"/>
  <c r="CH2" i="1"/>
  <c r="CB2" i="1"/>
  <c r="CA2" i="1"/>
  <c r="AH2" i="1"/>
  <c r="O2" i="1"/>
  <c r="H2" i="1"/>
  <c r="DN21" i="1" l="1"/>
  <c r="DN42" i="1"/>
  <c r="DN55" i="1"/>
  <c r="DN57" i="1"/>
  <c r="DN58" i="1"/>
  <c r="DN59" i="1"/>
  <c r="DB70" i="1"/>
  <c r="DN22" i="1"/>
  <c r="DN71" i="1" s="1"/>
  <c r="DN36" i="1"/>
  <c r="DN45" i="1"/>
  <c r="DN60" i="1"/>
  <c r="DM70" i="1"/>
  <c r="DN38" i="1"/>
  <c r="CA25" i="1"/>
  <c r="CA26" i="1"/>
  <c r="DN29" i="1"/>
  <c r="DN35" i="1"/>
  <c r="DN43" i="1"/>
  <c r="CA44" i="1"/>
  <c r="CA56" i="1"/>
  <c r="DN64" i="1"/>
  <c r="DN65" i="1"/>
  <c r="DN66" i="1"/>
  <c r="EQ70" i="1"/>
  <c r="DN20" i="1"/>
  <c r="DN69" i="1" s="1"/>
  <c r="DN37" i="1"/>
  <c r="ER70" i="1"/>
  <c r="DN41" i="1"/>
  <c r="DB71" i="1"/>
  <c r="DN70" i="1" l="1"/>
</calcChain>
</file>

<file path=xl/sharedStrings.xml><?xml version="1.0" encoding="utf-8"?>
<sst xmlns="http://schemas.openxmlformats.org/spreadsheetml/2006/main" count="608" uniqueCount="402">
  <si>
    <t>Pseudonimisierung</t>
  </si>
  <si>
    <t>Alter (Jahre)</t>
  </si>
  <si>
    <t>Geschlecht (w/m)</t>
  </si>
  <si>
    <t>Körpermasse (kg)</t>
  </si>
  <si>
    <t>Körperlänge (m)</t>
  </si>
  <si>
    <t>Symptome bei/vor Aufnahme</t>
  </si>
  <si>
    <t>Beginn der Symptome (dd/mm)</t>
  </si>
  <si>
    <t>Dauer Symptome-Aufnahme</t>
  </si>
  <si>
    <t>Stat. Aufnahme (dd/mm)</t>
  </si>
  <si>
    <t>Temperatur bei Aufnahme/ Übernahme bei V.a. COVID (°C)</t>
  </si>
  <si>
    <t>SaO2 bei Aufnahme (%)</t>
  </si>
  <si>
    <t>O2 bei Messung (l)</t>
  </si>
  <si>
    <t>Intensivstation (0,1)</t>
  </si>
  <si>
    <t>Aufnahmedatum Intensivstation</t>
  </si>
  <si>
    <t>Zeitspanne Aufnahme-Intensiv</t>
  </si>
  <si>
    <t>Entlassdatum</t>
  </si>
  <si>
    <t>Dauer Krankenhausaufenthalt</t>
  </si>
  <si>
    <t>Tod (0,1)</t>
  </si>
  <si>
    <t>Todesdatum</t>
  </si>
  <si>
    <t>Status (0,1)</t>
  </si>
  <si>
    <t>Leukozyten (G/L)</t>
  </si>
  <si>
    <t>Lymphozyten (%)</t>
  </si>
  <si>
    <t>CRP (mg/dl)</t>
  </si>
  <si>
    <t>S-Krea (mg/dl)</t>
  </si>
  <si>
    <t>D-Dimere</t>
  </si>
  <si>
    <t>LDH (U/L)</t>
  </si>
  <si>
    <t>CK gesamt (U/L)</t>
  </si>
  <si>
    <t>CK-MB (U/L)</t>
  </si>
  <si>
    <t>Troponin T (ng/ml)</t>
  </si>
  <si>
    <t>IL-6</t>
  </si>
  <si>
    <t>PCR1  positiv/negativ (0, 1)</t>
  </si>
  <si>
    <t>Datum (dd/mm)</t>
  </si>
  <si>
    <t>Material PCR 1</t>
  </si>
  <si>
    <t>Abstand  CT 1 - PCR (d)</t>
  </si>
  <si>
    <t>PCR2      (0, 1)</t>
  </si>
  <si>
    <t>Material PCR 2</t>
  </si>
  <si>
    <t>PCR3    (0,1)</t>
  </si>
  <si>
    <t>Datum  (dd/mm)</t>
  </si>
  <si>
    <t>Material PCR 3</t>
  </si>
  <si>
    <t>Datum  CT 1 (dd/mm)</t>
  </si>
  <si>
    <t>Zugriffsnummer CT 1</t>
  </si>
  <si>
    <t>Schichtdicke</t>
  </si>
  <si>
    <t>Schichtanzahl</t>
  </si>
  <si>
    <t>CT 2 Severity Score</t>
  </si>
  <si>
    <t>Datum  CT2  (dd/mm)</t>
  </si>
  <si>
    <t>Zugriffsnummer CT 2</t>
  </si>
  <si>
    <t>Nikotinabusus (0,1)</t>
  </si>
  <si>
    <t>Hypertonie (0,1)</t>
  </si>
  <si>
    <t>Kardio     (0, 1)</t>
  </si>
  <si>
    <t>welche</t>
  </si>
  <si>
    <t>Diabetes Mellitus  (0, 1, 2)</t>
  </si>
  <si>
    <t>Pulmo     (0, 1)</t>
  </si>
  <si>
    <t>Onko       (0, 1)</t>
  </si>
  <si>
    <t>Neuro      (0, 1)</t>
  </si>
  <si>
    <t>Endokrinologisch (0,1)</t>
  </si>
  <si>
    <t>nephro (0,1)</t>
  </si>
  <si>
    <t>Andere    (0, 1)</t>
  </si>
  <si>
    <t>Akute Erkrankungen</t>
  </si>
  <si>
    <t>Immunsuppression (0,1)</t>
  </si>
  <si>
    <t>Nebenbefunde CT</t>
  </si>
  <si>
    <t>CAPNETZ</t>
  </si>
  <si>
    <t>Remdesvir-Studie</t>
  </si>
  <si>
    <t>Bemerkung</t>
  </si>
  <si>
    <t>Severity Score E.B.</t>
  </si>
  <si>
    <t>Severity Score FL</t>
  </si>
  <si>
    <t>Threshold</t>
  </si>
  <si>
    <t>Beide Lungen gesamt</t>
  </si>
  <si>
    <t>beide Lungen ventiliert</t>
  </si>
  <si>
    <t>beide Lungen befallen %</t>
  </si>
  <si>
    <t>beide Lungen ventiliert %</t>
  </si>
  <si>
    <t>R Lunge gesamt</t>
  </si>
  <si>
    <t>R Lunge ventiliert</t>
  </si>
  <si>
    <t>R Lunge % ventiliert</t>
  </si>
  <si>
    <t>R Oberlappen gesamt</t>
  </si>
  <si>
    <t>R Oberlappen ventiliert</t>
  </si>
  <si>
    <t>ROL nicht ventiliert</t>
  </si>
  <si>
    <t>R Oberlappen %</t>
  </si>
  <si>
    <t>Rechter ML gesamt</t>
  </si>
  <si>
    <t>R ML ventiliert</t>
  </si>
  <si>
    <t>R ML %</t>
  </si>
  <si>
    <t>R Unterlappen gesamt</t>
  </si>
  <si>
    <t>R Unterlappen ventiliert</t>
  </si>
  <si>
    <t>R Unterlappen %</t>
  </si>
  <si>
    <t>Linke Lunge</t>
  </si>
  <si>
    <t>Linke Lunge ventiliert</t>
  </si>
  <si>
    <t>Linke Lunge %</t>
  </si>
  <si>
    <t>L Oberlappen gesamt</t>
  </si>
  <si>
    <t>L Oberlappen ventiliert</t>
  </si>
  <si>
    <t>L Oberlappen %</t>
  </si>
  <si>
    <t>L Unterlappen gesamt</t>
  </si>
  <si>
    <t>L Unterlappen ventiliert</t>
  </si>
  <si>
    <t>L Unterlappen %</t>
  </si>
  <si>
    <t>Annotiertes Lungenvolumen ml</t>
  </si>
  <si>
    <t>Difference with commercial system</t>
  </si>
  <si>
    <t>Annotiertes gesundes Lungenvolumen ml</t>
  </si>
  <si>
    <t>Annotierte GGO ml</t>
  </si>
  <si>
    <t>Annortierte Konsolidierungen ml</t>
  </si>
  <si>
    <t>Annotierte Pleural Effusion ml</t>
  </si>
  <si>
    <t>Annotiertes gesundes Lungenvolumen %</t>
  </si>
  <si>
    <t>Annotierte GGO %</t>
  </si>
  <si>
    <t>Annortierte Konsolidierungen %</t>
  </si>
  <si>
    <t>Annotierte Pleural Effusion %</t>
  </si>
  <si>
    <t>Annotierte Pathologische Veränderungen %</t>
  </si>
  <si>
    <t>Difference with annotated lung volume</t>
  </si>
  <si>
    <t>Annotierter Oberlappen (Links)</t>
  </si>
  <si>
    <t>Annotierter Unterlappen (Links)</t>
  </si>
  <si>
    <t>Annotierter Oberlappen (Rechts)</t>
  </si>
  <si>
    <t>Annotierter Mittellappen (Rechts)</t>
  </si>
  <si>
    <t>Annotierter Unterlappen (Rechts)</t>
  </si>
  <si>
    <t>LS Healthy</t>
  </si>
  <si>
    <t>LS GGO</t>
  </si>
  <si>
    <t>LS Cons</t>
  </si>
  <si>
    <t>LS PE</t>
  </si>
  <si>
    <t>LI Healthy</t>
  </si>
  <si>
    <t>LI GGO</t>
  </si>
  <si>
    <t>LI Cons</t>
  </si>
  <si>
    <t>LI PE</t>
  </si>
  <si>
    <t>RS Healthy</t>
  </si>
  <si>
    <t>RS GGO</t>
  </si>
  <si>
    <t>RS Cons</t>
  </si>
  <si>
    <t>RS PE</t>
  </si>
  <si>
    <t>RM Healthy</t>
  </si>
  <si>
    <t>RM GGO</t>
  </si>
  <si>
    <t>RM Cons</t>
  </si>
  <si>
    <t>RM PE</t>
  </si>
  <si>
    <t>RI Healthy</t>
  </si>
  <si>
    <t>RI GGO</t>
  </si>
  <si>
    <t>RI Cons</t>
  </si>
  <si>
    <t>RI PE</t>
  </si>
  <si>
    <t>Difference total healthy</t>
  </si>
  <si>
    <t>Difference total GGO</t>
  </si>
  <si>
    <t>Upper lung healthy %</t>
  </si>
  <si>
    <t>Upper lung GGO %</t>
  </si>
  <si>
    <t>Upper lung cons %</t>
  </si>
  <si>
    <t>Upper lung PE %</t>
  </si>
  <si>
    <t>Upper lung pathological</t>
  </si>
  <si>
    <t>Lower lung healthy %</t>
  </si>
  <si>
    <t>Lower lung GGO %</t>
  </si>
  <si>
    <t>Lower lung cons %</t>
  </si>
  <si>
    <t>Lower lung PE %</t>
  </si>
  <si>
    <t>Lower lung pathological %</t>
  </si>
  <si>
    <t>_5DrME2a0BI</t>
  </si>
  <si>
    <t>w</t>
  </si>
  <si>
    <t>Fieber, Bauchschmerzen</t>
  </si>
  <si>
    <t>NNR-CA mit pulmonalen Metastasen</t>
  </si>
  <si>
    <t>Urosepsis</t>
  </si>
  <si>
    <t>_auGBz9T9bo</t>
  </si>
  <si>
    <t>m</t>
  </si>
  <si>
    <t>Husten, Fieber</t>
  </si>
  <si>
    <t xml:space="preserve">extern  </t>
  </si>
  <si>
    <t>Abstrich</t>
  </si>
  <si>
    <t>_L0Ysmg1Sa8</t>
  </si>
  <si>
    <t>Husten, Fieber, Dyspnoe</t>
  </si>
  <si>
    <t>extern (HA)</t>
  </si>
  <si>
    <t>0_5d85RcfQw</t>
  </si>
  <si>
    <t>Teerstuhl</t>
  </si>
  <si>
    <t>0t67xdwJlGY</t>
  </si>
  <si>
    <t>Husten, Fieber, Schwäche</t>
  </si>
  <si>
    <t>VHF,  Karotisstenose</t>
  </si>
  <si>
    <t>Asthma</t>
  </si>
  <si>
    <t>Z.n. multiplen kortikalen Infarkten</t>
  </si>
  <si>
    <t>Adipositas</t>
  </si>
  <si>
    <t>AV Block 1</t>
  </si>
  <si>
    <t>144fzg7O_4w</t>
  </si>
  <si>
    <t>Fieber, Dyspnoe</t>
  </si>
  <si>
    <t>kein Zugriff auf Brief!</t>
  </si>
  <si>
    <t>17IZtmjT2dc</t>
  </si>
  <si>
    <t>BAL</t>
  </si>
  <si>
    <t>kombiniertes Aortenklappenvitium, kardiale Dekompensation 03/20</t>
  </si>
  <si>
    <t>MGUS DD multiples Myelom</t>
  </si>
  <si>
    <t>CKD</t>
  </si>
  <si>
    <t>Pankreaslipomatose, persistierende Yersinien-Enterokolitis</t>
  </si>
  <si>
    <t>Respiratorisches Typ I Versagen bei COVID19</t>
  </si>
  <si>
    <t>1mVhVpe9H2w</t>
  </si>
  <si>
    <t>Fieber, Husten, Dyspnoe</t>
  </si>
  <si>
    <t>Apoplex 2010</t>
  </si>
  <si>
    <t>sekundärer Hyperparathyreodismus</t>
  </si>
  <si>
    <t>renale Anämie, C2-Abusus, Pankreatitis, aszendierende Cholangitis</t>
  </si>
  <si>
    <t>AKI, ARDS</t>
  </si>
  <si>
    <t>4M54cTpoWvA</t>
  </si>
  <si>
    <t>Fieber, Diarrhö</t>
  </si>
  <si>
    <t>Sputum</t>
  </si>
  <si>
    <t>AKI, respiratorisches Typ I Versagen bei COVID19</t>
  </si>
  <si>
    <t>4prvcF5oCdo</t>
  </si>
  <si>
    <t>Fieber, Husten, Diarrhö</t>
  </si>
  <si>
    <t>VHF, Herzinsuffizienz</t>
  </si>
  <si>
    <t>Prostata-CA, Colon-CA</t>
  </si>
  <si>
    <t>Leberzirrhose Child A</t>
  </si>
  <si>
    <t>6i7monDa2i4</t>
  </si>
  <si>
    <t>Fieber, Husten</t>
  </si>
  <si>
    <t>extern</t>
  </si>
  <si>
    <t>Z.n. Bypass-OP 2002</t>
  </si>
  <si>
    <t>Nierenzell-CA</t>
  </si>
  <si>
    <t>Nierenteilresektion bei CA</t>
  </si>
  <si>
    <t>732JaAKs5us</t>
  </si>
  <si>
    <t>Dyspnoe</t>
  </si>
  <si>
    <t>hypertensive Herzerkrankung</t>
  </si>
  <si>
    <t>COPD, Asthma, alpha1-Antitrypsin-Mangel</t>
  </si>
  <si>
    <t>GERD</t>
  </si>
  <si>
    <t>AKI, NSTEMI, infektexazerbierte COPD, ARDS</t>
  </si>
  <si>
    <t>9Z4k3Ct1gSY</t>
  </si>
  <si>
    <t>Husten</t>
  </si>
  <si>
    <t>a7k4niozk54</t>
  </si>
  <si>
    <t>Hyperparathyreodismus</t>
  </si>
  <si>
    <t>Intraventrikuläre Arachnoidalzyste mit Liquoraufstau</t>
  </si>
  <si>
    <t>ai2qVPcunZQ</t>
  </si>
  <si>
    <t>Husten, AZ-Verschlechterung</t>
  </si>
  <si>
    <t>bl20K5m928k</t>
  </si>
  <si>
    <t>Diarrhö, Halsschmerzen, Synkope</t>
  </si>
  <si>
    <t>ED: VHF</t>
  </si>
  <si>
    <t>BR9h9qs1n-M</t>
  </si>
  <si>
    <t>Fieber, Anämie</t>
  </si>
  <si>
    <t>pNET Pankreas</t>
  </si>
  <si>
    <t>Anämie</t>
  </si>
  <si>
    <t>cgtif4FXuKo</t>
  </si>
  <si>
    <t>Dyspnoe, Fieber, Geschmacksverlust</t>
  </si>
  <si>
    <t>cJ6mPZQVeoM</t>
  </si>
  <si>
    <t>Belastungsdyspnoe, Schwäche, Kollaps</t>
  </si>
  <si>
    <t>COPD</t>
  </si>
  <si>
    <t>C2-Abusus</t>
  </si>
  <si>
    <t>cRxBVKFprDA</t>
  </si>
  <si>
    <t>CtU-Kjdkyk8</t>
  </si>
  <si>
    <t>beatmet</t>
  </si>
  <si>
    <t>Rachenspülwasser</t>
  </si>
  <si>
    <t>Trachealsekret</t>
  </si>
  <si>
    <t>Progredient</t>
  </si>
  <si>
    <t>ddDGQK1d0Eg</t>
  </si>
  <si>
    <t>Hypothyreose</t>
  </si>
  <si>
    <t>HIV</t>
  </si>
  <si>
    <t>ec325GU2tJI</t>
  </si>
  <si>
    <t>gWekofwAi7s</t>
  </si>
  <si>
    <t>AZ-Minderung, Dyspnoe</t>
  </si>
  <si>
    <t>Paroxysmale Hämoglobinurie</t>
  </si>
  <si>
    <t>Ciclosporin, Azithromycin</t>
  </si>
  <si>
    <t>h2ZZ5KoOwHQ</t>
  </si>
  <si>
    <t>Hyperthyreose, Dyslipidämie</t>
  </si>
  <si>
    <t>Ixfh3y4LxQ8</t>
  </si>
  <si>
    <t>V.a. vorbestehende Lungenfibrose im CT</t>
  </si>
  <si>
    <t>Hypercholesterinämie</t>
  </si>
  <si>
    <t xml:space="preserve">AKI </t>
  </si>
  <si>
    <t>J6BhX6Tj7Mc</t>
  </si>
  <si>
    <t>Hypertrophie LV</t>
  </si>
  <si>
    <t>CDK, RPGN bei Polyangiitis</t>
  </si>
  <si>
    <t>AKI bei RPGN</t>
  </si>
  <si>
    <t>Rituximab, Prednisolon, Plasmapherese</t>
  </si>
  <si>
    <t>JmQ5wXB_3Os</t>
  </si>
  <si>
    <t>keine, HNO-OP wegen positivem Abstrich abgebrochen</t>
  </si>
  <si>
    <t>Stimmbandleukoplakie, deshalb eigentlich HNO-OP geplant</t>
  </si>
  <si>
    <t>JxFDNS7irJc</t>
  </si>
  <si>
    <t>Beinschmerzen bei akuten arteriellem Verschluss des Beins, COVID zuerst Zufallsbefund</t>
  </si>
  <si>
    <t>VHF</t>
  </si>
  <si>
    <t>akuter Verschluss der A.iliaca externa links</t>
  </si>
  <si>
    <t>KqoOIqWn8Rg</t>
  </si>
  <si>
    <t>Schwäche, Pruritus</t>
  </si>
  <si>
    <t>Hypertonie</t>
  </si>
  <si>
    <t>Penis-CA, Basalzell-CA</t>
  </si>
  <si>
    <t>AKI, Anämie</t>
  </si>
  <si>
    <t>KYol8VCMuTQ</t>
  </si>
  <si>
    <t>Fieber, Verwirrung</t>
  </si>
  <si>
    <t>Nasenabstrich</t>
  </si>
  <si>
    <t>Schulterabszess</t>
  </si>
  <si>
    <t>lcgARX127_o</t>
  </si>
  <si>
    <t>m_fkJ7-b-rE</t>
  </si>
  <si>
    <t>Fieber, Husten, Dyspnoe, Diarrhö</t>
  </si>
  <si>
    <t>mAwtdbbAGhg</t>
  </si>
  <si>
    <t>Fieber</t>
  </si>
  <si>
    <t>VHF, KHK, Z.n. NSTEMI</t>
  </si>
  <si>
    <t>MdpjxIs6qiQ</t>
  </si>
  <si>
    <t>leichte Dyspnoe</t>
  </si>
  <si>
    <t>AKI</t>
  </si>
  <si>
    <t>n4GMq7ZzR9A</t>
  </si>
  <si>
    <t>nbAeU14Q-Ic</t>
  </si>
  <si>
    <t>AZ-Minderung</t>
  </si>
  <si>
    <t>Z.n. multiplen Infarkten</t>
  </si>
  <si>
    <t>ist an Herz-KL-Versagen gestorben, vermutlich nicht an COVID</t>
  </si>
  <si>
    <t>Q_pK47y6zXQ</t>
  </si>
  <si>
    <t>Q5Jgunfcmtw</t>
  </si>
  <si>
    <t>AZ-Minderung, Husten</t>
  </si>
  <si>
    <t>QoOUOpHBSoI</t>
  </si>
  <si>
    <t>30.03.2020 / 5330-0070</t>
  </si>
  <si>
    <t>-qQg_yPWL90</t>
  </si>
  <si>
    <t>Husten, Schnupfen, zunehmende Dysnpnoe</t>
  </si>
  <si>
    <t>Rir6kafonJw</t>
  </si>
  <si>
    <t>Hämatemesis, Synkope</t>
  </si>
  <si>
    <t>GIT-Blutung, Thrombopenie</t>
  </si>
  <si>
    <t>Sh_WCs_arH4</t>
  </si>
  <si>
    <t>KH Freising</t>
  </si>
  <si>
    <t>VHF, Z.n. kardialer Dekompensation</t>
  </si>
  <si>
    <t>TOaMaujQxWU</t>
  </si>
  <si>
    <t>tUKHJcEpsGc</t>
  </si>
  <si>
    <t>UAaJFOLsSt4</t>
  </si>
  <si>
    <t>Dyspnoe, subfebrile T</t>
  </si>
  <si>
    <t>pNET Pankreas (6/13) bei MEN1m Hypophysenadenom, Inzidentalom li NN</t>
  </si>
  <si>
    <t>primärer Hyperparathyreodismus</t>
  </si>
  <si>
    <t>Colitis ulcerosa</t>
  </si>
  <si>
    <t>AKI bei Pyelonephritis durch Candida-HWI</t>
  </si>
  <si>
    <t>Cyclosporin A, Prednisolon</t>
  </si>
  <si>
    <t>V.a. Lungenmetastasierung</t>
  </si>
  <si>
    <t>UNKNOWN1</t>
  </si>
  <si>
    <t>Fieber, Diarrhö, Dyspnoe</t>
  </si>
  <si>
    <t>UNKNOWN2</t>
  </si>
  <si>
    <t>UNKNOWN3</t>
  </si>
  <si>
    <t>UNKNOWN4</t>
  </si>
  <si>
    <t>Fieber, Diarrhö, Kopfschmerzen</t>
  </si>
  <si>
    <t>UNKNOWN5</t>
  </si>
  <si>
    <t>Husten, Fieber, Hemisymptomatik</t>
  </si>
  <si>
    <t>KHK, Kardiomyopathie</t>
  </si>
  <si>
    <t>diabetische Nephropathie</t>
  </si>
  <si>
    <t>UNKNOWN6</t>
  </si>
  <si>
    <t>U-TvAUGnlf8</t>
  </si>
  <si>
    <t>schleichend seit Wo</t>
  </si>
  <si>
    <t>GIST Magen</t>
  </si>
  <si>
    <t>Leberzirrhose</t>
  </si>
  <si>
    <t>AKI, Perikarderguss, Gewichtszunahme von 35kg in 3 Monaten</t>
  </si>
  <si>
    <t>UXppM1elnl8</t>
  </si>
  <si>
    <t>Fieber, Husten, Flankenschmerzen</t>
  </si>
  <si>
    <t>v84xVfAvgKc</t>
  </si>
  <si>
    <t>?</t>
  </si>
  <si>
    <t>vUuvf-Rz1qU</t>
  </si>
  <si>
    <t>Husten, Dyspnoe, Schnupfen, stärkste Kopfschmerzen</t>
  </si>
  <si>
    <t>wHxmGo7W6cs</t>
  </si>
  <si>
    <t>Husten, Dyspnoe</t>
  </si>
  <si>
    <t>subkortikale arteriosklerotische Enzephalopathie</t>
  </si>
  <si>
    <t>Makrohämaturie</t>
  </si>
  <si>
    <t>Wnlafu596HU</t>
  </si>
  <si>
    <t>AML</t>
  </si>
  <si>
    <t>CTx (Vidaza) bis vor 3.3.20</t>
  </si>
  <si>
    <t>wXGhm8wI8Vw</t>
  </si>
  <si>
    <t>Synkope, Erbrechen</t>
  </si>
  <si>
    <t>xD70fSZbMxg</t>
  </si>
  <si>
    <t>grippal</t>
  </si>
  <si>
    <t>extern beim MPI</t>
  </si>
  <si>
    <t>Media-Infarkt 15.3.20</t>
  </si>
  <si>
    <t>Mediainfarkt 15.3.20</t>
  </si>
  <si>
    <t>xWRjlelxLC4</t>
  </si>
  <si>
    <t>allergisches Asthma</t>
  </si>
  <si>
    <t>anamnestisch heißer SD-Knoten mit Thyeroidektomie re</t>
  </si>
  <si>
    <t>YOmUVVesWM0</t>
  </si>
  <si>
    <t>Schmerzen li Hüfte</t>
  </si>
  <si>
    <t>Lungenfibrose</t>
  </si>
  <si>
    <t>periprothetische Frühinfektion Hüftgelenk li</t>
  </si>
  <si>
    <t>YtHTUsOHQnk</t>
  </si>
  <si>
    <t>zJPWcLNTlK4</t>
  </si>
  <si>
    <t>ZZPz3MfmYq4</t>
  </si>
  <si>
    <t>Natrium</t>
  </si>
  <si>
    <t>135-145</t>
  </si>
  <si>
    <t>Kalium</t>
  </si>
  <si>
    <t>3,5-5,0</t>
  </si>
  <si>
    <t>Kreatinin</t>
  </si>
  <si>
    <t>0,7-1,3</t>
  </si>
  <si>
    <t>Harnstoff-N</t>
  </si>
  <si>
    <t>7,0-18,0</t>
  </si>
  <si>
    <t>Bili gesamt</t>
  </si>
  <si>
    <t>&lt;1,2</t>
  </si>
  <si>
    <t>gamma GT</t>
  </si>
  <si>
    <t>&lt;66</t>
  </si>
  <si>
    <t>GPT</t>
  </si>
  <si>
    <t>10,0-50,0</t>
  </si>
  <si>
    <t>GOT</t>
  </si>
  <si>
    <t>Lipase</t>
  </si>
  <si>
    <t>13-60</t>
  </si>
  <si>
    <t>LDH</t>
  </si>
  <si>
    <t>&lt;244</t>
  </si>
  <si>
    <t>GFR (MDRD)</t>
  </si>
  <si>
    <t>&gt;60</t>
  </si>
  <si>
    <t>GFR (CKD-EPI)</t>
  </si>
  <si>
    <t>&gt;90</t>
  </si>
  <si>
    <t>CK</t>
  </si>
  <si>
    <t>&lt;174</t>
  </si>
  <si>
    <t>CRP</t>
  </si>
  <si>
    <t>&lt;0,5</t>
  </si>
  <si>
    <t>PCT</t>
  </si>
  <si>
    <t>&lt;0,1</t>
  </si>
  <si>
    <t>D-Dimer</t>
  </si>
  <si>
    <t>&lt;500</t>
  </si>
  <si>
    <t>Leukos</t>
  </si>
  <si>
    <t>4,0-9,0</t>
  </si>
  <si>
    <t>Erys</t>
  </si>
  <si>
    <t>4,5-6,0</t>
  </si>
  <si>
    <t>Hb</t>
  </si>
  <si>
    <t>14-18</t>
  </si>
  <si>
    <t>Hkt</t>
  </si>
  <si>
    <t>40-48</t>
  </si>
  <si>
    <t>Thrombos</t>
  </si>
  <si>
    <t>150-450</t>
  </si>
  <si>
    <t>Lymphos</t>
  </si>
  <si>
    <t>25-40</t>
  </si>
  <si>
    <t>&lt;7</t>
  </si>
  <si>
    <t>Insgesamt</t>
  </si>
  <si>
    <t>ja/positiv</t>
  </si>
  <si>
    <t>nein(negativ</t>
  </si>
  <si>
    <t>fehlend/ nicht bekannt</t>
  </si>
  <si>
    <t>Status</t>
  </si>
  <si>
    <t>verstorben</t>
  </si>
  <si>
    <t>entlassen</t>
  </si>
  <si>
    <t>CT Severity Score</t>
  </si>
  <si>
    <t>Keine COVID-typischen Veränderungen in der CT, unklare Trübung, kardiale Genese denkbar</t>
  </si>
  <si>
    <t>solitäre Milchglastrübung bzw. lediglich einen Lappen betreffend</t>
  </si>
  <si>
    <t>Disseminierte Milchglastrübungen, bilateral mehrere Lappen</t>
  </si>
  <si>
    <t xml:space="preserve">Hinzukommend Konsilidierung, retikuläre Muster, größere Anteile des Parenchyms betroffen (&lt;50%), Nebeneinander mehrerer Stadien </t>
  </si>
  <si>
    <t>heterogene, disseminierte Verdichtungen großer Teile des Parenchyms (&gt;50%)</t>
  </si>
  <si>
    <t>kein H.a. Pneumonie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</si>
</sst>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mmm\-yy"/>
  </numFmts>
  <fonts count="9" x14ac:knownFonts="1">
    <font>
      <sz val="12"/>
      <color rgb="FF000000"/>
      <name val="Calibri"/>
      <family val="2"/>
      <charset val="1"/>
    </font>
    <font>
      <sz val="14"/>
      <color rgb="FF000000"/>
      <name val="Arial"/>
      <family val="2"/>
      <charset val="1"/>
    </font>
    <font>
      <sz val="12"/>
      <color rgb="FF9C0006"/>
      <name val="Calibri"/>
      <family val="2"/>
      <charset val="1"/>
    </font>
    <font>
      <sz val="12"/>
      <color rgb="FF006100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sz val="11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F2F2F2"/>
        <bgColor rgb="FFFFFFCC"/>
      </patternFill>
    </fill>
    <fill>
      <patternFill patternType="solid">
        <fgColor rgb="FFFFD966"/>
        <bgColor rgb="FFFFCC0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8" fillId="0" borderId="0" applyBorder="0" applyProtection="0"/>
    <xf numFmtId="0" fontId="4" fillId="4" borderId="1" applyProtection="0"/>
  </cellStyleXfs>
  <cellXfs count="54">
    <xf numFmtId="0" fontId="0" fillId="0" borderId="0" xfId="0"/>
    <xf numFmtId="0" fontId="1" fillId="0" borderId="0" xfId="0" applyFont="1"/>
    <xf numFmtId="0" fontId="1" fillId="0" borderId="0" xfId="0" applyFont="1"/>
    <xf numFmtId="0" fontId="0" fillId="0" borderId="0" xfId="0" applyFont="1"/>
    <xf numFmtId="0" fontId="2" fillId="2" borderId="0" xfId="2" applyFont="1" applyFill="1" applyBorder="1" applyProtection="1"/>
    <xf numFmtId="0" fontId="3" fillId="3" borderId="0" xfId="2" applyFont="1" applyFill="1" applyBorder="1" applyProtection="1"/>
    <xf numFmtId="0" fontId="5" fillId="4" borderId="1" xfId="2" applyFont="1" applyAlignment="1" applyProtection="1"/>
    <xf numFmtId="0" fontId="4" fillId="4" borderId="1" xfId="2" applyAlignment="1" applyProtection="1"/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2" fillId="2" borderId="0" xfId="2" applyFont="1" applyFill="1" applyBorder="1" applyAlignment="1" applyProtection="1">
      <alignment wrapText="1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3" fillId="3" borderId="0" xfId="2" applyFont="1" applyFill="1" applyBorder="1" applyAlignment="1" applyProtection="1">
      <alignment vertical="top" wrapText="1"/>
    </xf>
    <xf numFmtId="0" fontId="5" fillId="4" borderId="1" xfId="2" applyFont="1" applyAlignment="1" applyProtection="1">
      <alignment wrapText="1"/>
    </xf>
    <xf numFmtId="0" fontId="3" fillId="3" borderId="0" xfId="2" applyFont="1" applyFill="1" applyBorder="1" applyAlignment="1" applyProtection="1">
      <alignment wrapText="1"/>
    </xf>
    <xf numFmtId="0" fontId="4" fillId="4" borderId="1" xfId="2" applyFont="1" applyAlignment="1" applyProtection="1">
      <alignment wrapText="1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/>
    <xf numFmtId="9" fontId="0" fillId="0" borderId="0" xfId="0" applyNumberFormat="1"/>
    <xf numFmtId="9" fontId="0" fillId="0" borderId="0" xfId="1" applyFont="1" applyBorder="1" applyAlignment="1" applyProtection="1"/>
    <xf numFmtId="9" fontId="5" fillId="4" borderId="1" xfId="2" applyNumberFormat="1" applyFont="1" applyAlignment="1" applyProtection="1"/>
    <xf numFmtId="9" fontId="3" fillId="3" borderId="0" xfId="2" applyNumberFormat="1" applyFont="1" applyFill="1" applyBorder="1" applyProtection="1"/>
    <xf numFmtId="9" fontId="2" fillId="2" borderId="0" xfId="2" applyNumberFormat="1" applyFont="1" applyFill="1" applyBorder="1" applyProtection="1"/>
    <xf numFmtId="9" fontId="4" fillId="4" borderId="1" xfId="2" applyNumberFormat="1" applyAlignment="1" applyProtection="1"/>
    <xf numFmtId="164" fontId="2" fillId="2" borderId="0" xfId="2" applyNumberFormat="1" applyFont="1" applyFill="1" applyBorder="1" applyProtection="1"/>
    <xf numFmtId="14" fontId="0" fillId="0" borderId="0" xfId="2" applyNumberFormat="1" applyFont="1" applyFill="1" applyBorder="1" applyAlignment="1" applyProtection="1">
      <alignment horizontal="center" vertical="center"/>
    </xf>
    <xf numFmtId="0" fontId="0" fillId="0" borderId="0" xfId="2" applyFont="1" applyFill="1" applyBorder="1" applyAlignment="1" applyProtection="1">
      <alignment horizontal="center" vertical="center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5" borderId="0" xfId="0" applyNumberFormat="1" applyFont="1" applyFill="1" applyAlignment="1">
      <alignment horizontal="center" vertical="center"/>
    </xf>
    <xf numFmtId="14" fontId="0" fillId="0" borderId="0" xfId="0" applyNumberFormat="1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5" borderId="0" xfId="0" applyFont="1" applyFill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applyFont="1" applyAlignment="1">
      <alignment horizontal="center" vertical="center"/>
    </xf>
    <xf numFmtId="14" fontId="0" fillId="5" borderId="0" xfId="0" applyNumberFormat="1" applyFont="1" applyFill="1" applyAlignment="1">
      <alignment horizontal="center"/>
    </xf>
    <xf numFmtId="14" fontId="0" fillId="0" borderId="0" xfId="2" applyNumberFormat="1" applyFont="1" applyFill="1" applyBorder="1" applyAlignment="1" applyProtection="1">
      <alignment horizontal="center" vertical="center"/>
    </xf>
    <xf numFmtId="0" fontId="0" fillId="0" borderId="0" xfId="2" applyFont="1" applyFill="1" applyBorder="1" applyAlignment="1" applyProtection="1">
      <alignment horizontal="center" vertical="center"/>
    </xf>
    <xf numFmtId="14" fontId="0" fillId="0" borderId="0" xfId="0" applyNumberFormat="1" applyFont="1" applyAlignment="1">
      <alignment horizontal="right" vertical="center"/>
    </xf>
    <xf numFmtId="14" fontId="0" fillId="6" borderId="0" xfId="0" applyNumberFormat="1" applyFont="1" applyFill="1"/>
    <xf numFmtId="14" fontId="0" fillId="0" borderId="0" xfId="0" applyNumberFormat="1"/>
    <xf numFmtId="14" fontId="0" fillId="0" borderId="0" xfId="0" applyNumberFormat="1" applyFont="1" applyAlignment="1">
      <alignment horizontal="center" vertical="center"/>
    </xf>
    <xf numFmtId="0" fontId="7" fillId="0" borderId="0" xfId="0" applyFont="1"/>
    <xf numFmtId="2" fontId="0" fillId="0" borderId="0" xfId="0" applyNumberFormat="1" applyFont="1"/>
    <xf numFmtId="165" fontId="0" fillId="0" borderId="0" xfId="0" applyNumberFormat="1" applyFont="1"/>
  </cellXfs>
  <cellStyles count="3">
    <cellStyle name="Erklärender Text" xfId="2" builtinId="53" customBuiltin="1"/>
    <cellStyle name="Prozent" xfId="1" builtinId="5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71"/>
  <sheetViews>
    <sheetView tabSelected="1" topLeftCell="BR1" zoomScale="80" zoomScaleNormal="80" workbookViewId="0">
      <selection activeCell="BU3" sqref="BU3"/>
    </sheetView>
  </sheetViews>
  <sheetFormatPr baseColWidth="10" defaultColWidth="9" defaultRowHeight="18" x14ac:dyDescent="0.25"/>
  <cols>
    <col min="1" max="1" width="23.125" style="1"/>
    <col min="2" max="2" width="14.75" style="1"/>
    <col min="3" max="3" width="14.25" style="1"/>
    <col min="4" max="4" width="16" style="1"/>
    <col min="5" max="5" width="11.875" style="1"/>
    <col min="6" max="6" width="80.125" style="1"/>
    <col min="7" max="8" width="18.5" style="1"/>
    <col min="9" max="9" width="19" style="1"/>
    <col min="10" max="10" width="19.625" style="1"/>
    <col min="11" max="12" width="19.625" style="2"/>
    <col min="13" max="21" width="19.625" style="1"/>
    <col min="22" max="22" width="18.125" style="1"/>
    <col min="23" max="23" width="10.875" style="1"/>
    <col min="24" max="24" width="12.375" style="1"/>
    <col min="25" max="30" width="15.25" style="1"/>
    <col min="31" max="31" width="16.875" style="1"/>
    <col min="32" max="34" width="14.875" style="1"/>
    <col min="35" max="35" width="11.75" style="1"/>
    <col min="36" max="37" width="17.375" style="1"/>
    <col min="38" max="38" width="10.75" style="1"/>
    <col min="39" max="39" width="12.125" style="1"/>
    <col min="40" max="40" width="18.125" style="1"/>
    <col min="41" max="41" width="13.125" style="1"/>
    <col min="42" max="44" width="19.75" style="1"/>
    <col min="45" max="45" width="16.625" style="1"/>
    <col min="46" max="46" width="15.5" style="1"/>
    <col min="47" max="49" width="18.875" style="1"/>
    <col min="50" max="50" width="14.5" style="1"/>
    <col min="51" max="51" width="57.75" style="1"/>
    <col min="52" max="52" width="13.75" style="1"/>
    <col min="53" max="53" width="8" style="1"/>
    <col min="54" max="54" width="40.5" style="1"/>
    <col min="55" max="55" width="7" style="1"/>
    <col min="56" max="56" width="32" style="1"/>
    <col min="57" max="57" width="7.75" style="1"/>
    <col min="58" max="58" width="35.75" style="1"/>
    <col min="59" max="59" width="10.375" style="1"/>
    <col min="60" max="60" width="35.75" style="1"/>
    <col min="61" max="61" width="9.875" style="1"/>
    <col min="62" max="62" width="35.75" style="1"/>
    <col min="63" max="63" width="9.125" style="1"/>
    <col min="64" max="64" width="30.75" style="1"/>
    <col min="65" max="65" width="11.75" style="1"/>
    <col min="66" max="66" width="41.25" style="1"/>
    <col min="67" max="67" width="11.25" style="1"/>
    <col min="68" max="68" width="33.375" style="1"/>
    <col min="69" max="69" width="23.25" style="1"/>
    <col min="70" max="71" width="23.25" style="3"/>
    <col min="72" max="72" width="73.75" style="3"/>
    <col min="73" max="73" width="12" style="4"/>
    <col min="74" max="74" width="10.75" style="4"/>
    <col min="75" max="75" width="11.75" style="5"/>
    <col min="76" max="76" width="12.375" style="1"/>
    <col min="77" max="77" width="12.5" style="1"/>
    <col min="78" max="103" width="0" style="1" hidden="1"/>
    <col min="104" max="104" width="11.75" style="5"/>
    <col min="105" max="105" width="17" style="1"/>
    <col min="106" max="106" width="16.75" style="6"/>
    <col min="107" max="107" width="16.75" style="5"/>
    <col min="108" max="111" width="11.75" style="1"/>
    <col min="112" max="116" width="11.75" style="4"/>
    <col min="117" max="117" width="11.75" style="7"/>
    <col min="118" max="118" width="11.75" style="6"/>
    <col min="119" max="119" width="11.75" style="5"/>
    <col min="120" max="124" width="11.75" style="1"/>
    <col min="125" max="125" width="11.75" style="7"/>
    <col min="126" max="126" width="11.75" style="5"/>
    <col min="127" max="146" width="11.75" style="1"/>
    <col min="147" max="147" width="11.75" style="7"/>
    <col min="148" max="148" width="17.875" style="7"/>
    <col min="149" max="149" width="15" style="4"/>
    <col min="150" max="152" width="11.75" style="4"/>
    <col min="153" max="153" width="14.875" style="4"/>
    <col min="154" max="157" width="11.75" style="4"/>
    <col min="158" max="158" width="16.875" style="4"/>
    <col min="159" max="1025" width="11.75" style="1"/>
  </cols>
  <sheetData>
    <row r="1" spans="1:1024" s="11" customFormat="1" ht="78.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9" t="s">
        <v>10</v>
      </c>
      <c r="L1" s="9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31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40</v>
      </c>
      <c r="AQ1" s="8" t="s">
        <v>41</v>
      </c>
      <c r="AR1" s="8" t="s">
        <v>42</v>
      </c>
      <c r="AS1" s="8" t="s">
        <v>43</v>
      </c>
      <c r="AT1" s="8" t="s">
        <v>44</v>
      </c>
      <c r="AU1" s="8" t="s">
        <v>45</v>
      </c>
      <c r="AV1" s="8" t="s">
        <v>46</v>
      </c>
      <c r="AW1" s="8" t="s">
        <v>47</v>
      </c>
      <c r="AX1" s="8" t="s">
        <v>48</v>
      </c>
      <c r="AY1" s="8" t="s">
        <v>49</v>
      </c>
      <c r="AZ1" s="8" t="s">
        <v>50</v>
      </c>
      <c r="BA1" s="8" t="s">
        <v>51</v>
      </c>
      <c r="BB1" s="8" t="s">
        <v>49</v>
      </c>
      <c r="BC1" s="8" t="s">
        <v>52</v>
      </c>
      <c r="BD1" s="8" t="s">
        <v>49</v>
      </c>
      <c r="BE1" s="8" t="s">
        <v>53</v>
      </c>
      <c r="BF1" s="8" t="s">
        <v>49</v>
      </c>
      <c r="BG1" s="8" t="s">
        <v>54</v>
      </c>
      <c r="BH1" s="8" t="s">
        <v>49</v>
      </c>
      <c r="BI1" s="8" t="s">
        <v>55</v>
      </c>
      <c r="BJ1" s="8" t="s">
        <v>49</v>
      </c>
      <c r="BK1" s="8" t="s">
        <v>56</v>
      </c>
      <c r="BL1" s="8" t="s">
        <v>49</v>
      </c>
      <c r="BM1" s="8" t="s">
        <v>57</v>
      </c>
      <c r="BN1" s="8" t="s">
        <v>49</v>
      </c>
      <c r="BO1" s="8" t="s">
        <v>58</v>
      </c>
      <c r="BP1" s="8" t="s">
        <v>49</v>
      </c>
      <c r="BQ1" s="8" t="s">
        <v>59</v>
      </c>
      <c r="BR1" s="8" t="s">
        <v>60</v>
      </c>
      <c r="BS1" s="8" t="s">
        <v>61</v>
      </c>
      <c r="BT1" s="8" t="s">
        <v>62</v>
      </c>
      <c r="BU1" s="10" t="s">
        <v>63</v>
      </c>
      <c r="BV1" s="10" t="s">
        <v>64</v>
      </c>
      <c r="BW1" s="5"/>
      <c r="BX1" s="11" t="s">
        <v>65</v>
      </c>
      <c r="BY1" s="12" t="s">
        <v>66</v>
      </c>
      <c r="BZ1" s="12" t="s">
        <v>67</v>
      </c>
      <c r="CA1" s="12" t="s">
        <v>68</v>
      </c>
      <c r="CB1" s="12" t="s">
        <v>69</v>
      </c>
      <c r="CC1" s="12" t="s">
        <v>70</v>
      </c>
      <c r="CD1" s="12" t="s">
        <v>71</v>
      </c>
      <c r="CE1" s="12" t="s">
        <v>72</v>
      </c>
      <c r="CF1" s="12" t="s">
        <v>73</v>
      </c>
      <c r="CG1" s="12" t="s">
        <v>74</v>
      </c>
      <c r="CH1" s="12" t="s">
        <v>75</v>
      </c>
      <c r="CI1" s="12" t="s">
        <v>76</v>
      </c>
      <c r="CJ1" s="12" t="s">
        <v>77</v>
      </c>
      <c r="CK1" s="12" t="s">
        <v>78</v>
      </c>
      <c r="CL1" s="12" t="s">
        <v>79</v>
      </c>
      <c r="CM1" s="12" t="s">
        <v>80</v>
      </c>
      <c r="CN1" s="12" t="s">
        <v>81</v>
      </c>
      <c r="CO1" s="12" t="s">
        <v>82</v>
      </c>
      <c r="CP1" s="12" t="s">
        <v>83</v>
      </c>
      <c r="CQ1" s="12" t="s">
        <v>84</v>
      </c>
      <c r="CR1" s="12" t="s">
        <v>85</v>
      </c>
      <c r="CS1" s="12" t="s">
        <v>86</v>
      </c>
      <c r="CT1" s="12" t="s">
        <v>87</v>
      </c>
      <c r="CU1" s="12" t="s">
        <v>88</v>
      </c>
      <c r="CV1" s="12"/>
      <c r="CW1" s="12" t="s">
        <v>89</v>
      </c>
      <c r="CX1" s="12" t="s">
        <v>90</v>
      </c>
      <c r="CY1" s="12" t="s">
        <v>91</v>
      </c>
      <c r="CZ1" s="13"/>
      <c r="DA1" s="12" t="s">
        <v>92</v>
      </c>
      <c r="DB1" s="14" t="s">
        <v>93</v>
      </c>
      <c r="DC1" s="15"/>
      <c r="DD1" s="12" t="s">
        <v>94</v>
      </c>
      <c r="DE1" s="12" t="s">
        <v>95</v>
      </c>
      <c r="DF1" s="12" t="s">
        <v>96</v>
      </c>
      <c r="DG1" s="12" t="s">
        <v>97</v>
      </c>
      <c r="DH1" s="10" t="s">
        <v>98</v>
      </c>
      <c r="DI1" s="10" t="s">
        <v>99</v>
      </c>
      <c r="DJ1" s="10" t="s">
        <v>100</v>
      </c>
      <c r="DK1" s="10" t="s">
        <v>101</v>
      </c>
      <c r="DL1" s="10" t="s">
        <v>102</v>
      </c>
      <c r="DM1" s="16" t="s">
        <v>103</v>
      </c>
      <c r="DN1" s="14" t="s">
        <v>93</v>
      </c>
      <c r="DO1" s="15"/>
      <c r="DP1" s="12" t="s">
        <v>104</v>
      </c>
      <c r="DQ1" s="12" t="s">
        <v>105</v>
      </c>
      <c r="DR1" s="12" t="s">
        <v>106</v>
      </c>
      <c r="DS1" s="12" t="s">
        <v>107</v>
      </c>
      <c r="DT1" s="12" t="s">
        <v>108</v>
      </c>
      <c r="DU1" s="16" t="s">
        <v>103</v>
      </c>
      <c r="DV1" s="13"/>
      <c r="DW1" s="11" t="s">
        <v>109</v>
      </c>
      <c r="DX1" s="11" t="s">
        <v>110</v>
      </c>
      <c r="DY1" s="11" t="s">
        <v>111</v>
      </c>
      <c r="DZ1" s="11" t="s">
        <v>112</v>
      </c>
      <c r="EA1" s="11" t="s">
        <v>113</v>
      </c>
      <c r="EB1" s="11" t="s">
        <v>114</v>
      </c>
      <c r="EC1" s="11" t="s">
        <v>115</v>
      </c>
      <c r="ED1" s="11" t="s">
        <v>116</v>
      </c>
      <c r="EE1" s="11" t="s">
        <v>117</v>
      </c>
      <c r="EF1" s="11" t="s">
        <v>118</v>
      </c>
      <c r="EG1" s="11" t="s">
        <v>119</v>
      </c>
      <c r="EH1" s="11" t="s">
        <v>120</v>
      </c>
      <c r="EI1" s="11" t="s">
        <v>121</v>
      </c>
      <c r="EJ1" s="11" t="s">
        <v>122</v>
      </c>
      <c r="EK1" s="11" t="s">
        <v>123</v>
      </c>
      <c r="EL1" s="11" t="s">
        <v>124</v>
      </c>
      <c r="EM1" s="11" t="s">
        <v>125</v>
      </c>
      <c r="EN1" s="11" t="s">
        <v>126</v>
      </c>
      <c r="EO1" s="11" t="s">
        <v>127</v>
      </c>
      <c r="EP1" s="11" t="s">
        <v>128</v>
      </c>
      <c r="EQ1" s="16" t="s">
        <v>129</v>
      </c>
      <c r="ER1" s="16" t="s">
        <v>130</v>
      </c>
      <c r="ES1" s="10" t="s">
        <v>131</v>
      </c>
      <c r="ET1" s="10" t="s">
        <v>132</v>
      </c>
      <c r="EU1" s="10" t="s">
        <v>133</v>
      </c>
      <c r="EV1" s="10" t="s">
        <v>134</v>
      </c>
      <c r="EW1" s="10" t="s">
        <v>135</v>
      </c>
      <c r="EX1" s="10" t="s">
        <v>136</v>
      </c>
      <c r="EY1" s="10" t="s">
        <v>137</v>
      </c>
      <c r="EZ1" s="10" t="s">
        <v>138</v>
      </c>
      <c r="FA1" s="10" t="s">
        <v>139</v>
      </c>
      <c r="FB1" s="10" t="s">
        <v>140</v>
      </c>
    </row>
    <row r="2" spans="1:1024" x14ac:dyDescent="0.25">
      <c r="A2" s="17" t="s">
        <v>141</v>
      </c>
      <c r="B2" s="3">
        <v>25</v>
      </c>
      <c r="C2" s="18" t="s">
        <v>142</v>
      </c>
      <c r="D2" s="3"/>
      <c r="E2" s="3"/>
      <c r="F2" s="3" t="s">
        <v>143</v>
      </c>
      <c r="G2" s="19">
        <v>43908</v>
      </c>
      <c r="H2" s="20">
        <f>ABS(I2-G2)</f>
        <v>1</v>
      </c>
      <c r="I2" s="17">
        <v>43909</v>
      </c>
      <c r="J2" s="3">
        <v>39.200000000000003</v>
      </c>
      <c r="K2" s="20">
        <v>97</v>
      </c>
      <c r="L2" s="20">
        <v>0</v>
      </c>
      <c r="M2" s="18"/>
      <c r="N2" s="17"/>
      <c r="O2" s="3">
        <f t="shared" ref="O2:O33" si="0">IF(M2=1,N2-I2,-1)</f>
        <v>-1</v>
      </c>
      <c r="P2" s="17"/>
      <c r="Q2" s="21"/>
      <c r="R2" s="21"/>
      <c r="S2" s="21"/>
      <c r="T2" s="3">
        <v>0</v>
      </c>
      <c r="U2" s="3">
        <v>6.3</v>
      </c>
      <c r="V2" s="3">
        <v>38</v>
      </c>
      <c r="W2" s="3">
        <v>2.2999999999999998</v>
      </c>
      <c r="X2" s="3">
        <v>0.6</v>
      </c>
      <c r="Y2" s="3">
        <v>-1</v>
      </c>
      <c r="Z2" s="3">
        <v>268</v>
      </c>
      <c r="AA2" s="3">
        <v>61</v>
      </c>
      <c r="AB2" s="3">
        <v>-1</v>
      </c>
      <c r="AC2" s="3">
        <v>-1</v>
      </c>
      <c r="AD2" s="3"/>
      <c r="AE2" s="18">
        <v>1</v>
      </c>
      <c r="AF2" s="17">
        <v>43911</v>
      </c>
      <c r="AG2" s="17">
        <v>43911</v>
      </c>
      <c r="AH2" s="21">
        <f>AO2-AF2</f>
        <v>0</v>
      </c>
      <c r="AI2" s="18"/>
      <c r="AJ2" s="18"/>
      <c r="AK2" s="18"/>
      <c r="AL2" s="3"/>
      <c r="AM2" s="3"/>
      <c r="AN2" s="3"/>
      <c r="AO2" s="19">
        <v>43911</v>
      </c>
      <c r="AP2" s="22">
        <v>146090029</v>
      </c>
      <c r="AQ2" s="3">
        <v>3</v>
      </c>
      <c r="AR2" s="3">
        <v>97</v>
      </c>
      <c r="AS2" s="3"/>
      <c r="AT2" s="3"/>
      <c r="AU2" s="3"/>
      <c r="AV2" s="3">
        <v>-1</v>
      </c>
      <c r="AW2" s="3">
        <v>0</v>
      </c>
      <c r="AX2" s="3">
        <v>0</v>
      </c>
      <c r="AY2" s="3"/>
      <c r="AZ2" s="3">
        <v>0</v>
      </c>
      <c r="BA2" s="3">
        <v>0</v>
      </c>
      <c r="BB2" s="3"/>
      <c r="BC2" s="3">
        <v>1</v>
      </c>
      <c r="BD2" s="3" t="s">
        <v>144</v>
      </c>
      <c r="BE2" s="3">
        <v>0</v>
      </c>
      <c r="BF2" s="3"/>
      <c r="BG2" s="3">
        <v>0</v>
      </c>
      <c r="BH2" s="3"/>
      <c r="BI2" s="3">
        <v>0</v>
      </c>
      <c r="BJ2" s="3"/>
      <c r="BK2" s="3">
        <v>0</v>
      </c>
      <c r="BL2" s="3"/>
      <c r="BM2" s="3">
        <v>1</v>
      </c>
      <c r="BN2" s="3" t="s">
        <v>145</v>
      </c>
      <c r="BO2" s="3">
        <v>0</v>
      </c>
      <c r="BP2" s="3"/>
      <c r="BQ2" s="3"/>
      <c r="BR2"/>
      <c r="BS2"/>
      <c r="BT2"/>
      <c r="BU2">
        <v>2</v>
      </c>
      <c r="BV2">
        <v>2</v>
      </c>
      <c r="BW2"/>
      <c r="BX2">
        <v>-750</v>
      </c>
      <c r="BY2">
        <v>2598</v>
      </c>
      <c r="BZ2">
        <v>2218</v>
      </c>
      <c r="CA2" s="23">
        <f t="shared" ref="CA2:CA46" si="1">1-CB2</f>
        <v>0.14626635873749039</v>
      </c>
      <c r="CB2" s="24">
        <f t="shared" ref="CB2:CB46" si="2">BZ2/BY2</f>
        <v>0.85373364126250961</v>
      </c>
      <c r="CC2">
        <v>1406</v>
      </c>
      <c r="CD2">
        <v>1208</v>
      </c>
      <c r="CE2">
        <v>86</v>
      </c>
      <c r="CF2">
        <v>650</v>
      </c>
      <c r="CG2">
        <v>581</v>
      </c>
      <c r="CH2">
        <f t="shared" ref="CH2:CH46" si="3">100-CI2</f>
        <v>11</v>
      </c>
      <c r="CI2">
        <v>89</v>
      </c>
      <c r="CJ2">
        <v>260</v>
      </c>
      <c r="CK2">
        <v>233</v>
      </c>
      <c r="CL2">
        <v>90</v>
      </c>
      <c r="CM2">
        <v>495</v>
      </c>
      <c r="CN2">
        <v>393</v>
      </c>
      <c r="CO2">
        <v>79</v>
      </c>
      <c r="CP2">
        <v>1192</v>
      </c>
      <c r="CQ2">
        <v>1009</v>
      </c>
      <c r="CR2">
        <v>85</v>
      </c>
      <c r="CS2">
        <v>490</v>
      </c>
      <c r="CT2">
        <v>414</v>
      </c>
      <c r="CU2">
        <v>85</v>
      </c>
      <c r="CV2">
        <f t="shared" ref="CV2:CV8" si="4">100-CU2</f>
        <v>15</v>
      </c>
      <c r="CW2">
        <v>702</v>
      </c>
      <c r="CX2">
        <v>595</v>
      </c>
      <c r="CY2">
        <v>85</v>
      </c>
      <c r="CZ2"/>
      <c r="DA2">
        <v>2796.4879964100001</v>
      </c>
      <c r="DB2" s="25">
        <f t="shared" ref="DB2:DB46" si="5">(DA2-BY2)/DA2</f>
        <v>7.0977596422659286E-2</v>
      </c>
      <c r="DC2" s="26"/>
      <c r="DD2">
        <v>2753.1419120099999</v>
      </c>
      <c r="DE2">
        <v>12.399675994500001</v>
      </c>
      <c r="DF2">
        <v>35.9789533621</v>
      </c>
      <c r="DG2">
        <v>0</v>
      </c>
      <c r="DH2" s="27">
        <v>0.98449981388954799</v>
      </c>
      <c r="DI2" s="27">
        <v>4.4340172424906302E-3</v>
      </c>
      <c r="DJ2" s="27">
        <v>1.2865763560683301E-2</v>
      </c>
      <c r="DK2" s="27">
        <v>0</v>
      </c>
      <c r="DL2" s="27">
        <v>1.72997808031739E-2</v>
      </c>
      <c r="DM2" s="28">
        <f t="shared" ref="DM2:DM33" si="6">ABS(SUM(DD2:DG2)-DA2)/DA2</f>
        <v>1.7995946927218693E-3</v>
      </c>
      <c r="DN2" s="25">
        <f t="shared" ref="DN2:DN46" si="7">ABS(CB2/1-DH2)/DH2</f>
        <v>0.13282498460858944</v>
      </c>
      <c r="DO2" s="26"/>
      <c r="DP2">
        <v>484.21653704599998</v>
      </c>
      <c r="DQ2">
        <v>792.80457303799994</v>
      </c>
      <c r="DR2">
        <v>629.84238958799995</v>
      </c>
      <c r="DS2">
        <v>354.970217838</v>
      </c>
      <c r="DT2">
        <v>530.79134011799999</v>
      </c>
      <c r="DU2" s="28">
        <f t="shared" ref="DU2:DU10" si="8">ABS(SUM(DP2:DT2)-DA2)/DA2</f>
        <v>1.3813536074389172E-3</v>
      </c>
      <c r="DV2"/>
      <c r="DW2">
        <v>474.441640683</v>
      </c>
      <c r="DX2">
        <v>7.6564834473800003</v>
      </c>
      <c r="DY2">
        <v>2.11841291538</v>
      </c>
      <c r="DZ2">
        <v>0</v>
      </c>
      <c r="EA2">
        <v>788.59003743599999</v>
      </c>
      <c r="EB2">
        <v>3.8112086240099998</v>
      </c>
      <c r="EC2">
        <v>0.403326977536</v>
      </c>
      <c r="ED2">
        <v>0</v>
      </c>
      <c r="EE2">
        <v>619.45051650300002</v>
      </c>
      <c r="EF2">
        <v>0.19892978141199999</v>
      </c>
      <c r="EG2">
        <v>10.192943303</v>
      </c>
      <c r="EH2">
        <v>0</v>
      </c>
      <c r="EI2">
        <v>354.81460680399999</v>
      </c>
      <c r="EJ2">
        <v>8.7478635377900002E-2</v>
      </c>
      <c r="EK2">
        <v>6.8132398707799996E-2</v>
      </c>
      <c r="EL2">
        <v>0</v>
      </c>
      <c r="EM2">
        <v>509.93777926899998</v>
      </c>
      <c r="EN2">
        <v>0.64557550627500004</v>
      </c>
      <c r="EO2">
        <v>20.003167576199999</v>
      </c>
      <c r="EP2">
        <v>0</v>
      </c>
      <c r="EQ2" s="28">
        <f t="shared" ref="EQ2:EQ10" si="9">ABS(EM2+EI2+EE2+EA2+DW2-DD2)/DD2</f>
        <v>2.1456690224467734E-3</v>
      </c>
      <c r="ER2" s="28">
        <f t="shared" ref="ER2:ER10" si="10">ABS(EN2+EJ2+EF2+EB2+DX2-DE2)/DE2</f>
        <v>3.6373289247539748E-12</v>
      </c>
      <c r="ES2" s="29">
        <v>0.98616611483953598</v>
      </c>
      <c r="ET2" s="29">
        <v>5.40689876307712E-3</v>
      </c>
      <c r="EU2" s="29">
        <v>8.4269863968813603E-3</v>
      </c>
      <c r="EV2" s="29">
        <v>0</v>
      </c>
      <c r="EW2" s="29">
        <v>1.38338851599585E-2</v>
      </c>
      <c r="EX2" s="29">
        <v>0.98106061207817796</v>
      </c>
      <c r="EY2" s="29">
        <v>3.3671788239797301E-3</v>
      </c>
      <c r="EZ2" s="29">
        <v>1.5417465671285199E-2</v>
      </c>
      <c r="FA2" s="29">
        <v>0</v>
      </c>
      <c r="FB2" s="29">
        <v>1.8784644495264902E-2</v>
      </c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 s="30" t="s">
        <v>146</v>
      </c>
      <c r="B3" s="3">
        <v>58</v>
      </c>
      <c r="C3" s="31" t="s">
        <v>147</v>
      </c>
      <c r="D3" s="3"/>
      <c r="E3" s="3"/>
      <c r="F3" s="3" t="s">
        <v>148</v>
      </c>
      <c r="G3" s="19">
        <v>43902</v>
      </c>
      <c r="H3" s="20">
        <f>ABS(I3-G3)</f>
        <v>6</v>
      </c>
      <c r="I3" s="30">
        <v>43908</v>
      </c>
      <c r="J3" s="3">
        <v>37</v>
      </c>
      <c r="K3" s="20">
        <v>98</v>
      </c>
      <c r="L3" s="20">
        <v>0</v>
      </c>
      <c r="M3" s="31">
        <v>0</v>
      </c>
      <c r="N3" s="30"/>
      <c r="O3" s="3">
        <f t="shared" si="0"/>
        <v>-1</v>
      </c>
      <c r="P3" s="17">
        <v>43911</v>
      </c>
      <c r="Q3" s="21">
        <f>P3-I3</f>
        <v>3</v>
      </c>
      <c r="R3" s="21"/>
      <c r="S3" s="21"/>
      <c r="T3" s="3">
        <v>0</v>
      </c>
      <c r="U3" s="3">
        <v>4.32</v>
      </c>
      <c r="V3" s="3">
        <v>27</v>
      </c>
      <c r="W3" s="3">
        <v>1.5</v>
      </c>
      <c r="X3" s="3">
        <v>0.9</v>
      </c>
      <c r="Y3" s="3">
        <v>485</v>
      </c>
      <c r="Z3" s="3">
        <v>236</v>
      </c>
      <c r="AA3" s="3">
        <v>80</v>
      </c>
      <c r="AB3" s="3">
        <v>-1</v>
      </c>
      <c r="AC3" s="3">
        <v>-1</v>
      </c>
      <c r="AD3" s="3">
        <v>-1</v>
      </c>
      <c r="AE3" s="18">
        <v>1</v>
      </c>
      <c r="AF3" s="17">
        <v>43904</v>
      </c>
      <c r="AG3" s="17" t="s">
        <v>149</v>
      </c>
      <c r="AH3" s="21">
        <f>AO3-AF3</f>
        <v>4</v>
      </c>
      <c r="AI3" s="18">
        <v>1</v>
      </c>
      <c r="AJ3" s="17">
        <v>43909</v>
      </c>
      <c r="AK3" s="18" t="s">
        <v>150</v>
      </c>
      <c r="AL3" s="3">
        <v>-1</v>
      </c>
      <c r="AM3" s="3"/>
      <c r="AN3" s="3"/>
      <c r="AO3" s="19">
        <v>43908</v>
      </c>
      <c r="AP3" s="3">
        <v>146041328</v>
      </c>
      <c r="AQ3" s="3">
        <v>3</v>
      </c>
      <c r="AR3" s="3">
        <v>139</v>
      </c>
      <c r="AS3" s="3">
        <v>-1</v>
      </c>
      <c r="AT3" s="3"/>
      <c r="AU3" s="3"/>
      <c r="AV3" s="3">
        <v>-1</v>
      </c>
      <c r="AW3" s="3">
        <v>0</v>
      </c>
      <c r="AX3" s="3">
        <v>0</v>
      </c>
      <c r="AY3" s="3"/>
      <c r="AZ3" s="3">
        <v>0</v>
      </c>
      <c r="BA3" s="3">
        <v>0</v>
      </c>
      <c r="BB3" s="3"/>
      <c r="BC3" s="3">
        <v>0</v>
      </c>
      <c r="BD3" s="3"/>
      <c r="BE3" s="3">
        <v>0</v>
      </c>
      <c r="BF3" s="3"/>
      <c r="BG3" s="3">
        <v>0</v>
      </c>
      <c r="BH3" s="3"/>
      <c r="BI3" s="3">
        <v>0</v>
      </c>
      <c r="BJ3" s="3"/>
      <c r="BK3" s="3">
        <v>0</v>
      </c>
      <c r="BL3" s="3"/>
      <c r="BM3" s="3">
        <v>0</v>
      </c>
      <c r="BN3" s="3"/>
      <c r="BO3" s="3">
        <v>0</v>
      </c>
      <c r="BP3" s="3"/>
      <c r="BQ3" s="3"/>
      <c r="BR3"/>
      <c r="BS3"/>
      <c r="BT3"/>
      <c r="BU3">
        <v>3</v>
      </c>
      <c r="BV3">
        <v>3</v>
      </c>
      <c r="BW3"/>
      <c r="BX3">
        <v>-750</v>
      </c>
      <c r="BY3">
        <v>5428</v>
      </c>
      <c r="BZ3">
        <v>4372</v>
      </c>
      <c r="CA3" s="23">
        <f t="shared" si="1"/>
        <v>0.19454679439941047</v>
      </c>
      <c r="CB3" s="24">
        <f t="shared" si="2"/>
        <v>0.80545320560058953</v>
      </c>
      <c r="CC3">
        <v>2833</v>
      </c>
      <c r="CD3">
        <v>2273</v>
      </c>
      <c r="CE3">
        <v>80</v>
      </c>
      <c r="CF3">
        <v>1036</v>
      </c>
      <c r="CG3">
        <v>873</v>
      </c>
      <c r="CH3">
        <f t="shared" si="3"/>
        <v>16</v>
      </c>
      <c r="CI3">
        <v>84</v>
      </c>
      <c r="CJ3">
        <v>597</v>
      </c>
      <c r="CK3">
        <v>537</v>
      </c>
      <c r="CL3">
        <v>90</v>
      </c>
      <c r="CM3">
        <v>1200</v>
      </c>
      <c r="CN3">
        <v>863</v>
      </c>
      <c r="CO3">
        <v>72</v>
      </c>
      <c r="CP3">
        <v>2595</v>
      </c>
      <c r="CQ3">
        <v>2099</v>
      </c>
      <c r="CR3">
        <v>81</v>
      </c>
      <c r="CS3">
        <v>1410</v>
      </c>
      <c r="CT3">
        <v>1209</v>
      </c>
      <c r="CU3">
        <v>86</v>
      </c>
      <c r="CV3">
        <f t="shared" si="4"/>
        <v>14</v>
      </c>
      <c r="CW3">
        <v>1184</v>
      </c>
      <c r="CX3">
        <v>890</v>
      </c>
      <c r="CY3">
        <v>75</v>
      </c>
      <c r="CZ3"/>
      <c r="DA3">
        <v>5606.3265451799998</v>
      </c>
      <c r="DB3" s="25">
        <f t="shared" si="5"/>
        <v>3.1808091045519786E-2</v>
      </c>
      <c r="DC3" s="26"/>
      <c r="DD3">
        <v>4975.91148445</v>
      </c>
      <c r="DE3">
        <v>622.99446401199998</v>
      </c>
      <c r="DF3">
        <v>8.3957843051799994</v>
      </c>
      <c r="DG3">
        <v>0</v>
      </c>
      <c r="DH3" s="27">
        <v>0.88755291800261005</v>
      </c>
      <c r="DI3" s="27">
        <v>0.111123470777423</v>
      </c>
      <c r="DJ3" s="27">
        <v>1.4975553488581999E-3</v>
      </c>
      <c r="DK3" s="27">
        <v>0</v>
      </c>
      <c r="DL3" s="27">
        <v>0.112621026126281</v>
      </c>
      <c r="DM3" s="28">
        <f t="shared" si="6"/>
        <v>1.7394412889115593E-4</v>
      </c>
      <c r="DN3" s="25">
        <f t="shared" si="7"/>
        <v>9.2501202730290707E-2</v>
      </c>
      <c r="DO3" s="26"/>
      <c r="DP3">
        <v>1554.0259254499999</v>
      </c>
      <c r="DQ3">
        <v>1109.53114274</v>
      </c>
      <c r="DR3">
        <v>1074.2165125700001</v>
      </c>
      <c r="DS3">
        <v>687.92422672999999</v>
      </c>
      <c r="DT3">
        <v>1172.3326120500001</v>
      </c>
      <c r="DU3" s="28">
        <f t="shared" si="8"/>
        <v>1.4797792410311849E-3</v>
      </c>
      <c r="DV3"/>
      <c r="DW3">
        <v>1430.7188046399999</v>
      </c>
      <c r="DX3">
        <v>123.262488394</v>
      </c>
      <c r="DY3">
        <v>4.46324100115E-2</v>
      </c>
      <c r="DZ3">
        <v>0</v>
      </c>
      <c r="EA3">
        <v>1012.3559923</v>
      </c>
      <c r="EB3">
        <v>97.083440012400004</v>
      </c>
      <c r="EC3">
        <v>9.17104315305E-2</v>
      </c>
      <c r="ED3">
        <v>0</v>
      </c>
      <c r="EE3">
        <v>937.41573027699997</v>
      </c>
      <c r="EF3">
        <v>136.773269167</v>
      </c>
      <c r="EG3">
        <v>2.7513129459099998E-2</v>
      </c>
      <c r="EH3">
        <v>0</v>
      </c>
      <c r="EI3">
        <v>654.81431533600005</v>
      </c>
      <c r="EJ3">
        <v>33.109911394000001</v>
      </c>
      <c r="EK3">
        <v>0</v>
      </c>
      <c r="EL3">
        <v>0</v>
      </c>
      <c r="EM3">
        <v>934.22848708000004</v>
      </c>
      <c r="EN3">
        <v>229.87219663100001</v>
      </c>
      <c r="EO3">
        <v>8.23192833417</v>
      </c>
      <c r="EP3">
        <v>0</v>
      </c>
      <c r="EQ3" s="28">
        <f t="shared" si="9"/>
        <v>1.2818063257218468E-3</v>
      </c>
      <c r="ER3" s="28">
        <f t="shared" si="10"/>
        <v>4.6439552527778949E-3</v>
      </c>
      <c r="ES3" s="29">
        <v>0.91157928893808904</v>
      </c>
      <c r="ET3" s="29">
        <v>8.8398955357420095E-2</v>
      </c>
      <c r="EU3" s="29">
        <v>2.1755703727888101E-5</v>
      </c>
      <c r="EV3" s="29">
        <v>0</v>
      </c>
      <c r="EW3" s="29">
        <v>8.8420711061148002E-2</v>
      </c>
      <c r="EX3" s="29">
        <v>0.85306779394422905</v>
      </c>
      <c r="EY3" s="29">
        <v>0.14328446909114001</v>
      </c>
      <c r="EZ3" s="29">
        <v>3.6477369642371701E-3</v>
      </c>
      <c r="FA3" s="29">
        <v>0</v>
      </c>
      <c r="FB3" s="29">
        <v>0.14693220605537699</v>
      </c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 s="17" t="s">
        <v>151</v>
      </c>
      <c r="B4" s="3">
        <v>55</v>
      </c>
      <c r="C4" s="18" t="s">
        <v>147</v>
      </c>
      <c r="D4" s="3"/>
      <c r="E4" s="3"/>
      <c r="F4" s="3" t="s">
        <v>152</v>
      </c>
      <c r="G4" s="19">
        <v>43906</v>
      </c>
      <c r="H4" s="20">
        <f>ABS(I4-G4)</f>
        <v>4</v>
      </c>
      <c r="I4" s="17">
        <v>43910</v>
      </c>
      <c r="J4" s="3">
        <v>37.4</v>
      </c>
      <c r="K4" s="20">
        <v>96</v>
      </c>
      <c r="L4" s="20">
        <v>0</v>
      </c>
      <c r="M4" s="18">
        <v>0</v>
      </c>
      <c r="N4" s="17"/>
      <c r="O4" s="3">
        <f t="shared" si="0"/>
        <v>-1</v>
      </c>
      <c r="P4" s="17">
        <v>43918</v>
      </c>
      <c r="Q4" s="21">
        <f>P4-I4</f>
        <v>8</v>
      </c>
      <c r="R4" s="21"/>
      <c r="S4" s="21"/>
      <c r="T4" s="3">
        <v>0</v>
      </c>
      <c r="U4" s="3">
        <v>6.3</v>
      </c>
      <c r="V4" s="3">
        <v>17</v>
      </c>
      <c r="W4" s="3">
        <v>7.7</v>
      </c>
      <c r="X4" s="3">
        <v>1</v>
      </c>
      <c r="Y4" s="3">
        <v>359</v>
      </c>
      <c r="Z4" s="3">
        <v>340</v>
      </c>
      <c r="AA4" s="3">
        <v>521</v>
      </c>
      <c r="AB4" s="3">
        <v>-1</v>
      </c>
      <c r="AC4" s="3">
        <v>-1</v>
      </c>
      <c r="AD4" s="3">
        <v>57.7</v>
      </c>
      <c r="AE4" s="18">
        <v>1</v>
      </c>
      <c r="AF4" s="17">
        <v>43907</v>
      </c>
      <c r="AG4" s="17" t="s">
        <v>153</v>
      </c>
      <c r="AH4" s="21">
        <f>AO4-AF4</f>
        <v>3</v>
      </c>
      <c r="AI4" s="18">
        <v>1</v>
      </c>
      <c r="AJ4" s="17">
        <v>43910</v>
      </c>
      <c r="AK4" s="18" t="s">
        <v>150</v>
      </c>
      <c r="AL4" s="3"/>
      <c r="AM4" s="3"/>
      <c r="AN4" s="3"/>
      <c r="AO4" s="19">
        <v>43910</v>
      </c>
      <c r="AP4" s="22">
        <v>146093603</v>
      </c>
      <c r="AQ4" s="3">
        <v>3</v>
      </c>
      <c r="AR4" s="3">
        <v>122</v>
      </c>
      <c r="AS4" s="3"/>
      <c r="AT4" s="3"/>
      <c r="AU4" s="3"/>
      <c r="AV4" s="3">
        <v>-1</v>
      </c>
      <c r="AW4" s="3">
        <v>-1</v>
      </c>
      <c r="AX4" s="3">
        <v>-1</v>
      </c>
      <c r="AY4" s="3"/>
      <c r="AZ4" s="3">
        <v>-1</v>
      </c>
      <c r="BA4" s="3">
        <v>-1</v>
      </c>
      <c r="BB4" s="3"/>
      <c r="BC4" s="3">
        <v>-1</v>
      </c>
      <c r="BD4" s="3"/>
      <c r="BE4" s="3">
        <v>-1</v>
      </c>
      <c r="BF4" s="3"/>
      <c r="BG4" s="3">
        <v>-1</v>
      </c>
      <c r="BH4" s="3"/>
      <c r="BI4" s="3">
        <v>-1</v>
      </c>
      <c r="BJ4" s="3"/>
      <c r="BK4" s="3">
        <v>-1</v>
      </c>
      <c r="BL4" s="3"/>
      <c r="BM4" s="3">
        <v>-1</v>
      </c>
      <c r="BN4" s="3"/>
      <c r="BO4" s="3">
        <v>-1</v>
      </c>
      <c r="BP4" s="3"/>
      <c r="BQ4" s="3"/>
      <c r="BR4"/>
      <c r="BS4"/>
      <c r="BT4"/>
      <c r="BU4">
        <v>3</v>
      </c>
      <c r="BV4">
        <v>3</v>
      </c>
      <c r="BW4"/>
      <c r="BX4">
        <v>-750</v>
      </c>
      <c r="BY4">
        <v>5736</v>
      </c>
      <c r="BZ4">
        <v>4733</v>
      </c>
      <c r="CA4" s="23">
        <f t="shared" si="1"/>
        <v>0.17486052998605295</v>
      </c>
      <c r="CB4" s="24">
        <f t="shared" si="2"/>
        <v>0.82513947001394705</v>
      </c>
      <c r="CC4">
        <v>2877</v>
      </c>
      <c r="CD4">
        <v>2299</v>
      </c>
      <c r="CE4">
        <v>80</v>
      </c>
      <c r="CF4">
        <v>1083</v>
      </c>
      <c r="CG4">
        <v>865</v>
      </c>
      <c r="CH4">
        <f t="shared" si="3"/>
        <v>20</v>
      </c>
      <c r="CI4">
        <v>80</v>
      </c>
      <c r="CJ4">
        <v>484</v>
      </c>
      <c r="CK4">
        <v>442</v>
      </c>
      <c r="CL4">
        <v>91</v>
      </c>
      <c r="CM4">
        <v>1309</v>
      </c>
      <c r="CN4">
        <v>991</v>
      </c>
      <c r="CO4">
        <v>76</v>
      </c>
      <c r="CP4">
        <v>2859</v>
      </c>
      <c r="CQ4">
        <v>2434</v>
      </c>
      <c r="CR4">
        <v>85</v>
      </c>
      <c r="CS4">
        <v>1378</v>
      </c>
      <c r="CT4">
        <v>1192</v>
      </c>
      <c r="CU4">
        <v>87</v>
      </c>
      <c r="CV4">
        <f t="shared" si="4"/>
        <v>13</v>
      </c>
      <c r="CW4">
        <v>1481</v>
      </c>
      <c r="CX4">
        <v>1242</v>
      </c>
      <c r="CY4">
        <v>84</v>
      </c>
      <c r="CZ4"/>
      <c r="DA4">
        <v>5943.9725135099998</v>
      </c>
      <c r="DB4" s="25">
        <f t="shared" si="5"/>
        <v>3.4988808080337011E-2</v>
      </c>
      <c r="DC4" s="26"/>
      <c r="DD4">
        <v>4981.3130789799998</v>
      </c>
      <c r="DE4">
        <v>871.67368551100003</v>
      </c>
      <c r="DF4">
        <v>69.822886690199994</v>
      </c>
      <c r="DG4">
        <v>21.162862328500001</v>
      </c>
      <c r="DH4" s="27">
        <v>0.83804443369447301</v>
      </c>
      <c r="DI4" s="27">
        <v>0.14664833720710899</v>
      </c>
      <c r="DJ4" s="27">
        <v>1.17468387566565E-2</v>
      </c>
      <c r="DK4" s="27">
        <v>3.5603903417115602E-3</v>
      </c>
      <c r="DL4" s="27">
        <v>0.161955566305477</v>
      </c>
      <c r="DM4" s="28">
        <f t="shared" si="6"/>
        <v>5.0493714582780499E-14</v>
      </c>
      <c r="DN4" s="25">
        <f t="shared" si="7"/>
        <v>1.539890149217403E-2</v>
      </c>
      <c r="DO4" s="26"/>
      <c r="DP4">
        <v>1519.8531678300001</v>
      </c>
      <c r="DQ4">
        <v>1420.4851919</v>
      </c>
      <c r="DR4">
        <v>1151.34740586</v>
      </c>
      <c r="DS4">
        <v>553.88383706100001</v>
      </c>
      <c r="DT4">
        <v>1284.6941396</v>
      </c>
      <c r="DU4" s="28">
        <f t="shared" si="8"/>
        <v>2.3063315363322291E-3</v>
      </c>
      <c r="DV4"/>
      <c r="DW4">
        <v>1326.8020480600001</v>
      </c>
      <c r="DX4">
        <v>192.274260962</v>
      </c>
      <c r="DY4">
        <v>0</v>
      </c>
      <c r="DZ4">
        <v>0.77685880739299995</v>
      </c>
      <c r="EA4">
        <v>1217.6681721</v>
      </c>
      <c r="EB4">
        <v>182.45262728399999</v>
      </c>
      <c r="EC4">
        <v>0</v>
      </c>
      <c r="ED4">
        <v>20.3643925147</v>
      </c>
      <c r="EE4">
        <v>926.89947483000003</v>
      </c>
      <c r="EF4">
        <v>217.393074875</v>
      </c>
      <c r="EG4">
        <v>7.0548561535200003</v>
      </c>
      <c r="EH4">
        <v>0</v>
      </c>
      <c r="EI4">
        <v>534.15753794399996</v>
      </c>
      <c r="EJ4">
        <v>19.7262991166</v>
      </c>
      <c r="EK4">
        <v>0</v>
      </c>
      <c r="EL4">
        <v>0</v>
      </c>
      <c r="EM4">
        <v>963.68880088499998</v>
      </c>
      <c r="EN4">
        <v>258.23787688599998</v>
      </c>
      <c r="EO4">
        <v>62.767461826000002</v>
      </c>
      <c r="EP4">
        <v>0</v>
      </c>
      <c r="EQ4" s="28">
        <f t="shared" si="9"/>
        <v>2.4284852144802653E-3</v>
      </c>
      <c r="ER4" s="28">
        <f t="shared" si="10"/>
        <v>1.8235566976743914E-3</v>
      </c>
      <c r="ES4" s="29">
        <v>0.86442979648548601</v>
      </c>
      <c r="ET4" s="29">
        <v>0.133141828326165</v>
      </c>
      <c r="EU4" s="29">
        <v>2.18749504044057E-3</v>
      </c>
      <c r="EV4" s="29">
        <v>2.4088014713763699E-4</v>
      </c>
      <c r="EW4" s="29">
        <v>0.13557020351374299</v>
      </c>
      <c r="EX4" s="29">
        <v>0.80636316697549804</v>
      </c>
      <c r="EY4" s="29">
        <v>0.16290620700759301</v>
      </c>
      <c r="EZ4" s="29">
        <v>2.3202699020769199E-2</v>
      </c>
      <c r="FA4" s="29">
        <v>7.5279269945508999E-3</v>
      </c>
      <c r="FB4" s="29">
        <v>0.19363683302291301</v>
      </c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5">
      <c r="A5" s="32" t="s">
        <v>154</v>
      </c>
      <c r="B5" s="20">
        <v>83</v>
      </c>
      <c r="C5" s="33" t="s">
        <v>147</v>
      </c>
      <c r="D5" s="3"/>
      <c r="E5" s="3"/>
      <c r="F5" s="3" t="s">
        <v>155</v>
      </c>
      <c r="G5" s="19">
        <v>43912</v>
      </c>
      <c r="H5" s="20">
        <f>ABS(I5-G5)</f>
        <v>1</v>
      </c>
      <c r="I5" s="32">
        <v>43913</v>
      </c>
      <c r="J5" s="3">
        <v>37.6</v>
      </c>
      <c r="K5" s="20">
        <v>95</v>
      </c>
      <c r="L5" s="20">
        <v>0</v>
      </c>
      <c r="M5" s="34"/>
      <c r="N5" s="3"/>
      <c r="O5" s="3">
        <f t="shared" si="0"/>
        <v>-1</v>
      </c>
      <c r="P5" s="34"/>
      <c r="Q5" s="34"/>
      <c r="R5" s="34"/>
      <c r="S5" s="34"/>
      <c r="T5" s="3">
        <v>0</v>
      </c>
      <c r="U5" s="3">
        <v>5.82</v>
      </c>
      <c r="V5" s="3">
        <v>13</v>
      </c>
      <c r="W5" s="3">
        <v>5.6</v>
      </c>
      <c r="X5" s="3">
        <v>1.5</v>
      </c>
      <c r="Y5" s="3">
        <v>662</v>
      </c>
      <c r="Z5" s="3">
        <v>261</v>
      </c>
      <c r="AA5" s="3">
        <v>78</v>
      </c>
      <c r="AB5" s="3">
        <v>-1</v>
      </c>
      <c r="AC5" s="3">
        <v>0.01</v>
      </c>
      <c r="AD5" s="3">
        <v>49.9</v>
      </c>
      <c r="AE5" s="34">
        <v>1</v>
      </c>
      <c r="AF5" s="32">
        <v>43914</v>
      </c>
      <c r="AG5" s="34" t="s">
        <v>150</v>
      </c>
      <c r="AH5" s="3"/>
      <c r="AI5" s="3"/>
      <c r="AJ5" s="3"/>
      <c r="AK5" s="3"/>
      <c r="AL5" s="3"/>
      <c r="AM5" s="3"/>
      <c r="AN5" s="3"/>
      <c r="AO5" s="19">
        <v>43913</v>
      </c>
      <c r="AP5" s="3">
        <v>146135391</v>
      </c>
      <c r="AQ5" s="3">
        <v>3</v>
      </c>
      <c r="AR5" s="3">
        <v>113</v>
      </c>
      <c r="AS5" s="3"/>
      <c r="AT5" s="3"/>
      <c r="AU5" s="3"/>
      <c r="AV5" s="3">
        <v>-1</v>
      </c>
      <c r="AW5" s="3">
        <v>0</v>
      </c>
      <c r="AX5" s="3">
        <v>0</v>
      </c>
      <c r="AY5" s="3"/>
      <c r="AZ5" s="3">
        <v>0</v>
      </c>
      <c r="BA5" s="3">
        <v>0</v>
      </c>
      <c r="BB5" s="3"/>
      <c r="BC5" s="3">
        <v>0</v>
      </c>
      <c r="BD5" s="3"/>
      <c r="BE5" s="3">
        <v>0</v>
      </c>
      <c r="BF5" s="3"/>
      <c r="BG5" s="3">
        <v>0</v>
      </c>
      <c r="BH5" s="3"/>
      <c r="BI5" s="3">
        <v>0</v>
      </c>
      <c r="BJ5" s="3"/>
      <c r="BK5" s="3">
        <v>0</v>
      </c>
      <c r="BL5" s="3"/>
      <c r="BM5" s="3">
        <v>0</v>
      </c>
      <c r="BN5" s="3"/>
      <c r="BO5" s="3">
        <v>0</v>
      </c>
      <c r="BP5" s="3"/>
      <c r="BQ5"/>
      <c r="BR5" s="19">
        <v>43913</v>
      </c>
      <c r="BS5" s="19">
        <v>43915</v>
      </c>
      <c r="BT5"/>
      <c r="BU5">
        <v>3</v>
      </c>
      <c r="BV5">
        <v>3</v>
      </c>
      <c r="BW5"/>
      <c r="BX5">
        <v>-750</v>
      </c>
      <c r="BY5">
        <v>5323</v>
      </c>
      <c r="BZ5">
        <v>4653</v>
      </c>
      <c r="CA5" s="23">
        <f t="shared" si="1"/>
        <v>0.12586887093744126</v>
      </c>
      <c r="CB5" s="24">
        <f t="shared" si="2"/>
        <v>0.87413112906255874</v>
      </c>
      <c r="CC5">
        <v>2736</v>
      </c>
      <c r="CD5">
        <v>2403</v>
      </c>
      <c r="CE5">
        <v>88</v>
      </c>
      <c r="CF5">
        <v>943</v>
      </c>
      <c r="CG5">
        <v>837</v>
      </c>
      <c r="CH5">
        <f t="shared" si="3"/>
        <v>11</v>
      </c>
      <c r="CI5">
        <v>89</v>
      </c>
      <c r="CJ5">
        <v>702</v>
      </c>
      <c r="CK5">
        <v>652</v>
      </c>
      <c r="CL5">
        <v>93</v>
      </c>
      <c r="CM5">
        <v>1090</v>
      </c>
      <c r="CN5">
        <v>912</v>
      </c>
      <c r="CO5">
        <v>84</v>
      </c>
      <c r="CP5">
        <v>2587</v>
      </c>
      <c r="CQ5">
        <v>2250</v>
      </c>
      <c r="CR5">
        <v>87</v>
      </c>
      <c r="CS5">
        <v>1439</v>
      </c>
      <c r="CT5">
        <v>1328</v>
      </c>
      <c r="CU5">
        <v>92</v>
      </c>
      <c r="CV5">
        <f t="shared" si="4"/>
        <v>8</v>
      </c>
      <c r="CW5">
        <v>1147</v>
      </c>
      <c r="CX5">
        <v>921</v>
      </c>
      <c r="CY5">
        <v>80</v>
      </c>
      <c r="CZ5"/>
      <c r="DA5">
        <v>5415.5085677699999</v>
      </c>
      <c r="DB5" s="25">
        <f t="shared" si="5"/>
        <v>1.7082157033331609E-2</v>
      </c>
      <c r="DC5" s="26"/>
      <c r="DD5">
        <v>5220.5981613100003</v>
      </c>
      <c r="DE5">
        <v>194.62493244199999</v>
      </c>
      <c r="DF5">
        <v>0</v>
      </c>
      <c r="DG5">
        <v>0</v>
      </c>
      <c r="DH5" s="27">
        <v>0.96400884533356801</v>
      </c>
      <c r="DI5" s="27">
        <v>3.5938440500361497E-2</v>
      </c>
      <c r="DJ5" s="27">
        <v>0</v>
      </c>
      <c r="DK5" s="27">
        <v>0</v>
      </c>
      <c r="DL5" s="27">
        <v>3.5938440500361497E-2</v>
      </c>
      <c r="DM5" s="28">
        <f t="shared" si="6"/>
        <v>5.2714166070946054E-5</v>
      </c>
      <c r="DN5" s="25">
        <f t="shared" si="7"/>
        <v>9.3233290032634114E-2</v>
      </c>
      <c r="DO5" s="26"/>
      <c r="DP5">
        <v>1539.9100736600001</v>
      </c>
      <c r="DQ5">
        <v>1068.7784500099999</v>
      </c>
      <c r="DR5">
        <v>1141.9341886899999</v>
      </c>
      <c r="DS5">
        <v>536.20900561999997</v>
      </c>
      <c r="DT5">
        <v>1124.31430469</v>
      </c>
      <c r="DU5" s="28">
        <f t="shared" si="8"/>
        <v>8.0556517368713483E-4</v>
      </c>
      <c r="DV5"/>
      <c r="DW5">
        <v>1513.46467211</v>
      </c>
      <c r="DX5">
        <v>26.445401545500001</v>
      </c>
      <c r="DY5">
        <v>0</v>
      </c>
      <c r="DZ5">
        <v>0</v>
      </c>
      <c r="EA5">
        <v>1018.65962751</v>
      </c>
      <c r="EB5">
        <v>50.1188225004</v>
      </c>
      <c r="EC5">
        <v>0</v>
      </c>
      <c r="ED5">
        <v>0</v>
      </c>
      <c r="EE5">
        <v>1060.24863519</v>
      </c>
      <c r="EF5">
        <v>81.685553500099999</v>
      </c>
      <c r="EG5">
        <v>0</v>
      </c>
      <c r="EH5">
        <v>0</v>
      </c>
      <c r="EI5">
        <v>525.18013081399999</v>
      </c>
      <c r="EJ5">
        <v>11.028874805499999</v>
      </c>
      <c r="EK5">
        <v>0</v>
      </c>
      <c r="EL5">
        <v>0</v>
      </c>
      <c r="EM5">
        <v>1099.1354034999999</v>
      </c>
      <c r="EN5">
        <v>25.178901188499999</v>
      </c>
      <c r="EO5">
        <v>0</v>
      </c>
      <c r="EP5">
        <v>0</v>
      </c>
      <c r="EQ5" s="28">
        <f t="shared" si="9"/>
        <v>7.4889736102940613E-4</v>
      </c>
      <c r="ER5" s="28">
        <f t="shared" si="10"/>
        <v>8.6000750212128062E-4</v>
      </c>
      <c r="ES5" s="29">
        <v>0.96297145512101201</v>
      </c>
      <c r="ET5" s="29">
        <v>3.7028544877465E-2</v>
      </c>
      <c r="EU5" s="29">
        <v>0</v>
      </c>
      <c r="EV5" s="29">
        <v>0</v>
      </c>
      <c r="EW5" s="29">
        <v>3.7028544877465E-2</v>
      </c>
      <c r="EX5" s="29">
        <v>0.96566596486690803</v>
      </c>
      <c r="EY5" s="29">
        <v>3.4334035132590701E-2</v>
      </c>
      <c r="EZ5" s="29">
        <v>0</v>
      </c>
      <c r="FA5" s="29">
        <v>0</v>
      </c>
      <c r="FB5" s="29">
        <v>3.4334035132590701E-2</v>
      </c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 s="17" t="s">
        <v>156</v>
      </c>
      <c r="B6" s="3">
        <v>68</v>
      </c>
      <c r="C6" s="18" t="s">
        <v>142</v>
      </c>
      <c r="D6" s="3"/>
      <c r="E6" s="3"/>
      <c r="F6" s="3" t="s">
        <v>157</v>
      </c>
      <c r="G6" s="19">
        <v>43908</v>
      </c>
      <c r="H6" s="20">
        <f>ABS(I6-G6)</f>
        <v>1</v>
      </c>
      <c r="I6" s="17">
        <v>43909</v>
      </c>
      <c r="J6" s="3">
        <v>39.9</v>
      </c>
      <c r="K6" s="20">
        <v>89</v>
      </c>
      <c r="L6" s="20">
        <v>0</v>
      </c>
      <c r="M6" s="18">
        <v>0</v>
      </c>
      <c r="N6" s="17"/>
      <c r="O6" s="3">
        <f t="shared" si="0"/>
        <v>-1</v>
      </c>
      <c r="P6" s="17">
        <v>43916</v>
      </c>
      <c r="Q6" s="21">
        <f>P6-I6</f>
        <v>7</v>
      </c>
      <c r="R6" s="21"/>
      <c r="S6" s="21"/>
      <c r="T6" s="3">
        <v>0</v>
      </c>
      <c r="U6" s="3">
        <v>6.19</v>
      </c>
      <c r="V6" s="3">
        <v>15</v>
      </c>
      <c r="W6" s="3">
        <v>0.8</v>
      </c>
      <c r="X6" s="3">
        <v>0.8</v>
      </c>
      <c r="Y6" s="3">
        <v>442</v>
      </c>
      <c r="Z6" s="3">
        <v>157</v>
      </c>
      <c r="AA6" s="3">
        <v>33</v>
      </c>
      <c r="AB6" s="3">
        <v>-1</v>
      </c>
      <c r="AC6" s="3">
        <v>-1</v>
      </c>
      <c r="AD6" s="3">
        <v>-1</v>
      </c>
      <c r="AE6" s="18">
        <v>1</v>
      </c>
      <c r="AF6" s="17">
        <v>43909</v>
      </c>
      <c r="AG6" s="17" t="s">
        <v>150</v>
      </c>
      <c r="AH6" s="21">
        <f>AO6-AF6</f>
        <v>0</v>
      </c>
      <c r="AI6" s="18">
        <v>1</v>
      </c>
      <c r="AJ6" s="17">
        <v>43912</v>
      </c>
      <c r="AK6" s="17" t="s">
        <v>150</v>
      </c>
      <c r="AL6" s="3">
        <v>-1</v>
      </c>
      <c r="AM6" s="3"/>
      <c r="AN6" s="3"/>
      <c r="AO6" s="19">
        <v>43909</v>
      </c>
      <c r="AP6" s="3">
        <v>146038053</v>
      </c>
      <c r="AQ6" s="3">
        <v>3</v>
      </c>
      <c r="AR6" s="3">
        <v>89</v>
      </c>
      <c r="AS6" s="3">
        <v>-1</v>
      </c>
      <c r="AT6" s="3"/>
      <c r="AU6" s="3"/>
      <c r="AV6" s="3">
        <v>-1</v>
      </c>
      <c r="AW6" s="3">
        <v>1</v>
      </c>
      <c r="AX6" s="3">
        <v>1</v>
      </c>
      <c r="AY6" s="3" t="s">
        <v>158</v>
      </c>
      <c r="AZ6" s="3">
        <v>1</v>
      </c>
      <c r="BA6" s="3">
        <v>1</v>
      </c>
      <c r="BB6" s="3" t="s">
        <v>159</v>
      </c>
      <c r="BC6" s="3">
        <v>0</v>
      </c>
      <c r="BD6" s="3"/>
      <c r="BE6" s="3">
        <v>1</v>
      </c>
      <c r="BF6" s="3" t="s">
        <v>160</v>
      </c>
      <c r="BG6" s="3">
        <v>0</v>
      </c>
      <c r="BH6" s="3"/>
      <c r="BI6" s="3">
        <v>0</v>
      </c>
      <c r="BJ6" s="3"/>
      <c r="BK6" s="3">
        <v>1</v>
      </c>
      <c r="BL6" s="3" t="s">
        <v>161</v>
      </c>
      <c r="BM6" s="3">
        <v>1</v>
      </c>
      <c r="BN6" s="3" t="s">
        <v>162</v>
      </c>
      <c r="BO6" s="3">
        <v>0</v>
      </c>
      <c r="BP6" s="3"/>
      <c r="BQ6" s="3"/>
      <c r="BR6"/>
      <c r="BS6"/>
      <c r="BT6"/>
      <c r="BU6">
        <v>3</v>
      </c>
      <c r="BV6">
        <v>2</v>
      </c>
      <c r="BW6"/>
      <c r="BX6">
        <v>-650</v>
      </c>
      <c r="BY6">
        <v>2239</v>
      </c>
      <c r="BZ6">
        <v>1803</v>
      </c>
      <c r="CA6" s="23">
        <f t="shared" si="1"/>
        <v>0.19472979008485936</v>
      </c>
      <c r="CB6" s="24">
        <f t="shared" si="2"/>
        <v>0.80527020991514064</v>
      </c>
      <c r="CC6">
        <v>1195</v>
      </c>
      <c r="CD6">
        <v>958</v>
      </c>
      <c r="CE6">
        <v>80</v>
      </c>
      <c r="CF6">
        <v>448</v>
      </c>
      <c r="CG6">
        <v>396</v>
      </c>
      <c r="CH6">
        <f t="shared" si="3"/>
        <v>12</v>
      </c>
      <c r="CI6">
        <v>88</v>
      </c>
      <c r="CJ6">
        <v>187</v>
      </c>
      <c r="CK6">
        <v>168</v>
      </c>
      <c r="CL6">
        <v>90</v>
      </c>
      <c r="CM6">
        <v>558</v>
      </c>
      <c r="CN6">
        <v>393</v>
      </c>
      <c r="CO6">
        <v>70</v>
      </c>
      <c r="CP6">
        <v>1043</v>
      </c>
      <c r="CQ6">
        <v>844</v>
      </c>
      <c r="CR6">
        <v>81</v>
      </c>
      <c r="CS6">
        <v>549</v>
      </c>
      <c r="CT6">
        <v>493</v>
      </c>
      <c r="CU6">
        <v>90</v>
      </c>
      <c r="CV6">
        <f t="shared" si="4"/>
        <v>10</v>
      </c>
      <c r="CW6">
        <v>494</v>
      </c>
      <c r="CX6">
        <v>351</v>
      </c>
      <c r="CY6">
        <v>71</v>
      </c>
      <c r="CZ6"/>
      <c r="DA6">
        <v>2407.0570842100001</v>
      </c>
      <c r="DB6" s="25">
        <f t="shared" si="5"/>
        <v>6.9818487194356127E-2</v>
      </c>
      <c r="DC6" s="26"/>
      <c r="DD6">
        <v>2250.3454174899998</v>
      </c>
      <c r="DE6">
        <v>143.36612798499999</v>
      </c>
      <c r="DF6">
        <v>0.58459280372699995</v>
      </c>
      <c r="DG6">
        <v>16.474161665299999</v>
      </c>
      <c r="DH6" s="27">
        <v>0.93489491057440699</v>
      </c>
      <c r="DI6" s="27">
        <v>5.9560751145232203E-2</v>
      </c>
      <c r="DJ6" s="27">
        <v>2.4286619854670599E-4</v>
      </c>
      <c r="DK6" s="27">
        <v>6.8441092541462701E-3</v>
      </c>
      <c r="DL6" s="27">
        <v>6.6647726597925103E-2</v>
      </c>
      <c r="DM6" s="28">
        <f t="shared" si="6"/>
        <v>1.5426371723316421E-3</v>
      </c>
      <c r="DN6" s="25">
        <f t="shared" si="7"/>
        <v>0.13865162725040817</v>
      </c>
      <c r="DO6" s="26"/>
      <c r="DP6">
        <v>586.94841832700001</v>
      </c>
      <c r="DQ6">
        <v>528.145531968</v>
      </c>
      <c r="DR6">
        <v>470.63758175499999</v>
      </c>
      <c r="DS6">
        <v>274.634970065</v>
      </c>
      <c r="DT6">
        <v>546.51983053100003</v>
      </c>
      <c r="DU6" s="28">
        <f t="shared" si="8"/>
        <v>7.093789554064418E-5</v>
      </c>
      <c r="DV6"/>
      <c r="DW6">
        <v>553.30068648400004</v>
      </c>
      <c r="DX6">
        <v>33.647731843300001</v>
      </c>
      <c r="DY6">
        <v>0</v>
      </c>
      <c r="DZ6">
        <v>0</v>
      </c>
      <c r="EA6">
        <v>487.34978624600001</v>
      </c>
      <c r="EB6">
        <v>26.455558075999999</v>
      </c>
      <c r="EC6">
        <v>0</v>
      </c>
      <c r="ED6">
        <v>14.3401876465</v>
      </c>
      <c r="EE6">
        <v>463.99509345199999</v>
      </c>
      <c r="EF6">
        <v>6.6424883036500004</v>
      </c>
      <c r="EG6">
        <v>0</v>
      </c>
      <c r="EH6">
        <v>0</v>
      </c>
      <c r="EI6">
        <v>271.94079632400002</v>
      </c>
      <c r="EJ6">
        <v>2.4986085229800001</v>
      </c>
      <c r="EK6">
        <v>0.19556521851299999</v>
      </c>
      <c r="EL6">
        <v>0</v>
      </c>
      <c r="EM6">
        <v>471.41185179299998</v>
      </c>
      <c r="EN6">
        <v>72.615258200599996</v>
      </c>
      <c r="EO6">
        <v>0.38902758521399999</v>
      </c>
      <c r="EP6">
        <v>2.1036929526899999</v>
      </c>
      <c r="EQ6" s="28">
        <f t="shared" si="9"/>
        <v>1.0430412916867208E-3</v>
      </c>
      <c r="ER6" s="28">
        <f t="shared" si="10"/>
        <v>1.0507942563864175E-2</v>
      </c>
      <c r="ES6" s="29">
        <v>0.967734786608068</v>
      </c>
      <c r="ET6" s="29">
        <v>3.21184170109622E-2</v>
      </c>
      <c r="EU6" s="29">
        <v>1.4679638205321199E-4</v>
      </c>
      <c r="EV6" s="29">
        <v>0</v>
      </c>
      <c r="EW6" s="29">
        <v>3.2265213393015399E-2</v>
      </c>
      <c r="EX6" s="29">
        <v>0.89214900888730597</v>
      </c>
      <c r="EY6" s="29">
        <v>9.2187596003116004E-2</v>
      </c>
      <c r="EZ6" s="29">
        <v>3.6199881264374699E-4</v>
      </c>
      <c r="FA6" s="29">
        <v>1.5301396297868799E-2</v>
      </c>
      <c r="FB6" s="29">
        <v>0.107850991113629</v>
      </c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35" t="s">
        <v>163</v>
      </c>
      <c r="B7" s="20">
        <v>76</v>
      </c>
      <c r="C7" s="33" t="s">
        <v>142</v>
      </c>
      <c r="D7" s="3"/>
      <c r="E7" s="3"/>
      <c r="F7" s="22" t="s">
        <v>164</v>
      </c>
      <c r="G7" s="36"/>
      <c r="H7" s="20"/>
      <c r="I7" s="32">
        <v>43919</v>
      </c>
      <c r="J7" s="3">
        <v>37.6</v>
      </c>
      <c r="K7" s="20">
        <v>87</v>
      </c>
      <c r="L7" s="20">
        <v>7</v>
      </c>
      <c r="M7" s="37">
        <v>1</v>
      </c>
      <c r="N7" s="32">
        <v>43919</v>
      </c>
      <c r="O7" s="3">
        <f t="shared" si="0"/>
        <v>0</v>
      </c>
      <c r="P7" s="32"/>
      <c r="Q7" s="34"/>
      <c r="R7" s="34"/>
      <c r="S7" s="34"/>
      <c r="T7" s="20">
        <v>0</v>
      </c>
      <c r="U7" s="20">
        <v>7.98</v>
      </c>
      <c r="V7" s="20">
        <v>12</v>
      </c>
      <c r="W7" s="20">
        <v>10.8</v>
      </c>
      <c r="X7" s="20">
        <v>1.1000000000000001</v>
      </c>
      <c r="Y7" s="20">
        <v>1088</v>
      </c>
      <c r="Z7" s="20">
        <v>777</v>
      </c>
      <c r="AA7" s="20">
        <v>1815</v>
      </c>
      <c r="AB7" s="20">
        <v>-1</v>
      </c>
      <c r="AC7" s="20">
        <v>-1</v>
      </c>
      <c r="AD7" s="20">
        <v>53.2</v>
      </c>
      <c r="AE7" s="34">
        <v>1</v>
      </c>
      <c r="AF7" s="32">
        <v>43919</v>
      </c>
      <c r="AG7" s="34" t="s">
        <v>150</v>
      </c>
      <c r="AH7" s="3"/>
      <c r="AI7" s="3"/>
      <c r="AJ7" s="3"/>
      <c r="AK7" s="3"/>
      <c r="AL7" s="3"/>
      <c r="AM7" s="3"/>
      <c r="AN7" s="3"/>
      <c r="AO7" s="19">
        <v>43919</v>
      </c>
      <c r="AP7" s="3">
        <v>146247163</v>
      </c>
      <c r="AQ7" s="38">
        <v>3</v>
      </c>
      <c r="AR7" s="38">
        <v>109</v>
      </c>
      <c r="AS7" s="3"/>
      <c r="AT7" s="3"/>
      <c r="AU7" s="3"/>
      <c r="AV7" s="39" t="s">
        <v>165</v>
      </c>
      <c r="AW7" s="39"/>
      <c r="AX7" s="39"/>
      <c r="AY7" s="39"/>
      <c r="AZ7" s="39"/>
      <c r="BA7" s="39">
        <v>1</v>
      </c>
      <c r="BB7" s="39" t="s">
        <v>159</v>
      </c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"/>
      <c r="BQ7"/>
      <c r="BR7"/>
      <c r="BS7"/>
      <c r="BT7"/>
      <c r="BU7" s="22">
        <v>4</v>
      </c>
      <c r="BV7" s="22">
        <v>4</v>
      </c>
      <c r="BW7"/>
      <c r="BX7" s="40">
        <v>-750</v>
      </c>
      <c r="BY7" s="40">
        <v>3511</v>
      </c>
      <c r="BZ7" s="40">
        <v>2248</v>
      </c>
      <c r="CA7" s="23">
        <f t="shared" si="1"/>
        <v>0.35972657362574767</v>
      </c>
      <c r="CB7" s="24">
        <f t="shared" si="2"/>
        <v>0.64027342637425233</v>
      </c>
      <c r="CC7" s="40">
        <v>1830</v>
      </c>
      <c r="CD7" s="40">
        <v>968</v>
      </c>
      <c r="CE7" s="40">
        <v>53</v>
      </c>
      <c r="CF7" s="40">
        <v>701</v>
      </c>
      <c r="CG7" s="40">
        <v>224</v>
      </c>
      <c r="CH7">
        <f t="shared" si="3"/>
        <v>68</v>
      </c>
      <c r="CI7" s="40">
        <v>32</v>
      </c>
      <c r="CJ7" s="40">
        <v>283</v>
      </c>
      <c r="CK7" s="40">
        <v>197</v>
      </c>
      <c r="CL7" s="40">
        <v>70</v>
      </c>
      <c r="CM7" s="40">
        <v>846</v>
      </c>
      <c r="CN7" s="40">
        <v>546</v>
      </c>
      <c r="CO7" s="40">
        <v>65</v>
      </c>
      <c r="CP7" s="40">
        <v>1680</v>
      </c>
      <c r="CQ7" s="40">
        <v>1280</v>
      </c>
      <c r="CR7" s="40">
        <v>76</v>
      </c>
      <c r="CS7" s="40">
        <v>974</v>
      </c>
      <c r="CT7" s="40">
        <v>723</v>
      </c>
      <c r="CU7" s="40">
        <v>74</v>
      </c>
      <c r="CV7">
        <f t="shared" si="4"/>
        <v>26</v>
      </c>
      <c r="CW7" s="40">
        <v>706</v>
      </c>
      <c r="CX7" s="40">
        <v>557</v>
      </c>
      <c r="CY7" s="40">
        <v>79</v>
      </c>
      <c r="CZ7"/>
      <c r="DA7">
        <v>3804.3149711699998</v>
      </c>
      <c r="DB7" s="25">
        <f t="shared" si="5"/>
        <v>7.7100601131297006E-2</v>
      </c>
      <c r="DC7" s="26"/>
      <c r="DD7">
        <v>3272.1360841199999</v>
      </c>
      <c r="DE7">
        <v>482.93566779100001</v>
      </c>
      <c r="DF7">
        <v>24.3282794928</v>
      </c>
      <c r="DG7">
        <v>24.914939768899998</v>
      </c>
      <c r="DH7" s="27">
        <v>0.86011177016546303</v>
      </c>
      <c r="DI7" s="27">
        <v>0.126944186128331</v>
      </c>
      <c r="DJ7" s="27">
        <v>6.3949172655696097E-3</v>
      </c>
      <c r="DK7" s="27">
        <v>6.5491264413465502E-3</v>
      </c>
      <c r="DL7" s="27">
        <v>0.13988822983524701</v>
      </c>
      <c r="DM7" s="28">
        <f t="shared" si="6"/>
        <v>7.0967704900170647E-13</v>
      </c>
      <c r="DN7" s="25">
        <f t="shared" si="7"/>
        <v>0.25559276296023659</v>
      </c>
      <c r="DO7" s="26"/>
      <c r="DP7">
        <v>1023.48936065</v>
      </c>
      <c r="DQ7">
        <v>755.36165660300003</v>
      </c>
      <c r="DR7">
        <v>755.48267448199999</v>
      </c>
      <c r="DS7">
        <v>334.21206620800001</v>
      </c>
      <c r="DT7">
        <v>931.22643548500002</v>
      </c>
      <c r="DU7" s="28">
        <f t="shared" si="8"/>
        <v>1.1941118904260674E-3</v>
      </c>
      <c r="DV7"/>
      <c r="DW7">
        <v>953.66880183800004</v>
      </c>
      <c r="DX7">
        <v>69.294100322299997</v>
      </c>
      <c r="DY7">
        <v>0.52522988072400001</v>
      </c>
      <c r="DZ7">
        <v>1.2286079081300001E-3</v>
      </c>
      <c r="EA7">
        <v>725.52307064299998</v>
      </c>
      <c r="EB7">
        <v>23.444296102900001</v>
      </c>
      <c r="EC7">
        <v>6.1430395406300003E-3</v>
      </c>
      <c r="ED7">
        <v>6.3881468183100001</v>
      </c>
      <c r="EE7">
        <v>449.82345605900002</v>
      </c>
      <c r="EF7">
        <v>282.64984951999998</v>
      </c>
      <c r="EG7">
        <v>23.009368903399999</v>
      </c>
      <c r="EH7">
        <v>0</v>
      </c>
      <c r="EI7">
        <v>311.42077520800001</v>
      </c>
      <c r="EJ7">
        <v>22.441137745900001</v>
      </c>
      <c r="EK7">
        <v>0.35015325381599999</v>
      </c>
      <c r="EL7">
        <v>0</v>
      </c>
      <c r="EM7">
        <v>827.20573263899996</v>
      </c>
      <c r="EN7">
        <v>85.095226628700004</v>
      </c>
      <c r="EO7">
        <v>0.42018390457900001</v>
      </c>
      <c r="EP7">
        <v>18.505292312200002</v>
      </c>
      <c r="EQ7" s="28">
        <f t="shared" si="9"/>
        <v>1.3734904715030328E-3</v>
      </c>
      <c r="ER7" s="28">
        <f t="shared" si="10"/>
        <v>2.289636474900507E-5</v>
      </c>
      <c r="ES7" s="29">
        <v>0.81153034987228501</v>
      </c>
      <c r="ET7" s="29">
        <v>0.177166337448212</v>
      </c>
      <c r="EU7" s="29">
        <v>1.1302731277788001E-2</v>
      </c>
      <c r="EV7" s="29">
        <v>5.8140126425848204E-7</v>
      </c>
      <c r="EW7" s="29">
        <v>0.18846965012726499</v>
      </c>
      <c r="EX7" s="29">
        <v>0.92063308792825505</v>
      </c>
      <c r="EY7" s="29">
        <v>6.4354493691004197E-2</v>
      </c>
      <c r="EZ7" s="29">
        <v>2.5277478604265299E-4</v>
      </c>
      <c r="FA7" s="29">
        <v>1.4759643594833999E-2</v>
      </c>
      <c r="FB7" s="29">
        <v>7.9366912071880902E-2</v>
      </c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5">
      <c r="A8" s="17" t="s">
        <v>166</v>
      </c>
      <c r="B8" s="3">
        <v>85</v>
      </c>
      <c r="C8" s="18" t="s">
        <v>147</v>
      </c>
      <c r="D8" s="3"/>
      <c r="E8" s="3"/>
      <c r="F8" s="3" t="s">
        <v>148</v>
      </c>
      <c r="G8" s="19">
        <v>43903</v>
      </c>
      <c r="H8" s="20">
        <f t="shared" ref="H8:H20" si="11">ABS(I8-G8)</f>
        <v>2</v>
      </c>
      <c r="I8" s="17">
        <v>43905</v>
      </c>
      <c r="J8" s="3">
        <v>36.700000000000003</v>
      </c>
      <c r="K8" s="20">
        <v>-1</v>
      </c>
      <c r="L8" s="20">
        <v>-1</v>
      </c>
      <c r="M8" s="18">
        <v>1</v>
      </c>
      <c r="N8" s="17">
        <v>43908</v>
      </c>
      <c r="O8" s="3">
        <f t="shared" si="0"/>
        <v>3</v>
      </c>
      <c r="P8" s="18"/>
      <c r="Q8" s="21"/>
      <c r="R8" s="21"/>
      <c r="S8" s="21"/>
      <c r="T8" s="3">
        <v>0</v>
      </c>
      <c r="U8" s="3">
        <v>10.75</v>
      </c>
      <c r="V8" s="3">
        <v>10</v>
      </c>
      <c r="W8" s="3">
        <v>18.600000000000001</v>
      </c>
      <c r="X8" s="3">
        <v>1.4</v>
      </c>
      <c r="Y8" s="3">
        <v>-1</v>
      </c>
      <c r="Z8" s="3">
        <v>314</v>
      </c>
      <c r="AA8" s="3">
        <v>56</v>
      </c>
      <c r="AB8" s="3">
        <v>-1</v>
      </c>
      <c r="AC8" s="3">
        <v>-1</v>
      </c>
      <c r="AD8" s="3">
        <v>-1</v>
      </c>
      <c r="AE8" s="18">
        <v>1</v>
      </c>
      <c r="AF8" s="17">
        <v>43906</v>
      </c>
      <c r="AG8" s="17" t="s">
        <v>150</v>
      </c>
      <c r="AH8" s="21">
        <f>AO8-AF8</f>
        <v>2</v>
      </c>
      <c r="AI8" s="18">
        <v>1</v>
      </c>
      <c r="AJ8" s="17">
        <v>43909</v>
      </c>
      <c r="AK8" s="18" t="s">
        <v>167</v>
      </c>
      <c r="AL8" s="3"/>
      <c r="AM8" s="3"/>
      <c r="AN8" s="3"/>
      <c r="AO8" s="19">
        <v>43908</v>
      </c>
      <c r="AP8" s="3">
        <v>146035420</v>
      </c>
      <c r="AQ8" s="3">
        <v>3</v>
      </c>
      <c r="AR8" s="3">
        <v>108</v>
      </c>
      <c r="AS8" s="3">
        <v>-1</v>
      </c>
      <c r="AT8" s="3"/>
      <c r="AU8" s="3"/>
      <c r="AV8" s="3">
        <v>-1</v>
      </c>
      <c r="AW8" s="3">
        <v>1</v>
      </c>
      <c r="AX8" s="3">
        <v>1</v>
      </c>
      <c r="AY8" s="3" t="s">
        <v>168</v>
      </c>
      <c r="AZ8" s="3">
        <v>0</v>
      </c>
      <c r="BA8" s="3">
        <v>0</v>
      </c>
      <c r="BB8" s="3"/>
      <c r="BC8" s="3">
        <v>1</v>
      </c>
      <c r="BD8" s="3" t="s">
        <v>169</v>
      </c>
      <c r="BE8" s="3">
        <v>0</v>
      </c>
      <c r="BF8" s="3"/>
      <c r="BG8" s="3">
        <v>0</v>
      </c>
      <c r="BH8" s="3"/>
      <c r="BI8" s="3">
        <v>1</v>
      </c>
      <c r="BJ8" s="3" t="s">
        <v>170</v>
      </c>
      <c r="BK8" s="3">
        <v>1</v>
      </c>
      <c r="BL8" s="3" t="s">
        <v>171</v>
      </c>
      <c r="BM8" s="3">
        <v>1</v>
      </c>
      <c r="BN8" s="3" t="s">
        <v>172</v>
      </c>
      <c r="BO8" s="3">
        <v>0</v>
      </c>
      <c r="BP8" s="3"/>
      <c r="BQ8"/>
      <c r="BR8" s="19">
        <v>43910</v>
      </c>
      <c r="BS8" s="19">
        <v>43914</v>
      </c>
      <c r="BT8"/>
      <c r="BU8" s="41">
        <v>5</v>
      </c>
      <c r="BV8" s="41">
        <v>5</v>
      </c>
      <c r="BW8"/>
      <c r="BX8" s="41">
        <v>-650</v>
      </c>
      <c r="BY8" s="41">
        <v>2745</v>
      </c>
      <c r="BZ8" s="41">
        <v>1087</v>
      </c>
      <c r="CA8" s="23">
        <f t="shared" si="1"/>
        <v>0.60400728597449915</v>
      </c>
      <c r="CB8" s="24">
        <f t="shared" si="2"/>
        <v>0.3959927140255009</v>
      </c>
      <c r="CC8" s="41">
        <v>1545</v>
      </c>
      <c r="CD8" s="41">
        <v>573</v>
      </c>
      <c r="CE8" s="41">
        <v>37</v>
      </c>
      <c r="CF8" s="41">
        <v>529</v>
      </c>
      <c r="CG8" s="41">
        <v>114</v>
      </c>
      <c r="CH8">
        <f t="shared" si="3"/>
        <v>79</v>
      </c>
      <c r="CI8" s="41">
        <v>21</v>
      </c>
      <c r="CJ8" s="41">
        <v>465</v>
      </c>
      <c r="CK8" s="41">
        <v>293</v>
      </c>
      <c r="CL8" s="41">
        <v>63</v>
      </c>
      <c r="CM8" s="41">
        <v>550</v>
      </c>
      <c r="CN8" s="41">
        <v>166</v>
      </c>
      <c r="CO8" s="41">
        <v>30</v>
      </c>
      <c r="CP8" s="41">
        <v>1200</v>
      </c>
      <c r="CQ8" s="41">
        <v>514</v>
      </c>
      <c r="CR8" s="41">
        <v>43</v>
      </c>
      <c r="CS8" s="41">
        <v>599</v>
      </c>
      <c r="CT8" s="41">
        <v>304</v>
      </c>
      <c r="CU8" s="41">
        <v>51</v>
      </c>
      <c r="CV8">
        <f t="shared" si="4"/>
        <v>49</v>
      </c>
      <c r="CW8" s="41">
        <v>601</v>
      </c>
      <c r="CX8" s="41">
        <v>209</v>
      </c>
      <c r="CY8" s="41">
        <v>35</v>
      </c>
      <c r="CZ8"/>
      <c r="DA8">
        <v>3946.61255291</v>
      </c>
      <c r="DB8" s="25">
        <f t="shared" si="5"/>
        <v>0.30446681471785253</v>
      </c>
      <c r="DC8" s="26"/>
      <c r="DD8">
        <v>1586.4905414100001</v>
      </c>
      <c r="DE8">
        <v>1315.0995967199999</v>
      </c>
      <c r="DF8">
        <v>352.99382397699998</v>
      </c>
      <c r="DG8">
        <v>662.37891305799997</v>
      </c>
      <c r="DH8" s="27">
        <v>0.40198791245424298</v>
      </c>
      <c r="DI8" s="27">
        <v>0.33322237212019301</v>
      </c>
      <c r="DJ8" s="27">
        <v>8.9442229062167006E-2</v>
      </c>
      <c r="DK8" s="27">
        <v>0.16783479608850899</v>
      </c>
      <c r="DL8" s="27">
        <v>0.59049939727086898</v>
      </c>
      <c r="DM8" s="28">
        <f t="shared" si="6"/>
        <v>7.5126902748885909E-3</v>
      </c>
      <c r="DN8" s="25">
        <f t="shared" si="7"/>
        <v>1.4913877365465539E-2</v>
      </c>
      <c r="DO8" s="26"/>
      <c r="DP8">
        <v>950.99521355000002</v>
      </c>
      <c r="DQ8">
        <v>634.08971195200002</v>
      </c>
      <c r="DR8">
        <v>843.11445509199996</v>
      </c>
      <c r="DS8">
        <v>531.30129312600002</v>
      </c>
      <c r="DT8">
        <v>925.46948061099999</v>
      </c>
      <c r="DU8" s="28">
        <f t="shared" si="8"/>
        <v>1.5619065148299969E-2</v>
      </c>
      <c r="DV8"/>
      <c r="DW8">
        <v>540.90546036800004</v>
      </c>
      <c r="DX8">
        <v>250.895091224</v>
      </c>
      <c r="DY8">
        <v>117.503296334</v>
      </c>
      <c r="DZ8">
        <v>41.691365624900001</v>
      </c>
      <c r="EA8">
        <v>237.52599384600001</v>
      </c>
      <c r="EB8">
        <v>221.26640849099999</v>
      </c>
      <c r="EC8">
        <v>34.398748963999999</v>
      </c>
      <c r="ED8">
        <v>140.898560651</v>
      </c>
      <c r="EE8">
        <v>199.561767339</v>
      </c>
      <c r="EF8">
        <v>390.75912276600002</v>
      </c>
      <c r="EG8">
        <v>106.158117902</v>
      </c>
      <c r="EH8">
        <v>146.63544708399999</v>
      </c>
      <c r="EI8">
        <v>360.990823218</v>
      </c>
      <c r="EJ8">
        <v>142.35089045500001</v>
      </c>
      <c r="EK8">
        <v>24.171554805500001</v>
      </c>
      <c r="EL8">
        <v>3.7859251457599998</v>
      </c>
      <c r="EM8">
        <v>225.833872877</v>
      </c>
      <c r="EN8">
        <v>309.04077092</v>
      </c>
      <c r="EO8">
        <v>68.2537271737</v>
      </c>
      <c r="EP8">
        <v>322.28757236600001</v>
      </c>
      <c r="EQ8" s="28">
        <f t="shared" si="9"/>
        <v>1.3660733043348888E-2</v>
      </c>
      <c r="ER8" s="28">
        <f t="shared" si="10"/>
        <v>5.9867166408044672E-4</v>
      </c>
      <c r="ES8" s="29">
        <v>0.473661674875552</v>
      </c>
      <c r="ET8" s="29">
        <v>0.33714690320756202</v>
      </c>
      <c r="EU8" s="29">
        <v>0.10657598726251501</v>
      </c>
      <c r="EV8" s="29">
        <v>8.2614531802412003E-2</v>
      </c>
      <c r="EW8" s="29">
        <v>0.52633742227249003</v>
      </c>
      <c r="EX8" s="29">
        <v>0.29710950948999099</v>
      </c>
      <c r="EY8" s="29">
        <v>0.34003658337551501</v>
      </c>
      <c r="EZ8" s="29">
        <v>6.5821468416982304E-2</v>
      </c>
      <c r="FA8" s="29">
        <v>0.29699811025177802</v>
      </c>
      <c r="FB8" s="29">
        <v>0.70285616204427603</v>
      </c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32" t="s">
        <v>173</v>
      </c>
      <c r="B9" s="20">
        <v>60</v>
      </c>
      <c r="C9" s="33" t="s">
        <v>147</v>
      </c>
      <c r="D9" s="3"/>
      <c r="E9" s="3"/>
      <c r="F9" s="3" t="s">
        <v>174</v>
      </c>
      <c r="G9" s="19">
        <v>43909</v>
      </c>
      <c r="H9" s="20">
        <f t="shared" si="11"/>
        <v>7</v>
      </c>
      <c r="I9" s="32">
        <v>43916</v>
      </c>
      <c r="J9" s="3">
        <v>37.4</v>
      </c>
      <c r="K9" s="20">
        <v>91</v>
      </c>
      <c r="L9" s="20">
        <v>0</v>
      </c>
      <c r="M9" s="34">
        <v>1</v>
      </c>
      <c r="N9" s="32">
        <v>43916</v>
      </c>
      <c r="O9" s="3">
        <f t="shared" si="0"/>
        <v>0</v>
      </c>
      <c r="P9" s="34"/>
      <c r="Q9" s="34"/>
      <c r="R9" s="34"/>
      <c r="S9" s="34"/>
      <c r="T9" s="3">
        <v>0</v>
      </c>
      <c r="U9" s="3">
        <v>3.12</v>
      </c>
      <c r="V9" s="3">
        <v>16</v>
      </c>
      <c r="W9" s="3">
        <v>7.7</v>
      </c>
      <c r="X9" s="3">
        <v>2.2999999999999998</v>
      </c>
      <c r="Y9" s="3">
        <v>956</v>
      </c>
      <c r="Z9" s="3">
        <v>262</v>
      </c>
      <c r="AA9" s="3">
        <v>53</v>
      </c>
      <c r="AB9" s="3">
        <v>-1</v>
      </c>
      <c r="AC9" s="3">
        <v>-1</v>
      </c>
      <c r="AD9" s="3">
        <v>95</v>
      </c>
      <c r="AE9" s="34">
        <v>1</v>
      </c>
      <c r="AF9" s="32">
        <v>43917</v>
      </c>
      <c r="AG9" s="34" t="s">
        <v>150</v>
      </c>
      <c r="AH9" s="3"/>
      <c r="AI9" s="3"/>
      <c r="AJ9" s="3"/>
      <c r="AK9" s="3"/>
      <c r="AL9" s="3"/>
      <c r="AM9" s="3"/>
      <c r="AN9" s="3"/>
      <c r="AO9" s="19">
        <v>43916</v>
      </c>
      <c r="AP9" s="3">
        <v>146221731</v>
      </c>
      <c r="AQ9" s="3">
        <v>3</v>
      </c>
      <c r="AR9" s="3">
        <v>114</v>
      </c>
      <c r="AS9" s="3"/>
      <c r="AT9" s="3"/>
      <c r="AU9" s="3"/>
      <c r="AV9" s="3">
        <v>-1</v>
      </c>
      <c r="AW9" s="3">
        <v>1</v>
      </c>
      <c r="AX9" s="3">
        <v>0</v>
      </c>
      <c r="AY9" s="3"/>
      <c r="AZ9" s="3">
        <v>1</v>
      </c>
      <c r="BA9" s="3">
        <v>0</v>
      </c>
      <c r="BB9" s="3"/>
      <c r="BC9" s="3">
        <v>0</v>
      </c>
      <c r="BD9" s="3"/>
      <c r="BE9" s="3">
        <v>1</v>
      </c>
      <c r="BF9" s="3" t="s">
        <v>175</v>
      </c>
      <c r="BG9" s="3">
        <v>1</v>
      </c>
      <c r="BH9" s="3" t="s">
        <v>176</v>
      </c>
      <c r="BI9" s="3">
        <v>1</v>
      </c>
      <c r="BJ9" s="3" t="s">
        <v>170</v>
      </c>
      <c r="BK9" s="3">
        <v>1</v>
      </c>
      <c r="BL9" s="3" t="s">
        <v>177</v>
      </c>
      <c r="BM9" s="3">
        <v>1</v>
      </c>
      <c r="BN9" s="3" t="s">
        <v>178</v>
      </c>
      <c r="BO9" s="3">
        <v>0</v>
      </c>
      <c r="BP9" s="3"/>
      <c r="BQ9" s="3"/>
      <c r="BR9"/>
      <c r="BS9"/>
      <c r="BT9"/>
      <c r="BU9">
        <v>4</v>
      </c>
      <c r="BV9">
        <v>4</v>
      </c>
      <c r="BW9"/>
      <c r="BX9">
        <v>-750</v>
      </c>
      <c r="BY9">
        <v>2504</v>
      </c>
      <c r="BZ9">
        <v>1711</v>
      </c>
      <c r="CA9" s="23">
        <f t="shared" si="1"/>
        <v>0.31669329073482433</v>
      </c>
      <c r="CB9" s="24">
        <f t="shared" si="2"/>
        <v>0.68330670926517567</v>
      </c>
      <c r="CC9">
        <v>1432</v>
      </c>
      <c r="CD9">
        <v>1015</v>
      </c>
      <c r="CE9">
        <v>71</v>
      </c>
      <c r="CF9">
        <v>641</v>
      </c>
      <c r="CG9">
        <v>548</v>
      </c>
      <c r="CH9">
        <f t="shared" si="3"/>
        <v>15</v>
      </c>
      <c r="CI9">
        <v>85</v>
      </c>
      <c r="CJ9">
        <v>204</v>
      </c>
      <c r="CK9">
        <v>139</v>
      </c>
      <c r="CL9">
        <v>68</v>
      </c>
      <c r="CM9">
        <v>586</v>
      </c>
      <c r="CN9">
        <v>328</v>
      </c>
      <c r="CO9">
        <v>56</v>
      </c>
      <c r="CP9">
        <v>1071</v>
      </c>
      <c r="CQ9">
        <v>696</v>
      </c>
      <c r="CR9">
        <v>65</v>
      </c>
      <c r="CS9">
        <v>668</v>
      </c>
      <c r="CT9">
        <v>572</v>
      </c>
      <c r="CU9">
        <v>86</v>
      </c>
      <c r="CV9" s="3"/>
      <c r="CW9">
        <v>403</v>
      </c>
      <c r="CX9">
        <v>124</v>
      </c>
      <c r="CY9">
        <v>31</v>
      </c>
      <c r="CZ9"/>
      <c r="DA9">
        <v>3333.7014627499998</v>
      </c>
      <c r="DB9" s="25">
        <f t="shared" si="5"/>
        <v>0.24888295248416506</v>
      </c>
      <c r="DC9" s="26"/>
      <c r="DD9">
        <v>3021.17579062</v>
      </c>
      <c r="DE9">
        <v>95.023142258099995</v>
      </c>
      <c r="DF9">
        <v>195.14989073000001</v>
      </c>
      <c r="DG9">
        <v>0</v>
      </c>
      <c r="DH9" s="27">
        <v>0.90625265170799196</v>
      </c>
      <c r="DI9" s="27">
        <v>2.8503794751829601E-2</v>
      </c>
      <c r="DJ9" s="27">
        <v>5.8538502295589198E-2</v>
      </c>
      <c r="DK9" s="27">
        <v>0</v>
      </c>
      <c r="DL9" s="27">
        <v>8.7042297047418796E-2</v>
      </c>
      <c r="DM9" s="28">
        <f t="shared" si="6"/>
        <v>6.7050512445888466E-3</v>
      </c>
      <c r="DN9" s="25">
        <f t="shared" si="7"/>
        <v>0.24600859597225519</v>
      </c>
      <c r="DO9" s="26"/>
      <c r="DP9">
        <v>875.02369516800002</v>
      </c>
      <c r="DQ9">
        <v>808.99703664699996</v>
      </c>
      <c r="DR9">
        <v>485.86208388199998</v>
      </c>
      <c r="DS9">
        <v>282.81712867300001</v>
      </c>
      <c r="DT9">
        <v>855.27631476500005</v>
      </c>
      <c r="DU9" s="28">
        <f t="shared" si="8"/>
        <v>7.7167088602405568E-3</v>
      </c>
      <c r="DV9"/>
      <c r="DW9">
        <v>796.35541888900002</v>
      </c>
      <c r="DX9">
        <v>69.216092694599993</v>
      </c>
      <c r="DY9">
        <v>9.4521835844400002</v>
      </c>
      <c r="DZ9">
        <v>0</v>
      </c>
      <c r="EA9">
        <v>791.75721138599999</v>
      </c>
      <c r="EB9">
        <v>14.3465711013</v>
      </c>
      <c r="EC9">
        <v>2.8932541591900001</v>
      </c>
      <c r="ED9">
        <v>0</v>
      </c>
      <c r="EE9">
        <v>342.61224154899998</v>
      </c>
      <c r="EF9">
        <v>3.7316635592899998</v>
      </c>
      <c r="EG9">
        <v>139.51817877299999</v>
      </c>
      <c r="EH9">
        <v>0</v>
      </c>
      <c r="EI9">
        <v>268.71200311000001</v>
      </c>
      <c r="EJ9">
        <v>0.72126739117100003</v>
      </c>
      <c r="EK9">
        <v>13.3838581721</v>
      </c>
      <c r="EL9">
        <v>0</v>
      </c>
      <c r="EM9">
        <v>818.36635121200004</v>
      </c>
      <c r="EN9">
        <v>7.0075475118100004</v>
      </c>
      <c r="EO9">
        <v>29.902416041399999</v>
      </c>
      <c r="EP9">
        <v>0</v>
      </c>
      <c r="EQ9" s="28">
        <f t="shared" si="9"/>
        <v>1.1163085857071767E-3</v>
      </c>
      <c r="ER9" s="28">
        <f t="shared" si="10"/>
        <v>7.4715936002523874E-13</v>
      </c>
      <c r="ES9" s="29">
        <v>0.85640760074948097</v>
      </c>
      <c r="ET9" s="29">
        <v>4.4818941001396502E-2</v>
      </c>
      <c r="EU9" s="29">
        <v>9.87734582488798E-2</v>
      </c>
      <c r="EV9" s="29">
        <v>0</v>
      </c>
      <c r="EW9" s="29">
        <v>0.143592399250276</v>
      </c>
      <c r="EX9" s="29">
        <v>0.96746340451341195</v>
      </c>
      <c r="EY9" s="29">
        <v>1.28308961956236E-2</v>
      </c>
      <c r="EZ9" s="29">
        <v>1.9705699290783901E-2</v>
      </c>
      <c r="FA9" s="29">
        <v>0</v>
      </c>
      <c r="FB9" s="29">
        <v>3.2536595486407499E-2</v>
      </c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5">
      <c r="A10" s="17" t="s">
        <v>179</v>
      </c>
      <c r="B10" s="3">
        <v>60</v>
      </c>
      <c r="C10" s="18" t="s">
        <v>147</v>
      </c>
      <c r="D10" s="3"/>
      <c r="E10" s="3"/>
      <c r="F10" s="3" t="s">
        <v>180</v>
      </c>
      <c r="G10" s="19">
        <v>43896</v>
      </c>
      <c r="H10" s="20">
        <f t="shared" si="11"/>
        <v>10</v>
      </c>
      <c r="I10" s="17">
        <v>43906</v>
      </c>
      <c r="J10" s="3">
        <v>36.1</v>
      </c>
      <c r="K10" s="20">
        <v>97</v>
      </c>
      <c r="L10" s="20">
        <v>0</v>
      </c>
      <c r="M10" s="18">
        <v>1</v>
      </c>
      <c r="N10" s="17">
        <v>43911</v>
      </c>
      <c r="O10" s="3">
        <f t="shared" si="0"/>
        <v>5</v>
      </c>
      <c r="P10" s="17"/>
      <c r="Q10" s="21"/>
      <c r="R10" s="21"/>
      <c r="S10" s="21"/>
      <c r="T10" s="3">
        <v>0</v>
      </c>
      <c r="U10" s="3">
        <v>3.33</v>
      </c>
      <c r="V10" s="3">
        <v>21</v>
      </c>
      <c r="W10" s="3">
        <v>3.7</v>
      </c>
      <c r="X10" s="3">
        <v>2.5</v>
      </c>
      <c r="Y10" s="3">
        <v>545</v>
      </c>
      <c r="Z10" s="3">
        <v>220</v>
      </c>
      <c r="AA10" s="3">
        <v>155</v>
      </c>
      <c r="AB10" s="3">
        <v>-1</v>
      </c>
      <c r="AC10" s="3">
        <v>-1</v>
      </c>
      <c r="AD10" s="3">
        <v>-1</v>
      </c>
      <c r="AE10" s="18">
        <v>1</v>
      </c>
      <c r="AF10" s="17">
        <v>43906</v>
      </c>
      <c r="AG10" s="17" t="s">
        <v>150</v>
      </c>
      <c r="AH10" s="21">
        <f>AO10-AF10</f>
        <v>5</v>
      </c>
      <c r="AI10" s="18">
        <v>1</v>
      </c>
      <c r="AJ10" s="17">
        <v>43913</v>
      </c>
      <c r="AK10" s="18" t="s">
        <v>181</v>
      </c>
      <c r="AL10" s="3"/>
      <c r="AM10" s="3"/>
      <c r="AN10" s="3"/>
      <c r="AO10" s="19">
        <v>43911</v>
      </c>
      <c r="AP10" s="3">
        <v>146096115</v>
      </c>
      <c r="AQ10" s="3">
        <v>3</v>
      </c>
      <c r="AR10" s="3">
        <v>106</v>
      </c>
      <c r="AS10" s="3">
        <v>-1</v>
      </c>
      <c r="AT10" s="3"/>
      <c r="AU10" s="3"/>
      <c r="AV10" s="3">
        <v>-1</v>
      </c>
      <c r="AW10" s="3">
        <v>1</v>
      </c>
      <c r="AX10" s="3">
        <v>0</v>
      </c>
      <c r="AY10" s="3"/>
      <c r="AZ10" s="3">
        <v>1</v>
      </c>
      <c r="BA10" s="3">
        <v>0</v>
      </c>
      <c r="BB10" s="3"/>
      <c r="BC10" s="3">
        <v>0</v>
      </c>
      <c r="BD10" s="3"/>
      <c r="BE10" s="3">
        <v>0</v>
      </c>
      <c r="BF10" s="3"/>
      <c r="BG10" s="3">
        <v>0</v>
      </c>
      <c r="BH10" s="3"/>
      <c r="BI10" s="3">
        <v>0</v>
      </c>
      <c r="BJ10" s="3"/>
      <c r="BK10" s="3">
        <v>0</v>
      </c>
      <c r="BL10" s="3"/>
      <c r="BM10" s="3">
        <v>1</v>
      </c>
      <c r="BN10" s="3" t="s">
        <v>182</v>
      </c>
      <c r="BO10" s="3">
        <v>0</v>
      </c>
      <c r="BP10" s="3"/>
      <c r="BQ10" s="3"/>
      <c r="BR10"/>
      <c r="BS10"/>
      <c r="BT10"/>
      <c r="BU10">
        <v>4</v>
      </c>
      <c r="BV10">
        <v>4</v>
      </c>
      <c r="BW10"/>
      <c r="BX10">
        <v>-750</v>
      </c>
      <c r="BY10">
        <v>3153</v>
      </c>
      <c r="BZ10">
        <v>1646</v>
      </c>
      <c r="CA10" s="23">
        <f t="shared" si="1"/>
        <v>0.47795750079289567</v>
      </c>
      <c r="CB10" s="24">
        <f t="shared" si="2"/>
        <v>0.52204249920710433</v>
      </c>
      <c r="CC10">
        <v>1440</v>
      </c>
      <c r="CD10">
        <v>627</v>
      </c>
      <c r="CE10">
        <v>43</v>
      </c>
      <c r="CF10">
        <v>517</v>
      </c>
      <c r="CG10">
        <v>216</v>
      </c>
      <c r="CH10">
        <f t="shared" si="3"/>
        <v>58</v>
      </c>
      <c r="CI10">
        <v>42</v>
      </c>
      <c r="CJ10">
        <v>199</v>
      </c>
      <c r="CK10">
        <v>132</v>
      </c>
      <c r="CL10">
        <v>66</v>
      </c>
      <c r="CM10">
        <v>723</v>
      </c>
      <c r="CN10">
        <v>278</v>
      </c>
      <c r="CO10">
        <v>39</v>
      </c>
      <c r="CP10">
        <v>1713</v>
      </c>
      <c r="CQ10">
        <v>1019</v>
      </c>
      <c r="CR10">
        <v>60</v>
      </c>
      <c r="CS10">
        <v>889</v>
      </c>
      <c r="CT10">
        <v>572</v>
      </c>
      <c r="CU10">
        <v>64</v>
      </c>
      <c r="CV10">
        <f t="shared" ref="CV10:CV46" si="12">100-CU10</f>
        <v>36</v>
      </c>
      <c r="CW10">
        <v>823</v>
      </c>
      <c r="CX10">
        <v>446</v>
      </c>
      <c r="CY10">
        <v>54</v>
      </c>
      <c r="CZ10"/>
      <c r="DA10">
        <v>4632.0958632800002</v>
      </c>
      <c r="DB10" s="25">
        <f t="shared" si="5"/>
        <v>0.31931460551264329</v>
      </c>
      <c r="DC10" s="26"/>
      <c r="DD10">
        <v>2993.80010498</v>
      </c>
      <c r="DE10">
        <v>926.35278808600003</v>
      </c>
      <c r="DF10">
        <v>704.42121435499996</v>
      </c>
      <c r="DG10">
        <v>0</v>
      </c>
      <c r="DH10" s="27">
        <v>0.64631652568176401</v>
      </c>
      <c r="DI10" s="27">
        <v>0.199985668567327</v>
      </c>
      <c r="DJ10" s="27">
        <v>0.15207397151236801</v>
      </c>
      <c r="DK10" s="27">
        <v>0</v>
      </c>
      <c r="DL10" s="27">
        <v>0.35205964007969498</v>
      </c>
      <c r="DM10" s="28">
        <f t="shared" si="6"/>
        <v>1.6238342385414377E-3</v>
      </c>
      <c r="DN10" s="25">
        <f t="shared" si="7"/>
        <v>0.19228044083132456</v>
      </c>
      <c r="DO10" s="26"/>
      <c r="DP10">
        <v>1046.5568657199999</v>
      </c>
      <c r="DQ10">
        <v>1322.94573242</v>
      </c>
      <c r="DR10">
        <v>779.93503466799996</v>
      </c>
      <c r="DS10">
        <v>461.10393359400001</v>
      </c>
      <c r="DT10">
        <v>1006.1555454099999</v>
      </c>
      <c r="DU10" s="28">
        <f t="shared" si="8"/>
        <v>3.324359409327148E-3</v>
      </c>
      <c r="DV10"/>
      <c r="DW10">
        <v>886.52341748000003</v>
      </c>
      <c r="DX10">
        <v>128.570728027</v>
      </c>
      <c r="DY10">
        <v>31.462720214800001</v>
      </c>
      <c r="DZ10">
        <v>0</v>
      </c>
      <c r="EA10">
        <v>751.18118896500005</v>
      </c>
      <c r="EB10">
        <v>271.496433594</v>
      </c>
      <c r="EC10">
        <v>300.26810986300001</v>
      </c>
      <c r="ED10">
        <v>0</v>
      </c>
      <c r="EE10">
        <v>468.48441650400002</v>
      </c>
      <c r="EF10">
        <v>130.01774707000001</v>
      </c>
      <c r="EG10">
        <v>181.43287109400001</v>
      </c>
      <c r="EH10">
        <v>0</v>
      </c>
      <c r="EI10">
        <v>303.389830566</v>
      </c>
      <c r="EJ10">
        <v>109.445388184</v>
      </c>
      <c r="EK10">
        <v>48.268714843799998</v>
      </c>
      <c r="EL10">
        <v>0</v>
      </c>
      <c r="EM10">
        <v>577.02318896500003</v>
      </c>
      <c r="EN10">
        <v>286.80740380899999</v>
      </c>
      <c r="EO10">
        <v>142.324952637</v>
      </c>
      <c r="EP10">
        <v>0</v>
      </c>
      <c r="EQ10" s="28">
        <f t="shared" si="9"/>
        <v>2.404323016766075E-3</v>
      </c>
      <c r="ER10" s="28">
        <f t="shared" si="10"/>
        <v>1.6286885724428988E-5</v>
      </c>
      <c r="ES10" s="29">
        <v>0.72495221398582499</v>
      </c>
      <c r="ET10" s="29">
        <v>0.160882380451081</v>
      </c>
      <c r="EU10" s="29">
        <v>0.114165405563794</v>
      </c>
      <c r="EV10" s="29">
        <v>0</v>
      </c>
      <c r="EW10" s="29">
        <v>0.27504778601487501</v>
      </c>
      <c r="EX10" s="29">
        <v>0.57026475858854697</v>
      </c>
      <c r="EY10" s="29">
        <v>0.23970784040922699</v>
      </c>
      <c r="EZ10" s="29">
        <v>0.19002740100351501</v>
      </c>
      <c r="FA10" s="29">
        <v>0</v>
      </c>
      <c r="FB10" s="29">
        <v>0.429735241412742</v>
      </c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5">
      <c r="A11" s="17" t="s">
        <v>183</v>
      </c>
      <c r="B11" s="20">
        <v>78</v>
      </c>
      <c r="C11" s="33" t="s">
        <v>147</v>
      </c>
      <c r="D11" s="3"/>
      <c r="E11" s="3"/>
      <c r="F11" s="3" t="s">
        <v>184</v>
      </c>
      <c r="G11" s="19">
        <v>43906</v>
      </c>
      <c r="H11" s="20">
        <f t="shared" si="11"/>
        <v>7</v>
      </c>
      <c r="I11" s="32">
        <v>43913</v>
      </c>
      <c r="J11" s="3">
        <v>37</v>
      </c>
      <c r="K11" s="20">
        <v>96</v>
      </c>
      <c r="L11" s="20">
        <v>0</v>
      </c>
      <c r="M11" s="34"/>
      <c r="N11" s="3"/>
      <c r="O11" s="3">
        <f t="shared" si="0"/>
        <v>-1</v>
      </c>
      <c r="P11" s="34"/>
      <c r="Q11" s="34"/>
      <c r="R11" s="34"/>
      <c r="S11" s="34"/>
      <c r="T11" s="3">
        <v>0</v>
      </c>
      <c r="U11" s="3">
        <v>3.8</v>
      </c>
      <c r="V11" s="3">
        <v>29</v>
      </c>
      <c r="W11" s="3">
        <v>3.4</v>
      </c>
      <c r="X11" s="3">
        <v>1.1000000000000001</v>
      </c>
      <c r="Y11" s="3">
        <v>835</v>
      </c>
      <c r="Z11" s="3">
        <v>247</v>
      </c>
      <c r="AA11" s="3">
        <v>49</v>
      </c>
      <c r="AB11" s="3">
        <v>-1</v>
      </c>
      <c r="AC11" s="3">
        <v>8.9999999999999993E-3</v>
      </c>
      <c r="AD11" s="3">
        <v>113</v>
      </c>
      <c r="AE11" s="34">
        <v>1</v>
      </c>
      <c r="AF11" s="32">
        <v>43914</v>
      </c>
      <c r="AG11" s="34" t="s">
        <v>150</v>
      </c>
      <c r="AH11" s="3"/>
      <c r="AI11" s="3"/>
      <c r="AJ11" s="3"/>
      <c r="AK11" s="3"/>
      <c r="AL11" s="3"/>
      <c r="AM11" s="3"/>
      <c r="AN11" s="3"/>
      <c r="AO11" s="19">
        <v>43913</v>
      </c>
      <c r="AP11" s="3">
        <v>146136498</v>
      </c>
      <c r="AQ11" s="3">
        <v>3</v>
      </c>
      <c r="AR11" s="3">
        <v>123</v>
      </c>
      <c r="AS11" s="3"/>
      <c r="AT11" s="3"/>
      <c r="AU11" s="3"/>
      <c r="AV11" s="3">
        <v>-1</v>
      </c>
      <c r="AW11" s="3"/>
      <c r="AX11" s="3">
        <v>1</v>
      </c>
      <c r="AY11" s="3" t="s">
        <v>185</v>
      </c>
      <c r="AZ11" s="3">
        <v>0</v>
      </c>
      <c r="BA11" s="3">
        <v>0</v>
      </c>
      <c r="BB11" s="3"/>
      <c r="BC11" s="3">
        <v>1</v>
      </c>
      <c r="BD11" s="3" t="s">
        <v>186</v>
      </c>
      <c r="BE11" s="3">
        <v>0</v>
      </c>
      <c r="BF11" s="3"/>
      <c r="BG11" s="3">
        <v>0</v>
      </c>
      <c r="BH11" s="3"/>
      <c r="BI11" s="3">
        <v>0</v>
      </c>
      <c r="BJ11" s="3"/>
      <c r="BK11" s="3">
        <v>1</v>
      </c>
      <c r="BL11" s="3" t="s">
        <v>187</v>
      </c>
      <c r="BM11" s="3">
        <v>0</v>
      </c>
      <c r="BN11" s="3"/>
      <c r="BO11" s="3">
        <v>0</v>
      </c>
      <c r="BP11" s="3"/>
      <c r="BQ11" s="3"/>
      <c r="BR11"/>
      <c r="BS11"/>
      <c r="BT11"/>
      <c r="BU11">
        <v>3</v>
      </c>
      <c r="BV11">
        <v>3</v>
      </c>
      <c r="BW11"/>
      <c r="BX11">
        <v>-750</v>
      </c>
      <c r="BY11">
        <v>4645</v>
      </c>
      <c r="BZ11">
        <v>3914</v>
      </c>
      <c r="CA11" s="23">
        <f t="shared" si="1"/>
        <v>0.15737351991388593</v>
      </c>
      <c r="CB11" s="24">
        <f t="shared" si="2"/>
        <v>0.84262648008611407</v>
      </c>
      <c r="CC11">
        <v>2606</v>
      </c>
      <c r="CD11">
        <v>2169</v>
      </c>
      <c r="CE11">
        <v>83</v>
      </c>
      <c r="CF11">
        <v>1035</v>
      </c>
      <c r="CG11">
        <v>903</v>
      </c>
      <c r="CH11">
        <f t="shared" si="3"/>
        <v>13</v>
      </c>
      <c r="CI11">
        <v>87</v>
      </c>
      <c r="CJ11">
        <v>570</v>
      </c>
      <c r="CK11">
        <v>531</v>
      </c>
      <c r="CL11">
        <v>93</v>
      </c>
      <c r="CM11">
        <v>1000</v>
      </c>
      <c r="CN11">
        <v>734</v>
      </c>
      <c r="CO11">
        <v>73</v>
      </c>
      <c r="CP11">
        <v>2038</v>
      </c>
      <c r="CQ11">
        <v>1745</v>
      </c>
      <c r="CR11">
        <v>86</v>
      </c>
      <c r="CS11">
        <v>1198</v>
      </c>
      <c r="CT11">
        <v>1076</v>
      </c>
      <c r="CU11">
        <v>90</v>
      </c>
      <c r="CV11">
        <f t="shared" si="12"/>
        <v>10</v>
      </c>
      <c r="CW11">
        <v>840</v>
      </c>
      <c r="CX11">
        <v>668</v>
      </c>
      <c r="CY11">
        <v>80</v>
      </c>
      <c r="CZ11"/>
      <c r="DA11">
        <v>5072.4131182299998</v>
      </c>
      <c r="DB11" s="25">
        <f t="shared" si="5"/>
        <v>8.4262284689292824E-2</v>
      </c>
      <c r="DC11" s="26"/>
      <c r="DD11">
        <v>4912.45377869</v>
      </c>
      <c r="DE11">
        <v>68.504901306199997</v>
      </c>
      <c r="DF11">
        <v>91.324161254900005</v>
      </c>
      <c r="DG11">
        <v>0</v>
      </c>
      <c r="DH11" s="27">
        <v>0.968464843889565</v>
      </c>
      <c r="DI11" s="27">
        <v>1.35053868266362E-2</v>
      </c>
      <c r="DJ11" s="27">
        <v>1.8004085851502399E-2</v>
      </c>
      <c r="DK11" s="27">
        <v>0</v>
      </c>
      <c r="DL11" s="27">
        <v>3.1509472678138598E-2</v>
      </c>
      <c r="DM11" s="28">
        <f t="shared" si="6"/>
        <v>2.5683432296103711E-5</v>
      </c>
      <c r="DN11" s="25">
        <f t="shared" si="7"/>
        <v>0.12993591310765268</v>
      </c>
      <c r="DO11" s="26"/>
      <c r="DP11"/>
      <c r="DQ11"/>
      <c r="DR11"/>
      <c r="DS11"/>
      <c r="DT11"/>
      <c r="DU11" s="28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 s="28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5">
      <c r="A12" s="32" t="s">
        <v>188</v>
      </c>
      <c r="B12">
        <v>79</v>
      </c>
      <c r="C12" s="34" t="s">
        <v>147</v>
      </c>
      <c r="D12"/>
      <c r="E12"/>
      <c r="F12" t="s">
        <v>189</v>
      </c>
      <c r="G12" s="42">
        <v>43914</v>
      </c>
      <c r="H12">
        <f t="shared" si="11"/>
        <v>0</v>
      </c>
      <c r="I12" s="32">
        <v>43914</v>
      </c>
      <c r="J12">
        <v>-1</v>
      </c>
      <c r="K12">
        <v>93</v>
      </c>
      <c r="L12">
        <v>0</v>
      </c>
      <c r="M12" s="34"/>
      <c r="N12" s="42"/>
      <c r="O12">
        <f t="shared" si="0"/>
        <v>-1</v>
      </c>
      <c r="P12" s="34"/>
      <c r="Q12" s="34"/>
      <c r="R12" s="34"/>
      <c r="S12" s="34"/>
      <c r="T12">
        <v>0</v>
      </c>
      <c r="U12">
        <v>3.91</v>
      </c>
      <c r="V12">
        <v>13</v>
      </c>
      <c r="W12">
        <v>0.5</v>
      </c>
      <c r="X12">
        <v>1.5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 s="34">
        <v>0</v>
      </c>
      <c r="AF12" s="32">
        <v>43916</v>
      </c>
      <c r="AG12" s="34" t="s">
        <v>190</v>
      </c>
      <c r="AH12"/>
      <c r="AI12">
        <v>1</v>
      </c>
      <c r="AJ12" s="42">
        <v>43917</v>
      </c>
      <c r="AK12" t="s">
        <v>150</v>
      </c>
      <c r="AL12"/>
      <c r="AM12"/>
      <c r="AN12"/>
      <c r="AO12" s="42">
        <v>43916</v>
      </c>
      <c r="AP12">
        <v>146196905</v>
      </c>
      <c r="AQ12">
        <v>3</v>
      </c>
      <c r="AR12">
        <v>116</v>
      </c>
      <c r="AS12"/>
      <c r="AT12"/>
      <c r="AU12"/>
      <c r="AV12">
        <v>-1</v>
      </c>
      <c r="AW12">
        <v>0</v>
      </c>
      <c r="AX12">
        <v>1</v>
      </c>
      <c r="AY12" t="s">
        <v>191</v>
      </c>
      <c r="AZ12">
        <v>0</v>
      </c>
      <c r="BA12">
        <v>0</v>
      </c>
      <c r="BB12"/>
      <c r="BC12">
        <v>1</v>
      </c>
      <c r="BD12" t="s">
        <v>192</v>
      </c>
      <c r="BE12">
        <v>0</v>
      </c>
      <c r="BF12"/>
      <c r="BG12">
        <v>0</v>
      </c>
      <c r="BH12"/>
      <c r="BI12">
        <v>0</v>
      </c>
      <c r="BJ12"/>
      <c r="BK12">
        <v>0</v>
      </c>
      <c r="BL12"/>
      <c r="BM12">
        <v>1</v>
      </c>
      <c r="BN12" t="s">
        <v>193</v>
      </c>
      <c r="BO12">
        <v>0</v>
      </c>
      <c r="BP12"/>
      <c r="BQ12"/>
      <c r="BR12"/>
      <c r="BS12"/>
      <c r="BT12"/>
      <c r="BU12" s="41">
        <v>3</v>
      </c>
      <c r="BV12" s="41">
        <v>3</v>
      </c>
      <c r="BW12"/>
      <c r="BX12" s="41">
        <v>-750</v>
      </c>
      <c r="BY12" s="41">
        <v>5443</v>
      </c>
      <c r="BZ12" s="41">
        <v>4889</v>
      </c>
      <c r="CA12" s="23">
        <f t="shared" si="1"/>
        <v>0.10178210545654964</v>
      </c>
      <c r="CB12" s="24">
        <f t="shared" si="2"/>
        <v>0.89821789454345036</v>
      </c>
      <c r="CC12" s="41">
        <v>2823</v>
      </c>
      <c r="CD12" s="41">
        <v>2535</v>
      </c>
      <c r="CE12" s="41">
        <v>90</v>
      </c>
      <c r="CF12" s="41">
        <v>1338</v>
      </c>
      <c r="CG12" s="41">
        <v>1247</v>
      </c>
      <c r="CH12">
        <f t="shared" si="3"/>
        <v>7</v>
      </c>
      <c r="CI12" s="41">
        <v>93</v>
      </c>
      <c r="CJ12" s="41">
        <v>438</v>
      </c>
      <c r="CK12" s="41">
        <v>371</v>
      </c>
      <c r="CL12" s="41">
        <v>85</v>
      </c>
      <c r="CM12" s="41">
        <v>1047</v>
      </c>
      <c r="CN12" s="41">
        <v>917</v>
      </c>
      <c r="CO12" s="41">
        <v>88</v>
      </c>
      <c r="CP12" s="41">
        <v>2619</v>
      </c>
      <c r="CQ12" s="41">
        <v>2353</v>
      </c>
      <c r="CR12" s="41">
        <v>90</v>
      </c>
      <c r="CS12" s="41">
        <v>1383</v>
      </c>
      <c r="CT12" s="41">
        <v>1297</v>
      </c>
      <c r="CU12" s="41">
        <v>94</v>
      </c>
      <c r="CV12">
        <f t="shared" si="12"/>
        <v>6</v>
      </c>
      <c r="CW12" s="41">
        <v>1236</v>
      </c>
      <c r="CX12" s="41">
        <v>1056</v>
      </c>
      <c r="CY12" s="41">
        <v>85</v>
      </c>
      <c r="CZ12"/>
      <c r="DA12">
        <v>5585.2611812300001</v>
      </c>
      <c r="DB12" s="25">
        <f t="shared" si="5"/>
        <v>2.5470819826311334E-2</v>
      </c>
      <c r="DC12" s="26"/>
      <c r="DD12">
        <v>5331.9288210000004</v>
      </c>
      <c r="DE12">
        <v>243.48759700400001</v>
      </c>
      <c r="DF12">
        <v>0</v>
      </c>
      <c r="DG12">
        <v>0</v>
      </c>
      <c r="DH12" s="27">
        <v>0.95464270120771499</v>
      </c>
      <c r="DI12" s="27">
        <v>4.3594666230161602E-2</v>
      </c>
      <c r="DJ12" s="27">
        <v>0</v>
      </c>
      <c r="DK12" s="27">
        <v>0</v>
      </c>
      <c r="DL12" s="27">
        <v>4.3594666230161602E-2</v>
      </c>
      <c r="DM12" s="28">
        <f t="shared" si="6"/>
        <v>1.7626325621233434E-3</v>
      </c>
      <c r="DN12" s="25">
        <f t="shared" si="7"/>
        <v>5.9105680683340288E-2</v>
      </c>
      <c r="DO12" s="26"/>
      <c r="DP12">
        <v>1415.6430423300001</v>
      </c>
      <c r="DQ12">
        <v>1254.84441668</v>
      </c>
      <c r="DR12">
        <v>1422.2911577</v>
      </c>
      <c r="DS12">
        <v>382.07427927700002</v>
      </c>
      <c r="DT12">
        <v>1068.4235280600001</v>
      </c>
      <c r="DU12" s="28">
        <f t="shared" ref="DU12:DU22" si="13">ABS(SUM(DP12:DT12)-DA12)/DA12</f>
        <v>7.5170624650633816E-3</v>
      </c>
      <c r="DV12"/>
      <c r="DW12">
        <v>1403.51680059</v>
      </c>
      <c r="DX12">
        <v>12.1262417442</v>
      </c>
      <c r="DY12">
        <v>0</v>
      </c>
      <c r="DZ12">
        <v>0</v>
      </c>
      <c r="EA12">
        <v>1087.81014635</v>
      </c>
      <c r="EB12">
        <v>167.03427032499999</v>
      </c>
      <c r="EC12">
        <v>0</v>
      </c>
      <c r="ED12">
        <v>0</v>
      </c>
      <c r="EE12">
        <v>1421.0587032000001</v>
      </c>
      <c r="EF12">
        <v>1.2324544961599999</v>
      </c>
      <c r="EG12">
        <v>0</v>
      </c>
      <c r="EH12">
        <v>0</v>
      </c>
      <c r="EI12">
        <v>325.63767936199997</v>
      </c>
      <c r="EJ12">
        <v>56.4365999149</v>
      </c>
      <c r="EK12">
        <v>0</v>
      </c>
      <c r="EL12">
        <v>0</v>
      </c>
      <c r="EM12">
        <v>1063.6513611400001</v>
      </c>
      <c r="EN12">
        <v>4.7721669267999998</v>
      </c>
      <c r="EO12">
        <v>0</v>
      </c>
      <c r="EP12">
        <v>0</v>
      </c>
      <c r="EQ12" s="28">
        <f t="shared" ref="EQ12:EQ22" si="14">ABS(EM12+EI12+EE12+EA12+DW12-DD12)/DD12</f>
        <v>5.6741437055281008E-3</v>
      </c>
      <c r="ER12" s="28">
        <f t="shared" ref="ER12:ER22" si="15">ABS(EN12+EJ12+EF12+EB12+DX12-DE12)/DE12</f>
        <v>7.7452142127346938E-3</v>
      </c>
      <c r="ES12" s="29">
        <v>0.97832449926652898</v>
      </c>
      <c r="ET12" s="29">
        <v>2.1675500733551199E-2</v>
      </c>
      <c r="EU12" s="29">
        <v>0</v>
      </c>
      <c r="EV12" s="29">
        <v>0</v>
      </c>
      <c r="EW12" s="29">
        <v>2.1675500733551199E-2</v>
      </c>
      <c r="EX12" s="29">
        <v>0.92604966739244199</v>
      </c>
      <c r="EY12" s="29">
        <v>7.3950332608332503E-2</v>
      </c>
      <c r="EZ12" s="29">
        <v>0</v>
      </c>
      <c r="FA12" s="29">
        <v>0</v>
      </c>
      <c r="FB12" s="29">
        <v>7.3950332608332503E-2</v>
      </c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5">
      <c r="A13" s="17" t="s">
        <v>194</v>
      </c>
      <c r="B13" s="3">
        <v>61</v>
      </c>
      <c r="C13" s="18" t="s">
        <v>142</v>
      </c>
      <c r="D13" s="3"/>
      <c r="E13" s="3"/>
      <c r="F13" s="3" t="s">
        <v>195</v>
      </c>
      <c r="G13" s="19">
        <v>43911</v>
      </c>
      <c r="H13" s="20">
        <f t="shared" si="11"/>
        <v>0</v>
      </c>
      <c r="I13" s="17">
        <v>43911</v>
      </c>
      <c r="J13" s="3">
        <v>-1</v>
      </c>
      <c r="K13" s="20">
        <v>74</v>
      </c>
      <c r="L13" s="20">
        <v>25</v>
      </c>
      <c r="M13" s="18">
        <v>1</v>
      </c>
      <c r="N13" s="17">
        <v>43911</v>
      </c>
      <c r="O13" s="3">
        <f t="shared" si="0"/>
        <v>0</v>
      </c>
      <c r="P13" s="18"/>
      <c r="Q13" s="21"/>
      <c r="R13" s="21">
        <v>1</v>
      </c>
      <c r="S13" s="17">
        <v>43938</v>
      </c>
      <c r="T13" s="3">
        <v>0</v>
      </c>
      <c r="U13" s="3">
        <v>10.9</v>
      </c>
      <c r="V13" s="3">
        <v>15</v>
      </c>
      <c r="W13" s="3">
        <v>5.7</v>
      </c>
      <c r="X13" s="3">
        <v>2</v>
      </c>
      <c r="Y13" s="3">
        <v>6640</v>
      </c>
      <c r="Z13" s="3">
        <v>1307</v>
      </c>
      <c r="AA13" s="3">
        <v>225</v>
      </c>
      <c r="AB13" s="3">
        <v>26</v>
      </c>
      <c r="AC13" s="3">
        <v>0.14399999999999999</v>
      </c>
      <c r="AD13" s="3">
        <v>-1</v>
      </c>
      <c r="AE13" s="18">
        <v>1</v>
      </c>
      <c r="AF13" s="17">
        <v>43911</v>
      </c>
      <c r="AG13" s="17" t="s">
        <v>167</v>
      </c>
      <c r="AH13" s="21">
        <f>AO13-AF13</f>
        <v>0</v>
      </c>
      <c r="AI13" s="43"/>
      <c r="AJ13" s="43"/>
      <c r="AK13" s="43"/>
      <c r="AL13" s="3"/>
      <c r="AM13" s="3"/>
      <c r="AN13" s="3"/>
      <c r="AO13" s="19">
        <v>43911</v>
      </c>
      <c r="AP13" s="22">
        <v>146098583</v>
      </c>
      <c r="AQ13" s="22">
        <v>3</v>
      </c>
      <c r="AR13" s="22">
        <v>81</v>
      </c>
      <c r="AS13" s="22"/>
      <c r="AT13" s="3"/>
      <c r="AU13" s="3"/>
      <c r="AV13" s="3">
        <v>-1</v>
      </c>
      <c r="AW13" s="3">
        <v>1</v>
      </c>
      <c r="AX13" s="3">
        <v>1</v>
      </c>
      <c r="AY13" s="3" t="s">
        <v>196</v>
      </c>
      <c r="AZ13" s="3">
        <v>1</v>
      </c>
      <c r="BA13" s="3">
        <v>1</v>
      </c>
      <c r="BB13" s="3" t="s">
        <v>197</v>
      </c>
      <c r="BC13" s="3">
        <v>0</v>
      </c>
      <c r="BD13" s="3"/>
      <c r="BE13" s="3">
        <v>0</v>
      </c>
      <c r="BF13" s="3"/>
      <c r="BG13" s="3">
        <v>0</v>
      </c>
      <c r="BH13" s="3"/>
      <c r="BI13" s="3">
        <v>0</v>
      </c>
      <c r="BJ13" s="3"/>
      <c r="BK13" s="3">
        <v>1</v>
      </c>
      <c r="BL13" s="3" t="s">
        <v>198</v>
      </c>
      <c r="BM13" s="3">
        <v>1</v>
      </c>
      <c r="BN13" s="3" t="s">
        <v>199</v>
      </c>
      <c r="BO13" s="3">
        <v>0</v>
      </c>
      <c r="BP13" s="3"/>
      <c r="BQ13" s="3"/>
      <c r="BR13"/>
      <c r="BS13"/>
      <c r="BT13"/>
      <c r="BU13">
        <v>5</v>
      </c>
      <c r="BV13">
        <v>5</v>
      </c>
      <c r="BW13"/>
      <c r="BX13">
        <v>-700</v>
      </c>
      <c r="BY13">
        <v>2927</v>
      </c>
      <c r="BZ13">
        <v>962</v>
      </c>
      <c r="CA13" s="23">
        <f t="shared" si="1"/>
        <v>0.67133583874273994</v>
      </c>
      <c r="CB13" s="24">
        <f t="shared" si="2"/>
        <v>0.32866416125726</v>
      </c>
      <c r="CC13">
        <v>1697</v>
      </c>
      <c r="CD13">
        <v>647</v>
      </c>
      <c r="CE13">
        <v>38</v>
      </c>
      <c r="CF13">
        <v>743</v>
      </c>
      <c r="CG13">
        <v>369</v>
      </c>
      <c r="CH13">
        <f t="shared" si="3"/>
        <v>50</v>
      </c>
      <c r="CI13">
        <v>50</v>
      </c>
      <c r="CJ13">
        <v>309</v>
      </c>
      <c r="CK13">
        <v>170</v>
      </c>
      <c r="CL13">
        <v>55</v>
      </c>
      <c r="CM13">
        <v>644</v>
      </c>
      <c r="CN13">
        <v>107</v>
      </c>
      <c r="CO13">
        <v>17</v>
      </c>
      <c r="CP13">
        <v>1230</v>
      </c>
      <c r="CQ13">
        <v>314</v>
      </c>
      <c r="CR13">
        <v>26</v>
      </c>
      <c r="CS13">
        <v>733</v>
      </c>
      <c r="CT13">
        <v>268</v>
      </c>
      <c r="CU13">
        <v>37</v>
      </c>
      <c r="CV13">
        <f t="shared" si="12"/>
        <v>63</v>
      </c>
      <c r="CW13">
        <v>496</v>
      </c>
      <c r="CX13">
        <v>46</v>
      </c>
      <c r="CY13">
        <v>9</v>
      </c>
      <c r="CZ13"/>
      <c r="DA13">
        <v>3625.8224699799998</v>
      </c>
      <c r="DB13" s="25">
        <f t="shared" si="5"/>
        <v>0.19273488312400872</v>
      </c>
      <c r="DC13" s="26"/>
      <c r="DD13">
        <v>2225.9960757899998</v>
      </c>
      <c r="DE13">
        <v>1052.3482167899999</v>
      </c>
      <c r="DF13">
        <v>175.50527393799999</v>
      </c>
      <c r="DG13">
        <v>171.97290346400001</v>
      </c>
      <c r="DH13" s="27">
        <v>0.61392858978070097</v>
      </c>
      <c r="DI13" s="27">
        <v>0.29023710496112798</v>
      </c>
      <c r="DJ13" s="27">
        <v>4.8404265622792098E-2</v>
      </c>
      <c r="DK13" s="27">
        <v>4.7430039635930801E-2</v>
      </c>
      <c r="DL13" s="27">
        <v>0.38607141021984998</v>
      </c>
      <c r="DM13" s="28">
        <f t="shared" si="6"/>
        <v>5.5159315321075312E-13</v>
      </c>
      <c r="DN13" s="25">
        <f t="shared" si="7"/>
        <v>0.46465408725359925</v>
      </c>
      <c r="DO13" s="26"/>
      <c r="DP13">
        <v>874.33886691400005</v>
      </c>
      <c r="DQ13">
        <v>737.691350468</v>
      </c>
      <c r="DR13">
        <v>790.37662033599997</v>
      </c>
      <c r="DS13">
        <v>488.44242804700002</v>
      </c>
      <c r="DT13">
        <v>725.00736890899998</v>
      </c>
      <c r="DU13" s="28">
        <f t="shared" si="13"/>
        <v>2.7485723276612696E-3</v>
      </c>
      <c r="DV13"/>
      <c r="DW13">
        <v>635.31695399499995</v>
      </c>
      <c r="DX13">
        <v>232.742797408</v>
      </c>
      <c r="DY13">
        <v>4.3381832880899998</v>
      </c>
      <c r="DZ13">
        <v>1.9409322224500001</v>
      </c>
      <c r="EA13">
        <v>281.88896767599999</v>
      </c>
      <c r="EB13">
        <v>277.42713670099999</v>
      </c>
      <c r="EC13">
        <v>64.303105558200002</v>
      </c>
      <c r="ED13">
        <v>114.072140533</v>
      </c>
      <c r="EE13">
        <v>662.376871682</v>
      </c>
      <c r="EF13">
        <v>118.603786188</v>
      </c>
      <c r="EG13">
        <v>9.3959624662400003</v>
      </c>
      <c r="EH13">
        <v>0</v>
      </c>
      <c r="EI13">
        <v>383.14717040699998</v>
      </c>
      <c r="EJ13">
        <v>100.79473419200001</v>
      </c>
      <c r="EK13">
        <v>4.50052344798</v>
      </c>
      <c r="EL13">
        <v>0</v>
      </c>
      <c r="EM13">
        <v>256.614371178</v>
      </c>
      <c r="EN13">
        <v>322.22881512599997</v>
      </c>
      <c r="EO13">
        <v>90.225380414699998</v>
      </c>
      <c r="EP13">
        <v>55.938802190899999</v>
      </c>
      <c r="EQ13" s="28">
        <f t="shared" si="14"/>
        <v>2.9882087054619766E-3</v>
      </c>
      <c r="ER13" s="28">
        <f t="shared" si="15"/>
        <v>5.2354075030457614E-4</v>
      </c>
      <c r="ES13" s="29">
        <v>0.78063990761780699</v>
      </c>
      <c r="ET13" s="29">
        <v>0.209989854704007</v>
      </c>
      <c r="EU13" s="29">
        <v>8.4688025308142702E-3</v>
      </c>
      <c r="EV13" s="29">
        <v>9.0143514726009899E-4</v>
      </c>
      <c r="EW13" s="29">
        <v>0.21936009238208201</v>
      </c>
      <c r="EX13" s="29">
        <v>0.36815738724606401</v>
      </c>
      <c r="EY13" s="29">
        <v>0.40996545897189801</v>
      </c>
      <c r="EZ13" s="29">
        <v>0.10564614840075701</v>
      </c>
      <c r="FA13" s="29">
        <v>0.116231005381827</v>
      </c>
      <c r="FB13" s="29">
        <v>0.63184261275448295</v>
      </c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5">
      <c r="A14" s="34" t="s">
        <v>200</v>
      </c>
      <c r="B14" s="3">
        <v>51</v>
      </c>
      <c r="C14" s="31" t="s">
        <v>142</v>
      </c>
      <c r="D14" s="3"/>
      <c r="E14" s="3"/>
      <c r="F14" s="3" t="s">
        <v>201</v>
      </c>
      <c r="G14" s="19">
        <v>43910</v>
      </c>
      <c r="H14" s="20">
        <f t="shared" si="11"/>
        <v>0</v>
      </c>
      <c r="I14" s="30">
        <v>43910</v>
      </c>
      <c r="J14" s="3">
        <v>37</v>
      </c>
      <c r="K14" s="20">
        <v>100</v>
      </c>
      <c r="L14" s="20">
        <v>0</v>
      </c>
      <c r="M14" s="31">
        <v>0</v>
      </c>
      <c r="N14" s="30"/>
      <c r="O14" s="3">
        <f t="shared" si="0"/>
        <v>-1</v>
      </c>
      <c r="P14" s="17">
        <v>43911</v>
      </c>
      <c r="Q14" s="21">
        <f>P14-I14</f>
        <v>1</v>
      </c>
      <c r="R14" s="21"/>
      <c r="S14" s="21"/>
      <c r="T14" s="3">
        <v>0</v>
      </c>
      <c r="U14" s="3">
        <v>3.5</v>
      </c>
      <c r="V14" s="3">
        <v>11</v>
      </c>
      <c r="W14" s="3">
        <v>0.5</v>
      </c>
      <c r="X14" s="3">
        <v>0.7</v>
      </c>
      <c r="Y14" s="3">
        <v>1005</v>
      </c>
      <c r="Z14" s="3">
        <v>159</v>
      </c>
      <c r="AA14" s="3">
        <v>-1</v>
      </c>
      <c r="AB14" s="3">
        <v>-1</v>
      </c>
      <c r="AC14" s="3">
        <v>-1</v>
      </c>
      <c r="AD14" s="3">
        <v>-1</v>
      </c>
      <c r="AE14" s="18">
        <v>1</v>
      </c>
      <c r="AF14" s="17">
        <v>43911</v>
      </c>
      <c r="AG14" s="17" t="s">
        <v>150</v>
      </c>
      <c r="AH14" s="21">
        <f>AO14-AF14</f>
        <v>-1</v>
      </c>
      <c r="AI14" s="18">
        <v>-1</v>
      </c>
      <c r="AJ14" s="18"/>
      <c r="AK14" s="18"/>
      <c r="AL14" s="3">
        <v>-1</v>
      </c>
      <c r="AM14" s="3"/>
      <c r="AN14" s="3"/>
      <c r="AO14" s="19">
        <v>43910</v>
      </c>
      <c r="AP14" s="22">
        <v>146097553</v>
      </c>
      <c r="AQ14" s="3">
        <v>3</v>
      </c>
      <c r="AR14" s="3">
        <v>100</v>
      </c>
      <c r="AS14" s="3">
        <v>-1</v>
      </c>
      <c r="AT14" s="3"/>
      <c r="AU14" s="3"/>
      <c r="AV14" s="3">
        <v>-1</v>
      </c>
      <c r="AW14" s="3">
        <v>0</v>
      </c>
      <c r="AX14" s="3">
        <v>0</v>
      </c>
      <c r="AY14" s="3"/>
      <c r="AZ14" s="3">
        <v>0</v>
      </c>
      <c r="BA14" s="3">
        <v>0</v>
      </c>
      <c r="BB14" s="3"/>
      <c r="BC14" s="3">
        <v>0</v>
      </c>
      <c r="BD14" s="3"/>
      <c r="BE14" s="3">
        <v>0</v>
      </c>
      <c r="BF14" s="3"/>
      <c r="BG14" s="3">
        <v>0</v>
      </c>
      <c r="BH14" s="3"/>
      <c r="BI14" s="3">
        <v>0</v>
      </c>
      <c r="BJ14" s="3"/>
      <c r="BK14" s="3">
        <v>0</v>
      </c>
      <c r="BL14" s="3"/>
      <c r="BM14" s="3">
        <v>0</v>
      </c>
      <c r="BN14" s="3"/>
      <c r="BO14" s="3">
        <v>0</v>
      </c>
      <c r="BP14" s="3"/>
      <c r="BQ14"/>
      <c r="BR14"/>
      <c r="BS14"/>
      <c r="BT14"/>
      <c r="BU14">
        <v>1</v>
      </c>
      <c r="BV14">
        <v>1</v>
      </c>
      <c r="BW14"/>
      <c r="BX14">
        <v>-750</v>
      </c>
      <c r="BY14">
        <v>4718</v>
      </c>
      <c r="BZ14">
        <v>4187</v>
      </c>
      <c r="CA14" s="23">
        <f t="shared" si="1"/>
        <v>0.11254768969902496</v>
      </c>
      <c r="CB14" s="24">
        <f t="shared" si="2"/>
        <v>0.88745231030097504</v>
      </c>
      <c r="CC14">
        <v>2564</v>
      </c>
      <c r="CD14">
        <v>2288</v>
      </c>
      <c r="CE14">
        <v>89</v>
      </c>
      <c r="CF14">
        <v>961</v>
      </c>
      <c r="CG14">
        <v>875</v>
      </c>
      <c r="CH14">
        <f t="shared" si="3"/>
        <v>9</v>
      </c>
      <c r="CI14">
        <v>91</v>
      </c>
      <c r="CJ14">
        <v>400</v>
      </c>
      <c r="CK14">
        <v>370</v>
      </c>
      <c r="CL14">
        <v>93</v>
      </c>
      <c r="CM14">
        <v>1202</v>
      </c>
      <c r="CN14">
        <v>1042</v>
      </c>
      <c r="CO14">
        <v>87</v>
      </c>
      <c r="CP14">
        <v>2154</v>
      </c>
      <c r="CQ14">
        <v>1898</v>
      </c>
      <c r="CR14">
        <v>88</v>
      </c>
      <c r="CS14">
        <v>1166</v>
      </c>
      <c r="CT14">
        <v>1055</v>
      </c>
      <c r="CU14">
        <v>91</v>
      </c>
      <c r="CV14">
        <f t="shared" si="12"/>
        <v>9</v>
      </c>
      <c r="CW14">
        <v>987</v>
      </c>
      <c r="CX14">
        <v>843</v>
      </c>
      <c r="CY14">
        <v>85</v>
      </c>
      <c r="CZ14"/>
      <c r="DA14">
        <v>4814.7080137800003</v>
      </c>
      <c r="DB14" s="25">
        <f t="shared" si="5"/>
        <v>2.0085956096032375E-2</v>
      </c>
      <c r="DC14" s="26"/>
      <c r="DD14">
        <v>4795.9097802899996</v>
      </c>
      <c r="DE14">
        <v>15.031184752</v>
      </c>
      <c r="DF14">
        <v>0.770484903906</v>
      </c>
      <c r="DG14">
        <v>0</v>
      </c>
      <c r="DH14" s="27">
        <v>0.99609566490092505</v>
      </c>
      <c r="DI14" s="27">
        <v>3.1219306983891401E-3</v>
      </c>
      <c r="DJ14" s="27">
        <v>1.6002733742125701E-4</v>
      </c>
      <c r="DK14" s="27">
        <v>0</v>
      </c>
      <c r="DL14" s="27">
        <v>3.2819580358104E-3</v>
      </c>
      <c r="DM14" s="28">
        <f t="shared" si="6"/>
        <v>6.2237706326493791E-4</v>
      </c>
      <c r="DN14" s="25">
        <f t="shared" si="7"/>
        <v>0.1090691972951775</v>
      </c>
      <c r="DO14" s="26"/>
      <c r="DP14">
        <v>1207.85537</v>
      </c>
      <c r="DQ14">
        <v>978.61424142500005</v>
      </c>
      <c r="DR14">
        <v>817.86636093300001</v>
      </c>
      <c r="DS14">
        <v>593.60436488200003</v>
      </c>
      <c r="DT14">
        <v>1209.53470745</v>
      </c>
      <c r="DU14" s="28">
        <f t="shared" si="13"/>
        <v>1.5022653646491822E-3</v>
      </c>
      <c r="DV14"/>
      <c r="DW14">
        <v>1206.9053015500001</v>
      </c>
      <c r="DX14">
        <v>0.94754502647299998</v>
      </c>
      <c r="DY14">
        <v>0</v>
      </c>
      <c r="DZ14">
        <v>0</v>
      </c>
      <c r="EA14">
        <v>972.59882353099999</v>
      </c>
      <c r="EB14">
        <v>5.2672232186199999</v>
      </c>
      <c r="EC14">
        <v>0.74819467469900003</v>
      </c>
      <c r="ED14">
        <v>0</v>
      </c>
      <c r="EE14">
        <v>817.8171542</v>
      </c>
      <c r="EF14">
        <v>4.9206732400099998E-2</v>
      </c>
      <c r="EG14">
        <v>0</v>
      </c>
      <c r="EH14">
        <v>0</v>
      </c>
      <c r="EI14">
        <v>593.59763575700003</v>
      </c>
      <c r="EJ14">
        <v>6.7291257982999998E-3</v>
      </c>
      <c r="EK14">
        <v>0</v>
      </c>
      <c r="EL14">
        <v>0</v>
      </c>
      <c r="EM14">
        <v>1200.75193657</v>
      </c>
      <c r="EN14">
        <v>8.7604806486599998</v>
      </c>
      <c r="EO14">
        <v>2.2290229206899999E-2</v>
      </c>
      <c r="EP14">
        <v>0</v>
      </c>
      <c r="EQ14" s="28">
        <f t="shared" si="14"/>
        <v>8.8386330773376298E-4</v>
      </c>
      <c r="ER14" s="28">
        <f t="shared" si="15"/>
        <v>3.2333527880777426E-12</v>
      </c>
      <c r="ES14" s="29">
        <v>0.99961593010140803</v>
      </c>
      <c r="ET14" s="29">
        <v>3.83106512119549E-4</v>
      </c>
      <c r="EU14" s="29">
        <v>0</v>
      </c>
      <c r="EV14" s="29">
        <v>0</v>
      </c>
      <c r="EW14" s="29">
        <v>3.83106512119549E-4</v>
      </c>
      <c r="EX14" s="29">
        <v>0.99323711999514097</v>
      </c>
      <c r="EY14" s="29">
        <v>6.4107627931325696E-3</v>
      </c>
      <c r="EZ14" s="29">
        <v>3.5211721044037302E-4</v>
      </c>
      <c r="FA14" s="29">
        <v>0</v>
      </c>
      <c r="FB14" s="29">
        <v>6.7628800035729499E-3</v>
      </c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5">
      <c r="A15" s="32" t="s">
        <v>202</v>
      </c>
      <c r="B15" s="20">
        <v>75</v>
      </c>
      <c r="C15" s="33" t="s">
        <v>147</v>
      </c>
      <c r="D15" s="3"/>
      <c r="E15" s="3"/>
      <c r="F15" s="3" t="s">
        <v>148</v>
      </c>
      <c r="G15" s="19">
        <v>43907</v>
      </c>
      <c r="H15" s="20">
        <f t="shared" si="11"/>
        <v>10</v>
      </c>
      <c r="I15" s="32">
        <v>43917</v>
      </c>
      <c r="J15" s="3">
        <v>37.700000000000003</v>
      </c>
      <c r="K15" s="20">
        <v>97</v>
      </c>
      <c r="L15" s="20">
        <v>0</v>
      </c>
      <c r="M15" s="34"/>
      <c r="N15" s="3"/>
      <c r="O15" s="3">
        <f t="shared" si="0"/>
        <v>-1</v>
      </c>
      <c r="P15" s="34"/>
      <c r="Q15" s="34"/>
      <c r="R15" s="34"/>
      <c r="S15" s="34"/>
      <c r="T15" s="20">
        <v>0</v>
      </c>
      <c r="U15" s="20">
        <v>4.96</v>
      </c>
      <c r="V15" s="20">
        <v>28</v>
      </c>
      <c r="W15" s="20">
        <v>1.7</v>
      </c>
      <c r="X15" s="20">
        <v>1.1000000000000001</v>
      </c>
      <c r="Y15" s="20">
        <v>266</v>
      </c>
      <c r="Z15" s="20">
        <v>359</v>
      </c>
      <c r="AA15" s="20">
        <v>442</v>
      </c>
      <c r="AB15" s="20">
        <v>-1</v>
      </c>
      <c r="AC15" s="20">
        <v>-1</v>
      </c>
      <c r="AD15" s="20">
        <v>4.9000000000000004</v>
      </c>
      <c r="AE15" s="34">
        <v>1</v>
      </c>
      <c r="AF15" s="34"/>
      <c r="AG15" s="34" t="s">
        <v>190</v>
      </c>
      <c r="AH15" s="3"/>
      <c r="AI15" s="3">
        <v>1</v>
      </c>
      <c r="AJ15" s="19">
        <v>43919</v>
      </c>
      <c r="AK15" s="3" t="s">
        <v>150</v>
      </c>
      <c r="AL15" s="3"/>
      <c r="AM15" s="3"/>
      <c r="AN15" s="3"/>
      <c r="AO15" s="19">
        <v>43917</v>
      </c>
      <c r="AP15" s="3">
        <v>146245749</v>
      </c>
      <c r="AQ15" s="38">
        <v>3</v>
      </c>
      <c r="AR15" s="38">
        <v>119</v>
      </c>
      <c r="AS15" s="3"/>
      <c r="AT15" s="3"/>
      <c r="AU15" s="3"/>
      <c r="AV15" s="3">
        <v>-1</v>
      </c>
      <c r="AW15" s="3">
        <v>1</v>
      </c>
      <c r="AX15" s="3">
        <v>0</v>
      </c>
      <c r="AY15" s="3"/>
      <c r="AZ15" s="3">
        <v>0</v>
      </c>
      <c r="BA15" s="3">
        <v>0</v>
      </c>
      <c r="BB15" s="3"/>
      <c r="BC15" s="3">
        <v>0</v>
      </c>
      <c r="BD15" s="3"/>
      <c r="BE15" s="3">
        <v>0</v>
      </c>
      <c r="BF15" s="3"/>
      <c r="BG15" s="3">
        <v>1</v>
      </c>
      <c r="BH15" s="3" t="s">
        <v>203</v>
      </c>
      <c r="BI15" s="3">
        <v>0</v>
      </c>
      <c r="BJ15" s="3"/>
      <c r="BK15" s="3">
        <v>0</v>
      </c>
      <c r="BL15" s="3"/>
      <c r="BM15" s="3">
        <v>1</v>
      </c>
      <c r="BN15" s="3" t="s">
        <v>204</v>
      </c>
      <c r="BO15" s="3">
        <v>0</v>
      </c>
      <c r="BP15" s="3"/>
      <c r="BQ15"/>
      <c r="BR15"/>
      <c r="BS15"/>
      <c r="BT15"/>
      <c r="BU15" s="41">
        <v>2</v>
      </c>
      <c r="BV15" s="41">
        <v>2</v>
      </c>
      <c r="BW15"/>
      <c r="BX15" s="41">
        <v>-750</v>
      </c>
      <c r="BY15" s="41">
        <v>5567</v>
      </c>
      <c r="BZ15" s="41">
        <v>5030</v>
      </c>
      <c r="CA15" s="23">
        <f t="shared" si="1"/>
        <v>9.6461289743129175E-2</v>
      </c>
      <c r="CB15" s="24">
        <f t="shared" si="2"/>
        <v>0.90353871025687083</v>
      </c>
      <c r="CC15" s="41">
        <v>3154</v>
      </c>
      <c r="CD15" s="41">
        <v>2868</v>
      </c>
      <c r="CE15" s="41">
        <v>91</v>
      </c>
      <c r="CF15" s="41">
        <v>1287</v>
      </c>
      <c r="CG15" s="41">
        <v>1196</v>
      </c>
      <c r="CH15">
        <f t="shared" si="3"/>
        <v>7</v>
      </c>
      <c r="CI15" s="41">
        <v>93</v>
      </c>
      <c r="CJ15" s="41">
        <v>330</v>
      </c>
      <c r="CK15" s="41">
        <v>303</v>
      </c>
      <c r="CL15" s="41">
        <v>92</v>
      </c>
      <c r="CM15" s="41">
        <v>1537</v>
      </c>
      <c r="CN15" s="41">
        <v>1367</v>
      </c>
      <c r="CO15" s="41">
        <v>89</v>
      </c>
      <c r="CP15" s="41">
        <v>2413</v>
      </c>
      <c r="CQ15" s="41">
        <v>2162</v>
      </c>
      <c r="CR15" s="41">
        <v>90</v>
      </c>
      <c r="CS15" s="41">
        <v>1342</v>
      </c>
      <c r="CT15" s="41">
        <v>1244</v>
      </c>
      <c r="CU15" s="41">
        <v>93</v>
      </c>
      <c r="CV15">
        <f t="shared" si="12"/>
        <v>7</v>
      </c>
      <c r="CW15" s="41">
        <v>1070</v>
      </c>
      <c r="CX15" s="41">
        <v>917</v>
      </c>
      <c r="CY15" s="41">
        <v>86</v>
      </c>
      <c r="CZ15"/>
      <c r="DA15">
        <v>5768.1873531700003</v>
      </c>
      <c r="DB15" s="25">
        <f t="shared" si="5"/>
        <v>3.4878782683685633E-2</v>
      </c>
      <c r="DC15" s="26"/>
      <c r="DD15">
        <v>5754.3653470700001</v>
      </c>
      <c r="DE15">
        <v>13.7505624661</v>
      </c>
      <c r="DF15">
        <v>7.1443633285000002E-2</v>
      </c>
      <c r="DG15">
        <v>0</v>
      </c>
      <c r="DH15" s="27">
        <v>0.99760375222687503</v>
      </c>
      <c r="DI15" s="27">
        <v>2.3838619698340999E-3</v>
      </c>
      <c r="DJ15" s="27">
        <v>1.23858031840344E-5</v>
      </c>
      <c r="DK15" s="27">
        <v>0</v>
      </c>
      <c r="DL15" s="27">
        <v>2.3962477730181402E-3</v>
      </c>
      <c r="DM15" s="28">
        <f t="shared" si="6"/>
        <v>1.0674547746128413E-13</v>
      </c>
      <c r="DN15" s="25">
        <f t="shared" si="7"/>
        <v>9.4290986536518087E-2</v>
      </c>
      <c r="DO15" s="26"/>
      <c r="DP15">
        <v>1411.8003081300001</v>
      </c>
      <c r="DQ15">
        <v>1154.09511051</v>
      </c>
      <c r="DR15">
        <v>1399.8605413099999</v>
      </c>
      <c r="DS15">
        <v>511.37817001100001</v>
      </c>
      <c r="DT15">
        <v>1325.8589588699999</v>
      </c>
      <c r="DU15" s="28">
        <f t="shared" si="13"/>
        <v>6.0340854986049809E-3</v>
      </c>
      <c r="DV15"/>
      <c r="DW15">
        <v>1363.34550003</v>
      </c>
      <c r="DX15">
        <v>0.53816419091300005</v>
      </c>
      <c r="DY15">
        <v>0</v>
      </c>
      <c r="DZ15">
        <v>0</v>
      </c>
      <c r="EA15">
        <v>1077.5115418099999</v>
      </c>
      <c r="EB15">
        <v>3.9193843680699998</v>
      </c>
      <c r="EC15">
        <v>1.46893451614E-2</v>
      </c>
      <c r="ED15">
        <v>0</v>
      </c>
      <c r="EE15">
        <v>1360.9177518900001</v>
      </c>
      <c r="EF15">
        <v>4.0716193997400003</v>
      </c>
      <c r="EG15">
        <v>0</v>
      </c>
      <c r="EH15">
        <v>0</v>
      </c>
      <c r="EI15">
        <v>480.45843384199998</v>
      </c>
      <c r="EJ15">
        <v>0.18161372199600001</v>
      </c>
      <c r="EK15">
        <v>0</v>
      </c>
      <c r="EL15">
        <v>0</v>
      </c>
      <c r="EM15">
        <v>1257.9955196200001</v>
      </c>
      <c r="EN15">
        <v>3.92339055311</v>
      </c>
      <c r="EO15">
        <v>5.6754288123599998E-2</v>
      </c>
      <c r="EP15">
        <v>0</v>
      </c>
      <c r="EQ15" s="28">
        <f t="shared" si="14"/>
        <v>3.7212896116690451E-2</v>
      </c>
      <c r="ER15" s="28">
        <f t="shared" si="15"/>
        <v>8.1188695736868696E-2</v>
      </c>
      <c r="ES15" s="29">
        <v>0.96439484068756198</v>
      </c>
      <c r="ET15" s="29">
        <v>1.4418721190461901E-3</v>
      </c>
      <c r="EU15" s="29">
        <v>0</v>
      </c>
      <c r="EV15" s="29">
        <v>0</v>
      </c>
      <c r="EW15" s="29">
        <v>1.4418721190461901E-3</v>
      </c>
      <c r="EX15" s="29">
        <v>0.941754159992926</v>
      </c>
      <c r="EY15" s="29">
        <v>3.16246781261587E-3</v>
      </c>
      <c r="EZ15" s="29">
        <v>2.8808450191523599E-5</v>
      </c>
      <c r="FA15" s="29">
        <v>0</v>
      </c>
      <c r="FB15" s="29">
        <v>3.1912762628073998E-3</v>
      </c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5">
      <c r="A16" s="34" t="s">
        <v>205</v>
      </c>
      <c r="B16" s="3">
        <v>72</v>
      </c>
      <c r="C16" s="34" t="s">
        <v>147</v>
      </c>
      <c r="D16" s="3"/>
      <c r="E16" s="3"/>
      <c r="F16" s="3" t="s">
        <v>206</v>
      </c>
      <c r="G16" s="19">
        <v>43906</v>
      </c>
      <c r="H16" s="20">
        <f t="shared" si="11"/>
        <v>8</v>
      </c>
      <c r="I16" s="17">
        <v>43914</v>
      </c>
      <c r="J16" s="3">
        <v>37.799999999999997</v>
      </c>
      <c r="K16" s="20">
        <v>100</v>
      </c>
      <c r="L16" s="20">
        <v>0</v>
      </c>
      <c r="M16" s="34"/>
      <c r="N16" s="3"/>
      <c r="O16" s="3">
        <f t="shared" si="0"/>
        <v>-1</v>
      </c>
      <c r="P16" s="34"/>
      <c r="Q16" s="21"/>
      <c r="R16" s="21"/>
      <c r="S16" s="21"/>
      <c r="T16" s="3">
        <v>0</v>
      </c>
      <c r="U16" s="3">
        <v>7.76</v>
      </c>
      <c r="V16" s="3">
        <v>30</v>
      </c>
      <c r="W16" s="3">
        <v>1.9</v>
      </c>
      <c r="X16" s="3">
        <v>0.8</v>
      </c>
      <c r="Y16" s="3">
        <v>1885</v>
      </c>
      <c r="Z16" s="3">
        <v>331</v>
      </c>
      <c r="AA16" s="3">
        <v>144</v>
      </c>
      <c r="AB16" s="3">
        <v>-1</v>
      </c>
      <c r="AC16" s="3">
        <v>1.9</v>
      </c>
      <c r="AD16" s="3">
        <v>27.4</v>
      </c>
      <c r="AE16" s="34">
        <v>1</v>
      </c>
      <c r="AF16" s="32">
        <v>43913</v>
      </c>
      <c r="AG16" s="34" t="s">
        <v>150</v>
      </c>
      <c r="AH16" s="34"/>
      <c r="AI16" s="34"/>
      <c r="AJ16" s="34"/>
      <c r="AK16" s="34"/>
      <c r="AL16" s="3"/>
      <c r="AM16" s="3"/>
      <c r="AN16" s="3"/>
      <c r="AO16" s="19">
        <v>43912</v>
      </c>
      <c r="AP16" s="38">
        <v>146118571</v>
      </c>
      <c r="AQ16" s="38">
        <v>3</v>
      </c>
      <c r="AR16" s="38">
        <v>97</v>
      </c>
      <c r="AS16" s="3"/>
      <c r="AT16" s="3"/>
      <c r="AU16" s="3"/>
      <c r="AV16" s="3">
        <v>-1</v>
      </c>
      <c r="AW16" s="3">
        <v>1</v>
      </c>
      <c r="AX16" s="3">
        <v>0</v>
      </c>
      <c r="AY16" s="3"/>
      <c r="AZ16" s="3">
        <v>0</v>
      </c>
      <c r="BA16" s="3">
        <v>1</v>
      </c>
      <c r="BB16" s="3" t="s">
        <v>159</v>
      </c>
      <c r="BC16" s="3">
        <v>0</v>
      </c>
      <c r="BD16" s="3"/>
      <c r="BE16" s="3">
        <v>0</v>
      </c>
      <c r="BF16" s="3"/>
      <c r="BG16" s="3">
        <v>0</v>
      </c>
      <c r="BH16" s="3"/>
      <c r="BI16" s="3">
        <v>0</v>
      </c>
      <c r="BJ16" s="3"/>
      <c r="BK16" s="3">
        <v>1</v>
      </c>
      <c r="BL16" s="3" t="s">
        <v>161</v>
      </c>
      <c r="BM16" s="3">
        <v>0</v>
      </c>
      <c r="BN16" s="3"/>
      <c r="BO16" s="3">
        <v>0</v>
      </c>
      <c r="BP16" s="3"/>
      <c r="BQ16" s="3"/>
      <c r="BR16" s="19">
        <v>43914</v>
      </c>
      <c r="BS16" s="19">
        <v>43915</v>
      </c>
      <c r="BT16"/>
      <c r="BU16">
        <v>3</v>
      </c>
      <c r="BV16">
        <v>3</v>
      </c>
      <c r="BW16"/>
      <c r="BX16">
        <v>-750</v>
      </c>
      <c r="BY16">
        <v>2920</v>
      </c>
      <c r="BZ16">
        <v>2195</v>
      </c>
      <c r="CA16" s="23">
        <f t="shared" si="1"/>
        <v>0.24828767123287676</v>
      </c>
      <c r="CB16" s="24">
        <f t="shared" si="2"/>
        <v>0.75171232876712324</v>
      </c>
      <c r="CC16">
        <v>1597</v>
      </c>
      <c r="CD16">
        <v>1226</v>
      </c>
      <c r="CE16">
        <v>77</v>
      </c>
      <c r="CF16">
        <v>647</v>
      </c>
      <c r="CG16">
        <v>494</v>
      </c>
      <c r="CH16">
        <f t="shared" si="3"/>
        <v>24</v>
      </c>
      <c r="CI16">
        <v>76</v>
      </c>
      <c r="CJ16">
        <v>252</v>
      </c>
      <c r="CK16">
        <v>231</v>
      </c>
      <c r="CL16">
        <v>92</v>
      </c>
      <c r="CM16">
        <v>698</v>
      </c>
      <c r="CN16">
        <v>501</v>
      </c>
      <c r="CO16">
        <v>72</v>
      </c>
      <c r="CP16">
        <v>1323</v>
      </c>
      <c r="CQ16">
        <v>968</v>
      </c>
      <c r="CR16">
        <v>73</v>
      </c>
      <c r="CS16">
        <v>732</v>
      </c>
      <c r="CT16">
        <v>603</v>
      </c>
      <c r="CU16">
        <v>82</v>
      </c>
      <c r="CV16">
        <f t="shared" si="12"/>
        <v>18</v>
      </c>
      <c r="CW16">
        <v>591</v>
      </c>
      <c r="CX16">
        <v>365</v>
      </c>
      <c r="CY16">
        <v>62</v>
      </c>
      <c r="CZ16"/>
      <c r="DA16">
        <v>3095.3540413199999</v>
      </c>
      <c r="DB16" s="25">
        <f t="shared" si="5"/>
        <v>5.6650722010856282E-2</v>
      </c>
      <c r="DC16" s="26"/>
      <c r="DD16">
        <v>2943.0706657400001</v>
      </c>
      <c r="DE16">
        <v>138.65691125500001</v>
      </c>
      <c r="DF16">
        <v>13.626464325000001</v>
      </c>
      <c r="DG16">
        <v>0</v>
      </c>
      <c r="DH16" s="27">
        <v>0.95080259849207405</v>
      </c>
      <c r="DI16" s="27">
        <v>4.4795170246783901E-2</v>
      </c>
      <c r="DJ16" s="27">
        <v>4.4022312611416399E-3</v>
      </c>
      <c r="DK16" s="27">
        <v>0</v>
      </c>
      <c r="DL16" s="27">
        <v>4.9197401507925599E-2</v>
      </c>
      <c r="DM16" s="28">
        <f t="shared" si="6"/>
        <v>1.4691287161856908E-16</v>
      </c>
      <c r="DN16" s="25">
        <f t="shared" si="7"/>
        <v>0.20939180229492235</v>
      </c>
      <c r="DO16" s="26"/>
      <c r="DP16">
        <v>721.75658136000004</v>
      </c>
      <c r="DQ16">
        <v>642.92933267199999</v>
      </c>
      <c r="DR16">
        <v>692.54001678500003</v>
      </c>
      <c r="DS16">
        <v>300.52188382000003</v>
      </c>
      <c r="DT16">
        <v>578.846053375</v>
      </c>
      <c r="DU16" s="28">
        <f t="shared" si="13"/>
        <v>5.1289827008059306E-2</v>
      </c>
      <c r="DV16"/>
      <c r="DW16">
        <v>665.67327450599998</v>
      </c>
      <c r="DX16">
        <v>14.2408833618</v>
      </c>
      <c r="DY16">
        <v>0.300599121094</v>
      </c>
      <c r="DZ16">
        <v>0</v>
      </c>
      <c r="EA16">
        <v>585.32424276699999</v>
      </c>
      <c r="EB16">
        <v>50.694093444799996</v>
      </c>
      <c r="EC16">
        <v>6.74190945435</v>
      </c>
      <c r="ED16">
        <v>0</v>
      </c>
      <c r="EE16">
        <v>645.98751123</v>
      </c>
      <c r="EF16">
        <v>41.804152770999998</v>
      </c>
      <c r="EG16">
        <v>4.5730032959000004</v>
      </c>
      <c r="EH16">
        <v>0</v>
      </c>
      <c r="EI16">
        <v>295.07074142499999</v>
      </c>
      <c r="EJ16">
        <v>5.27440124512</v>
      </c>
      <c r="EK16">
        <v>0.15656204223600001</v>
      </c>
      <c r="EL16">
        <v>0</v>
      </c>
      <c r="EM16">
        <v>557.41653686500001</v>
      </c>
      <c r="EN16">
        <v>19.822842041000001</v>
      </c>
      <c r="EO16">
        <v>1.5530954589799999</v>
      </c>
      <c r="EP16">
        <v>0</v>
      </c>
      <c r="EQ16" s="28">
        <f t="shared" si="14"/>
        <v>6.5781077294765594E-2</v>
      </c>
      <c r="ER16" s="28">
        <f t="shared" si="15"/>
        <v>4.919003553120093E-2</v>
      </c>
      <c r="ES16" s="29">
        <v>0.936968865252639</v>
      </c>
      <c r="ET16" s="29">
        <v>3.5758558717919997E-2</v>
      </c>
      <c r="EU16" s="29">
        <v>2.93335097104037E-3</v>
      </c>
      <c r="EV16" s="29">
        <v>0</v>
      </c>
      <c r="EW16" s="29">
        <v>3.8691909688960399E-2</v>
      </c>
      <c r="EX16" s="29">
        <v>0.935311672409187</v>
      </c>
      <c r="EY16" s="29">
        <v>5.7716775350954201E-2</v>
      </c>
      <c r="EZ16" s="29">
        <v>6.7893043255422897E-3</v>
      </c>
      <c r="FA16" s="29">
        <v>0</v>
      </c>
      <c r="FB16" s="29">
        <v>6.4506079676496395E-2</v>
      </c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5">
      <c r="A17" s="32" t="s">
        <v>207</v>
      </c>
      <c r="B17" s="20">
        <v>82</v>
      </c>
      <c r="C17" s="33" t="s">
        <v>142</v>
      </c>
      <c r="D17" s="3"/>
      <c r="E17" s="3"/>
      <c r="F17" s="3" t="s">
        <v>208</v>
      </c>
      <c r="G17" s="19">
        <v>43909</v>
      </c>
      <c r="H17" s="20">
        <f t="shared" si="11"/>
        <v>5</v>
      </c>
      <c r="I17" s="32">
        <v>43914</v>
      </c>
      <c r="J17" s="3">
        <v>37</v>
      </c>
      <c r="K17" s="20">
        <v>99</v>
      </c>
      <c r="L17" s="20">
        <v>0</v>
      </c>
      <c r="M17" s="34"/>
      <c r="N17" s="3"/>
      <c r="O17" s="3">
        <f t="shared" si="0"/>
        <v>-1</v>
      </c>
      <c r="P17" s="34"/>
      <c r="Q17" s="34"/>
      <c r="R17" s="34"/>
      <c r="S17" s="34"/>
      <c r="T17" s="3">
        <v>0</v>
      </c>
      <c r="U17" s="3">
        <v>10.65</v>
      </c>
      <c r="V17" s="3">
        <v>8</v>
      </c>
      <c r="W17" s="3">
        <v>1.8</v>
      </c>
      <c r="X17" s="3">
        <v>1.6</v>
      </c>
      <c r="Y17" s="3">
        <v>11395</v>
      </c>
      <c r="Z17" s="3">
        <v>283</v>
      </c>
      <c r="AA17" s="3">
        <v>68</v>
      </c>
      <c r="AB17" s="3">
        <v>-1</v>
      </c>
      <c r="AC17" s="3">
        <v>2.4E-2</v>
      </c>
      <c r="AD17" s="3">
        <v>31.3</v>
      </c>
      <c r="AE17" s="34">
        <v>1</v>
      </c>
      <c r="AF17" s="32">
        <v>43914</v>
      </c>
      <c r="AG17" s="34" t="s">
        <v>150</v>
      </c>
      <c r="AH17" s="3"/>
      <c r="AI17" s="3"/>
      <c r="AJ17" s="3"/>
      <c r="AK17" s="3"/>
      <c r="AL17" s="3"/>
      <c r="AM17" s="3"/>
      <c r="AN17" s="3"/>
      <c r="AO17" s="19">
        <v>43914</v>
      </c>
      <c r="AP17" s="3">
        <v>146165251</v>
      </c>
      <c r="AQ17" s="3">
        <v>3</v>
      </c>
      <c r="AR17" s="3">
        <v>95</v>
      </c>
      <c r="AS17" s="3"/>
      <c r="AT17" s="3"/>
      <c r="AU17" s="3"/>
      <c r="AV17" s="3">
        <v>-1</v>
      </c>
      <c r="AW17" s="3">
        <v>1</v>
      </c>
      <c r="AX17" s="3">
        <v>0</v>
      </c>
      <c r="AY17" s="3"/>
      <c r="AZ17" s="3">
        <v>0</v>
      </c>
      <c r="BA17" s="3">
        <v>0</v>
      </c>
      <c r="BB17" s="3"/>
      <c r="BC17" s="3">
        <v>0</v>
      </c>
      <c r="BD17" s="3"/>
      <c r="BE17" s="3">
        <v>0</v>
      </c>
      <c r="BF17" s="3"/>
      <c r="BG17" s="3">
        <v>0</v>
      </c>
      <c r="BH17" s="3"/>
      <c r="BI17" s="3">
        <v>0</v>
      </c>
      <c r="BJ17" s="3"/>
      <c r="BK17" s="3">
        <v>0</v>
      </c>
      <c r="BL17" s="3"/>
      <c r="BM17" s="3">
        <v>1</v>
      </c>
      <c r="BN17" s="3" t="s">
        <v>209</v>
      </c>
      <c r="BO17" s="3">
        <v>0</v>
      </c>
      <c r="BP17" s="3"/>
      <c r="BQ17" s="3"/>
      <c r="BR17" s="19">
        <v>43914</v>
      </c>
      <c r="BS17" s="19">
        <v>43916</v>
      </c>
      <c r="BT17"/>
      <c r="BU17">
        <v>3</v>
      </c>
      <c r="BV17">
        <v>3</v>
      </c>
      <c r="BW17"/>
      <c r="BX17">
        <v>-800</v>
      </c>
      <c r="BY17">
        <v>3960</v>
      </c>
      <c r="BZ17">
        <v>3430</v>
      </c>
      <c r="CA17" s="23">
        <f t="shared" si="1"/>
        <v>0.13383838383838387</v>
      </c>
      <c r="CB17" s="24">
        <f t="shared" si="2"/>
        <v>0.86616161616161613</v>
      </c>
      <c r="CC17">
        <v>2331</v>
      </c>
      <c r="CD17">
        <v>1958</v>
      </c>
      <c r="CE17">
        <v>88</v>
      </c>
      <c r="CF17">
        <v>943</v>
      </c>
      <c r="CG17">
        <v>848</v>
      </c>
      <c r="CH17">
        <f t="shared" si="3"/>
        <v>10</v>
      </c>
      <c r="CI17">
        <v>90</v>
      </c>
      <c r="CJ17">
        <v>365</v>
      </c>
      <c r="CK17">
        <v>328</v>
      </c>
      <c r="CL17">
        <v>90</v>
      </c>
      <c r="CM17">
        <v>922</v>
      </c>
      <c r="CN17">
        <v>781</v>
      </c>
      <c r="CO17">
        <v>85</v>
      </c>
      <c r="CP17">
        <v>1729</v>
      </c>
      <c r="CQ17">
        <v>1471</v>
      </c>
      <c r="CR17">
        <v>85</v>
      </c>
      <c r="CS17">
        <v>941</v>
      </c>
      <c r="CT17">
        <v>840</v>
      </c>
      <c r="CU17">
        <v>89</v>
      </c>
      <c r="CV17">
        <f t="shared" si="12"/>
        <v>11</v>
      </c>
      <c r="CW17">
        <v>787</v>
      </c>
      <c r="CX17">
        <v>631</v>
      </c>
      <c r="CY17">
        <v>80</v>
      </c>
      <c r="CZ17"/>
      <c r="DA17">
        <v>4079.0867106400001</v>
      </c>
      <c r="DB17" s="25">
        <f t="shared" si="5"/>
        <v>2.9194454319730712E-2</v>
      </c>
      <c r="DC17" s="26"/>
      <c r="DD17">
        <v>4031.2800569699998</v>
      </c>
      <c r="DE17">
        <v>46.492791851600003</v>
      </c>
      <c r="DF17">
        <v>1.30587097523</v>
      </c>
      <c r="DG17">
        <v>0</v>
      </c>
      <c r="DH17" s="27">
        <v>0.98828005946887598</v>
      </c>
      <c r="DI17" s="27">
        <v>1.13978434756797E-2</v>
      </c>
      <c r="DJ17" s="27">
        <v>3.2013807694348102E-4</v>
      </c>
      <c r="DK17" s="27">
        <v>0</v>
      </c>
      <c r="DL17" s="27">
        <v>1.17179815526232E-2</v>
      </c>
      <c r="DM17" s="28">
        <f t="shared" si="6"/>
        <v>1.9589785011128371E-6</v>
      </c>
      <c r="DN17" s="25">
        <f t="shared" si="7"/>
        <v>0.12356663694387303</v>
      </c>
      <c r="DO17" s="26"/>
      <c r="DP17">
        <v>948.78276504999997</v>
      </c>
      <c r="DQ17">
        <v>790.75303081000004</v>
      </c>
      <c r="DR17">
        <v>980.22418477199994</v>
      </c>
      <c r="DS17">
        <v>366.74029999999999</v>
      </c>
      <c r="DT17">
        <v>872.61831356100004</v>
      </c>
      <c r="DU17" s="28">
        <f t="shared" si="13"/>
        <v>2.9410533523122274E-2</v>
      </c>
      <c r="DV17"/>
      <c r="DW17">
        <v>916.28403143699995</v>
      </c>
      <c r="DX17">
        <v>0.29271697222600002</v>
      </c>
      <c r="DY17">
        <v>0</v>
      </c>
      <c r="DZ17">
        <v>0</v>
      </c>
      <c r="EA17">
        <v>744.26612694400001</v>
      </c>
      <c r="EB17">
        <v>38.888038558700003</v>
      </c>
      <c r="EC17">
        <v>1.0367059433000001</v>
      </c>
      <c r="ED17">
        <v>0</v>
      </c>
      <c r="EE17">
        <v>961.15594511100005</v>
      </c>
      <c r="EF17">
        <v>0.154769893361</v>
      </c>
      <c r="EG17">
        <v>0</v>
      </c>
      <c r="EH17">
        <v>0</v>
      </c>
      <c r="EI17">
        <v>356.73661335999998</v>
      </c>
      <c r="EJ17">
        <v>1.0934829422200001E-2</v>
      </c>
      <c r="EK17">
        <v>0</v>
      </c>
      <c r="EL17">
        <v>0</v>
      </c>
      <c r="EM17">
        <v>860.82636174000004</v>
      </c>
      <c r="EN17">
        <v>6.2265442152399997</v>
      </c>
      <c r="EO17">
        <v>0.24939822489999999</v>
      </c>
      <c r="EP17">
        <v>0</v>
      </c>
      <c r="EQ17" s="28">
        <f t="shared" si="14"/>
        <v>4.7630275164340527E-2</v>
      </c>
      <c r="ER17" s="28">
        <f t="shared" si="15"/>
        <v>1.9783440529591304E-2</v>
      </c>
      <c r="ES17" s="29">
        <v>0.97318055813035398</v>
      </c>
      <c r="ET17" s="29">
        <v>1.9968299865969299E-4</v>
      </c>
      <c r="EU17" s="29">
        <v>0</v>
      </c>
      <c r="EV17" s="29">
        <v>0</v>
      </c>
      <c r="EW17" s="29">
        <v>1.9968299865969299E-4</v>
      </c>
      <c r="EX17" s="29">
        <v>0.96496341247898698</v>
      </c>
      <c r="EY17" s="29">
        <v>2.7122375846266599E-2</v>
      </c>
      <c r="EZ17" s="29">
        <v>7.7319124953804995E-4</v>
      </c>
      <c r="FA17" s="29">
        <v>0</v>
      </c>
      <c r="FB17" s="29">
        <v>2.78955670958046E-2</v>
      </c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5">
      <c r="A18" s="17" t="s">
        <v>210</v>
      </c>
      <c r="B18" s="3">
        <v>32</v>
      </c>
      <c r="C18" s="18" t="s">
        <v>142</v>
      </c>
      <c r="D18" s="3"/>
      <c r="E18" s="3"/>
      <c r="F18" s="3" t="s">
        <v>211</v>
      </c>
      <c r="G18" s="19">
        <v>43906</v>
      </c>
      <c r="H18" s="20">
        <f t="shared" si="11"/>
        <v>4</v>
      </c>
      <c r="I18" s="17">
        <v>43910</v>
      </c>
      <c r="J18" s="3">
        <v>-1</v>
      </c>
      <c r="K18" s="20">
        <v>-1</v>
      </c>
      <c r="L18" s="20">
        <v>-1</v>
      </c>
      <c r="M18" s="18">
        <v>0</v>
      </c>
      <c r="N18" s="17"/>
      <c r="O18" s="3">
        <f t="shared" si="0"/>
        <v>-1</v>
      </c>
      <c r="P18" s="17">
        <v>43919</v>
      </c>
      <c r="Q18" s="21">
        <f>P18-I18</f>
        <v>9</v>
      </c>
      <c r="R18" s="21"/>
      <c r="S18" s="21"/>
      <c r="T18" s="3">
        <v>0</v>
      </c>
      <c r="U18" s="3">
        <v>3.36</v>
      </c>
      <c r="V18" s="3">
        <v>-1</v>
      </c>
      <c r="W18" s="3">
        <v>0.2</v>
      </c>
      <c r="X18" s="3">
        <v>0.5</v>
      </c>
      <c r="Y18" s="3">
        <v>-1</v>
      </c>
      <c r="Z18" s="3">
        <v>-1</v>
      </c>
      <c r="AA18" s="3">
        <v>-1</v>
      </c>
      <c r="AB18" s="3">
        <v>-1</v>
      </c>
      <c r="AC18" s="3">
        <v>-1</v>
      </c>
      <c r="AD18" s="3">
        <v>-1</v>
      </c>
      <c r="AE18" s="18">
        <v>1</v>
      </c>
      <c r="AF18" s="17">
        <v>43910</v>
      </c>
      <c r="AG18" s="17" t="s">
        <v>150</v>
      </c>
      <c r="AH18" s="21">
        <f>AO18-AF18</f>
        <v>0</v>
      </c>
      <c r="AI18" s="18">
        <v>1</v>
      </c>
      <c r="AJ18" s="17">
        <v>43913</v>
      </c>
      <c r="AK18" s="18" t="s">
        <v>150</v>
      </c>
      <c r="AL18" s="3"/>
      <c r="AM18" s="3"/>
      <c r="AN18" s="3"/>
      <c r="AO18" s="36">
        <v>43910</v>
      </c>
      <c r="AP18" s="22">
        <v>146089736</v>
      </c>
      <c r="AQ18" s="3">
        <v>3</v>
      </c>
      <c r="AR18" s="3">
        <v>101</v>
      </c>
      <c r="AS18" s="3"/>
      <c r="AT18" s="3"/>
      <c r="AU18" s="3"/>
      <c r="AV18" s="3">
        <v>-1</v>
      </c>
      <c r="AW18" s="3">
        <v>0</v>
      </c>
      <c r="AX18" s="3">
        <v>0</v>
      </c>
      <c r="AY18" s="3"/>
      <c r="AZ18" s="3">
        <v>0</v>
      </c>
      <c r="BA18" s="3">
        <v>0</v>
      </c>
      <c r="BB18" s="3"/>
      <c r="BC18" s="3">
        <v>1</v>
      </c>
      <c r="BD18" s="3" t="s">
        <v>212</v>
      </c>
      <c r="BE18" s="3">
        <v>0</v>
      </c>
      <c r="BF18" s="3"/>
      <c r="BG18" s="3">
        <v>0</v>
      </c>
      <c r="BH18" s="3"/>
      <c r="BI18" s="3">
        <v>0</v>
      </c>
      <c r="BJ18" s="3"/>
      <c r="BK18" s="3">
        <v>0</v>
      </c>
      <c r="BL18" s="3"/>
      <c r="BM18" s="3">
        <v>1</v>
      </c>
      <c r="BN18" s="3" t="s">
        <v>213</v>
      </c>
      <c r="BO18" s="3">
        <v>0</v>
      </c>
      <c r="BP18" s="3"/>
      <c r="BQ18" s="3"/>
      <c r="BR18"/>
      <c r="BS18"/>
      <c r="BT18"/>
      <c r="BU18">
        <v>1</v>
      </c>
      <c r="BV18">
        <v>1</v>
      </c>
      <c r="BW18"/>
      <c r="BX18">
        <v>-750</v>
      </c>
      <c r="BY18">
        <v>3813</v>
      </c>
      <c r="BZ18">
        <v>3346</v>
      </c>
      <c r="CA18" s="23">
        <f t="shared" si="1"/>
        <v>0.12247574088644109</v>
      </c>
      <c r="CB18" s="24">
        <f t="shared" si="2"/>
        <v>0.87752425911355891</v>
      </c>
      <c r="CC18">
        <v>1982</v>
      </c>
      <c r="CD18">
        <v>1726</v>
      </c>
      <c r="CE18">
        <v>87</v>
      </c>
      <c r="CF18">
        <v>789</v>
      </c>
      <c r="CG18">
        <v>705</v>
      </c>
      <c r="CH18">
        <f t="shared" si="3"/>
        <v>11</v>
      </c>
      <c r="CI18">
        <v>89</v>
      </c>
      <c r="CJ18">
        <v>336</v>
      </c>
      <c r="CK18">
        <v>302</v>
      </c>
      <c r="CL18">
        <v>90</v>
      </c>
      <c r="CM18">
        <v>856</v>
      </c>
      <c r="CN18">
        <v>717</v>
      </c>
      <c r="CO18">
        <v>84</v>
      </c>
      <c r="CP18">
        <v>1830</v>
      </c>
      <c r="CQ18">
        <v>1619</v>
      </c>
      <c r="CR18">
        <v>89</v>
      </c>
      <c r="CS18">
        <v>898</v>
      </c>
      <c r="CT18">
        <v>813</v>
      </c>
      <c r="CU18">
        <v>91</v>
      </c>
      <c r="CV18">
        <f t="shared" si="12"/>
        <v>9</v>
      </c>
      <c r="CW18">
        <v>932</v>
      </c>
      <c r="CX18">
        <v>806</v>
      </c>
      <c r="CY18">
        <v>87</v>
      </c>
      <c r="CZ18"/>
      <c r="DA18">
        <v>3895.12652854</v>
      </c>
      <c r="DB18" s="25">
        <f t="shared" si="5"/>
        <v>2.1084431516730024E-2</v>
      </c>
      <c r="DC18" s="26"/>
      <c r="DD18">
        <v>3880.3374386300002</v>
      </c>
      <c r="DE18">
        <v>14.616180358499999</v>
      </c>
      <c r="DF18">
        <v>0.17290955314299999</v>
      </c>
      <c r="DG18">
        <v>0</v>
      </c>
      <c r="DH18" s="27">
        <v>0.99620318112861295</v>
      </c>
      <c r="DI18" s="27">
        <v>3.7524276172816798E-3</v>
      </c>
      <c r="DJ18" s="27">
        <v>4.4391254526925797E-5</v>
      </c>
      <c r="DK18" s="27">
        <v>0</v>
      </c>
      <c r="DL18" s="27">
        <v>3.7968188718086001E-3</v>
      </c>
      <c r="DM18" s="28">
        <f t="shared" si="6"/>
        <v>4.2192645452256822E-13</v>
      </c>
      <c r="DN18" s="25">
        <f t="shared" si="7"/>
        <v>0.11913124176194757</v>
      </c>
      <c r="DO18" s="26"/>
      <c r="DP18">
        <v>866.59991943700004</v>
      </c>
      <c r="DQ18">
        <v>987.71443429199996</v>
      </c>
      <c r="DR18">
        <v>816.89851847700004</v>
      </c>
      <c r="DS18">
        <v>378.99387823799998</v>
      </c>
      <c r="DT18">
        <v>797.29659577999996</v>
      </c>
      <c r="DU18" s="28">
        <f t="shared" si="13"/>
        <v>1.2226350534972372E-2</v>
      </c>
      <c r="DV18"/>
      <c r="DW18">
        <v>830.58370387399998</v>
      </c>
      <c r="DX18">
        <v>3.2305818846300002E-2</v>
      </c>
      <c r="DY18">
        <v>0</v>
      </c>
      <c r="DZ18">
        <v>0</v>
      </c>
      <c r="EA18">
        <v>952.32304263399999</v>
      </c>
      <c r="EB18">
        <v>2.8425449468999999</v>
      </c>
      <c r="EC18">
        <v>2.5697810445899998E-3</v>
      </c>
      <c r="ED18">
        <v>0</v>
      </c>
      <c r="EE18">
        <v>805.36901226400005</v>
      </c>
      <c r="EF18">
        <v>0.20337981410100001</v>
      </c>
      <c r="EG18">
        <v>1.1013347334000001E-3</v>
      </c>
      <c r="EH18">
        <v>0</v>
      </c>
      <c r="EI18">
        <v>375.258885045</v>
      </c>
      <c r="EJ18">
        <v>1.96000871387</v>
      </c>
      <c r="EK18">
        <v>0</v>
      </c>
      <c r="EL18">
        <v>0</v>
      </c>
      <c r="EM18">
        <v>781.54163530699998</v>
      </c>
      <c r="EN18">
        <v>8.8352743429</v>
      </c>
      <c r="EO18">
        <v>0.16923843736499999</v>
      </c>
      <c r="EP18">
        <v>0</v>
      </c>
      <c r="EQ18" s="28">
        <f t="shared" si="14"/>
        <v>3.4858092020408363E-2</v>
      </c>
      <c r="ER18" s="28">
        <f t="shared" si="15"/>
        <v>5.0811272416380893E-2</v>
      </c>
      <c r="ES18" s="29">
        <v>0.97513653041642601</v>
      </c>
      <c r="ET18" s="29">
        <v>1.0645830433510699E-3</v>
      </c>
      <c r="EU18" s="29">
        <v>5.3398246615277798E-7</v>
      </c>
      <c r="EV18" s="29">
        <v>0</v>
      </c>
      <c r="EW18" s="29">
        <v>1.0651170258172301E-3</v>
      </c>
      <c r="EX18" s="29">
        <v>0.97134675849653596</v>
      </c>
      <c r="EY18" s="29">
        <v>6.54215525454146E-3</v>
      </c>
      <c r="EZ18" s="29">
        <v>9.6250507988547299E-5</v>
      </c>
      <c r="FA18" s="29">
        <v>0</v>
      </c>
      <c r="FB18" s="29">
        <v>6.6384057625300096E-3</v>
      </c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5">
      <c r="A19" s="17" t="s">
        <v>214</v>
      </c>
      <c r="B19" s="20">
        <v>46</v>
      </c>
      <c r="C19" s="33" t="s">
        <v>147</v>
      </c>
      <c r="D19" s="3"/>
      <c r="E19" s="3"/>
      <c r="F19" s="3" t="s">
        <v>215</v>
      </c>
      <c r="G19" s="19">
        <v>43910</v>
      </c>
      <c r="H19" s="20">
        <f t="shared" si="11"/>
        <v>5</v>
      </c>
      <c r="I19" s="32">
        <v>43915</v>
      </c>
      <c r="J19" s="3">
        <v>40</v>
      </c>
      <c r="K19" s="20">
        <v>95</v>
      </c>
      <c r="L19" s="20">
        <v>4</v>
      </c>
      <c r="M19" s="34">
        <v>1</v>
      </c>
      <c r="N19" s="19">
        <v>43916</v>
      </c>
      <c r="O19" s="3">
        <f t="shared" si="0"/>
        <v>1</v>
      </c>
      <c r="P19" s="34"/>
      <c r="Q19" s="34"/>
      <c r="R19" s="34"/>
      <c r="S19" s="34"/>
      <c r="T19" s="3">
        <v>0</v>
      </c>
      <c r="U19" s="3">
        <v>11.1</v>
      </c>
      <c r="V19" s="3">
        <v>11</v>
      </c>
      <c r="W19" s="3">
        <v>7.1</v>
      </c>
      <c r="X19" s="3">
        <v>1.3</v>
      </c>
      <c r="Y19" s="3">
        <v>741</v>
      </c>
      <c r="Z19" s="3">
        <v>400</v>
      </c>
      <c r="AA19" s="3">
        <v>134</v>
      </c>
      <c r="AB19" s="3">
        <v>-1</v>
      </c>
      <c r="AC19" s="3">
        <v>-1</v>
      </c>
      <c r="AD19" s="3">
        <v>120</v>
      </c>
      <c r="AE19" s="34">
        <v>1</v>
      </c>
      <c r="AF19" s="32">
        <v>43915</v>
      </c>
      <c r="AG19" s="34" t="s">
        <v>150</v>
      </c>
      <c r="AH19" s="3"/>
      <c r="AI19" s="3"/>
      <c r="AJ19" s="3"/>
      <c r="AK19" s="3"/>
      <c r="AL19" s="3"/>
      <c r="AM19" s="3"/>
      <c r="AN19" s="3"/>
      <c r="AO19" s="19">
        <v>43915</v>
      </c>
      <c r="AP19" s="38">
        <v>146168337</v>
      </c>
      <c r="AQ19" s="38">
        <v>3</v>
      </c>
      <c r="AR19" s="38">
        <v>103</v>
      </c>
      <c r="AS19" s="3"/>
      <c r="AT19" s="3"/>
      <c r="AU19" s="3"/>
      <c r="AV19" s="3">
        <v>-1</v>
      </c>
      <c r="AW19" s="3">
        <v>1</v>
      </c>
      <c r="AX19" s="3">
        <v>0</v>
      </c>
      <c r="AY19" s="3"/>
      <c r="AZ19" s="3">
        <v>0</v>
      </c>
      <c r="BA19" s="3">
        <v>1</v>
      </c>
      <c r="BB19" s="3" t="s">
        <v>159</v>
      </c>
      <c r="BC19" s="3">
        <v>0</v>
      </c>
      <c r="BD19" s="3"/>
      <c r="BE19" s="3">
        <v>0</v>
      </c>
      <c r="BF19" s="3"/>
      <c r="BG19" s="3">
        <v>0</v>
      </c>
      <c r="BH19" s="3"/>
      <c r="BI19" s="3">
        <v>0</v>
      </c>
      <c r="BJ19" s="3"/>
      <c r="BK19" s="3">
        <v>0</v>
      </c>
      <c r="BL19" s="3"/>
      <c r="BM19" s="3">
        <v>0</v>
      </c>
      <c r="BN19" s="3"/>
      <c r="BO19" s="3">
        <v>0</v>
      </c>
      <c r="BP19" s="3"/>
      <c r="BQ19" s="3"/>
      <c r="BR19"/>
      <c r="BS19"/>
      <c r="BT19"/>
      <c r="BU19">
        <v>4</v>
      </c>
      <c r="BV19">
        <v>4</v>
      </c>
      <c r="BW19"/>
      <c r="BX19">
        <v>-650</v>
      </c>
      <c r="BY19">
        <v>3606</v>
      </c>
      <c r="BZ19">
        <v>2601</v>
      </c>
      <c r="CA19" s="23">
        <f t="shared" si="1"/>
        <v>0.27870216306156403</v>
      </c>
      <c r="CB19" s="24">
        <f t="shared" si="2"/>
        <v>0.72129783693843597</v>
      </c>
      <c r="CC19">
        <v>1970</v>
      </c>
      <c r="CD19">
        <v>1455</v>
      </c>
      <c r="CE19">
        <v>74</v>
      </c>
      <c r="CF19">
        <v>655</v>
      </c>
      <c r="CG19">
        <v>416</v>
      </c>
      <c r="CH19">
        <f t="shared" si="3"/>
        <v>37</v>
      </c>
      <c r="CI19">
        <v>63</v>
      </c>
      <c r="CJ19">
        <v>380</v>
      </c>
      <c r="CK19">
        <v>346</v>
      </c>
      <c r="CL19">
        <v>91</v>
      </c>
      <c r="CM19">
        <v>934</v>
      </c>
      <c r="CN19">
        <v>793</v>
      </c>
      <c r="CO19">
        <v>74</v>
      </c>
      <c r="CP19">
        <v>1635</v>
      </c>
      <c r="CQ19">
        <v>1146</v>
      </c>
      <c r="CR19">
        <v>70</v>
      </c>
      <c r="CS19">
        <v>827</v>
      </c>
      <c r="CT19">
        <v>560</v>
      </c>
      <c r="CU19">
        <v>68</v>
      </c>
      <c r="CV19">
        <f t="shared" si="12"/>
        <v>32</v>
      </c>
      <c r="CW19">
        <v>808</v>
      </c>
      <c r="CX19">
        <v>585</v>
      </c>
      <c r="CY19">
        <v>73</v>
      </c>
      <c r="CZ19"/>
      <c r="DA19">
        <v>3954.0306476699998</v>
      </c>
      <c r="DB19" s="25">
        <f t="shared" si="5"/>
        <v>8.8019208418398207E-2</v>
      </c>
      <c r="DC19" s="26"/>
      <c r="DD19">
        <v>3231.7007784000002</v>
      </c>
      <c r="DE19">
        <v>553.22836991500003</v>
      </c>
      <c r="DF19">
        <v>90.179060477299998</v>
      </c>
      <c r="DG19">
        <v>78.922438876100003</v>
      </c>
      <c r="DH19" s="27">
        <v>0.81731809041600401</v>
      </c>
      <c r="DI19" s="27">
        <v>0.13991504346103201</v>
      </c>
      <c r="DJ19" s="27">
        <v>2.2806869372760202E-2</v>
      </c>
      <c r="DK19" s="27">
        <v>1.99599967497993E-2</v>
      </c>
      <c r="DL19" s="27">
        <v>0.18268190958359101</v>
      </c>
      <c r="DM19" s="28">
        <f t="shared" si="6"/>
        <v>4.046000961983689E-13</v>
      </c>
      <c r="DN19" s="25">
        <f t="shared" si="7"/>
        <v>0.11748210960153227</v>
      </c>
      <c r="DO19" s="26"/>
      <c r="DP19">
        <v>884.34091568400004</v>
      </c>
      <c r="DQ19">
        <v>861.54700872000001</v>
      </c>
      <c r="DR19">
        <v>693.932710767</v>
      </c>
      <c r="DS19">
        <v>468.90262605499998</v>
      </c>
      <c r="DT19">
        <v>918.70850989099995</v>
      </c>
      <c r="DU19" s="28">
        <f t="shared" si="13"/>
        <v>3.2017677108193705E-2</v>
      </c>
      <c r="DV19"/>
      <c r="DW19">
        <v>620.59664139699998</v>
      </c>
      <c r="DX19">
        <v>164.818211601</v>
      </c>
      <c r="DY19">
        <v>21.5683770409</v>
      </c>
      <c r="DZ19">
        <v>23.537771446800001</v>
      </c>
      <c r="EA19">
        <v>719.94844779799996</v>
      </c>
      <c r="EB19">
        <v>103.174531251</v>
      </c>
      <c r="EC19">
        <v>15.7319424543</v>
      </c>
      <c r="ED19">
        <v>5.7995051442200003</v>
      </c>
      <c r="EE19">
        <v>500.43562177699999</v>
      </c>
      <c r="EF19">
        <v>120.693331153</v>
      </c>
      <c r="EG19">
        <v>33.8790704404</v>
      </c>
      <c r="EH19">
        <v>13.2650557033</v>
      </c>
      <c r="EI19">
        <v>419.80545997299998</v>
      </c>
      <c r="EJ19">
        <v>34.950024269499998</v>
      </c>
      <c r="EK19">
        <v>0.657871637846</v>
      </c>
      <c r="EL19">
        <v>0</v>
      </c>
      <c r="EM19">
        <v>761.544716569</v>
      </c>
      <c r="EN19">
        <v>120.47017180899999</v>
      </c>
      <c r="EO19">
        <v>16.976464662600002</v>
      </c>
      <c r="EP19">
        <v>14.5354285212</v>
      </c>
      <c r="EQ19" s="28">
        <f t="shared" si="14"/>
        <v>6.4786285996953644E-2</v>
      </c>
      <c r="ER19" s="28">
        <f t="shared" si="15"/>
        <v>1.648885040530651E-2</v>
      </c>
      <c r="ES19" s="29">
        <v>0.75266490672741104</v>
      </c>
      <c r="ET19" s="29">
        <v>0.15653833744466999</v>
      </c>
      <c r="EU19" s="29">
        <v>2.7406198684879299E-2</v>
      </c>
      <c r="EV19" s="29">
        <v>1.7977361306848301E-2</v>
      </c>
      <c r="EW19" s="29">
        <v>0.20192189743639799</v>
      </c>
      <c r="EX19" s="29">
        <v>0.832180071275891</v>
      </c>
      <c r="EY19" s="29">
        <v>0.12562505815709701</v>
      </c>
      <c r="EZ19" s="29">
        <v>1.8372872194447599E-2</v>
      </c>
      <c r="FA19" s="29">
        <v>1.1422480342195901E-2</v>
      </c>
      <c r="FB19" s="29">
        <v>0.15542041069374099</v>
      </c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5">
      <c r="A20" s="17" t="s">
        <v>216</v>
      </c>
      <c r="B20" s="3">
        <v>76</v>
      </c>
      <c r="C20" s="18" t="s">
        <v>147</v>
      </c>
      <c r="D20" s="3"/>
      <c r="E20" s="3"/>
      <c r="F20" s="3" t="s">
        <v>217</v>
      </c>
      <c r="G20" s="19">
        <v>43900</v>
      </c>
      <c r="H20" s="20">
        <f t="shared" si="11"/>
        <v>4</v>
      </c>
      <c r="I20" s="17">
        <v>43904</v>
      </c>
      <c r="J20" s="3">
        <v>37.6</v>
      </c>
      <c r="K20" s="20">
        <v>94</v>
      </c>
      <c r="L20" s="20">
        <v>0</v>
      </c>
      <c r="M20" s="18">
        <v>1</v>
      </c>
      <c r="N20" s="17">
        <v>43911</v>
      </c>
      <c r="O20" s="3">
        <f t="shared" si="0"/>
        <v>7</v>
      </c>
      <c r="P20" s="18"/>
      <c r="Q20" s="21"/>
      <c r="R20" s="21"/>
      <c r="S20" s="21"/>
      <c r="T20" s="3">
        <v>0</v>
      </c>
      <c r="U20" s="3">
        <v>3.5</v>
      </c>
      <c r="V20" s="3">
        <v>37</v>
      </c>
      <c r="W20" s="3">
        <v>3.3</v>
      </c>
      <c r="X20" s="3">
        <v>1.3</v>
      </c>
      <c r="Y20" s="3">
        <v>-1</v>
      </c>
      <c r="Z20" s="3">
        <v>184</v>
      </c>
      <c r="AA20" s="3">
        <v>60</v>
      </c>
      <c r="AB20" s="3">
        <v>-1</v>
      </c>
      <c r="AC20" s="3">
        <v>-1</v>
      </c>
      <c r="AD20" s="3">
        <v>-1</v>
      </c>
      <c r="AE20" s="18">
        <v>1</v>
      </c>
      <c r="AF20" s="17">
        <v>43905</v>
      </c>
      <c r="AG20" s="17" t="s">
        <v>150</v>
      </c>
      <c r="AH20" s="21">
        <f>AO20-AF20</f>
        <v>6</v>
      </c>
      <c r="AI20" s="18">
        <v>1</v>
      </c>
      <c r="AJ20" s="17">
        <v>43909</v>
      </c>
      <c r="AK20" s="18" t="s">
        <v>150</v>
      </c>
      <c r="AL20" s="3">
        <v>1</v>
      </c>
      <c r="AM20" s="19">
        <v>43910</v>
      </c>
      <c r="AN20" s="3" t="s">
        <v>150</v>
      </c>
      <c r="AO20" s="19">
        <v>43911</v>
      </c>
      <c r="AP20" s="3">
        <v>146098478</v>
      </c>
      <c r="AQ20" s="3">
        <v>3</v>
      </c>
      <c r="AR20" s="3">
        <v>107</v>
      </c>
      <c r="AS20" s="3">
        <v>-1</v>
      </c>
      <c r="AT20" s="3"/>
      <c r="AU20" s="3"/>
      <c r="AV20" s="3">
        <v>-1</v>
      </c>
      <c r="AW20" s="3">
        <v>1</v>
      </c>
      <c r="AX20" s="3">
        <v>0</v>
      </c>
      <c r="AY20" s="3"/>
      <c r="AZ20" s="3">
        <v>0</v>
      </c>
      <c r="BA20" s="3">
        <v>1</v>
      </c>
      <c r="BB20" s="3" t="s">
        <v>218</v>
      </c>
      <c r="BC20" s="3">
        <v>0</v>
      </c>
      <c r="BD20" s="3"/>
      <c r="BE20" s="3">
        <v>0</v>
      </c>
      <c r="BF20" s="3"/>
      <c r="BG20" s="3">
        <v>0</v>
      </c>
      <c r="BH20" s="3"/>
      <c r="BI20" s="3">
        <v>0</v>
      </c>
      <c r="BJ20" s="3"/>
      <c r="BK20" s="3">
        <v>1</v>
      </c>
      <c r="BL20" s="3" t="s">
        <v>219</v>
      </c>
      <c r="BM20" s="3">
        <v>0</v>
      </c>
      <c r="BN20" s="3"/>
      <c r="BO20" s="3">
        <v>0</v>
      </c>
      <c r="BP20" s="3"/>
      <c r="BQ20"/>
      <c r="BR20"/>
      <c r="BS20"/>
      <c r="BT20"/>
      <c r="BU20">
        <v>4</v>
      </c>
      <c r="BV20">
        <v>4</v>
      </c>
      <c r="BW20"/>
      <c r="BX20">
        <v>-600</v>
      </c>
      <c r="BY20">
        <v>2953</v>
      </c>
      <c r="BZ20">
        <v>1795</v>
      </c>
      <c r="CA20" s="23">
        <f t="shared" si="1"/>
        <v>0.39214358279715544</v>
      </c>
      <c r="CB20" s="24">
        <f t="shared" si="2"/>
        <v>0.60785641720284456</v>
      </c>
      <c r="CC20">
        <v>1038</v>
      </c>
      <c r="CD20">
        <v>693</v>
      </c>
      <c r="CE20">
        <v>67</v>
      </c>
      <c r="CF20">
        <v>536</v>
      </c>
      <c r="CG20">
        <v>358</v>
      </c>
      <c r="CH20">
        <f t="shared" si="3"/>
        <v>33</v>
      </c>
      <c r="CI20">
        <v>67</v>
      </c>
      <c r="CJ20">
        <v>185</v>
      </c>
      <c r="CK20">
        <v>162</v>
      </c>
      <c r="CL20">
        <v>88</v>
      </c>
      <c r="CM20">
        <v>316</v>
      </c>
      <c r="CN20">
        <v>173</v>
      </c>
      <c r="CO20">
        <v>55</v>
      </c>
      <c r="CP20">
        <v>1915</v>
      </c>
      <c r="CQ20">
        <v>1102</v>
      </c>
      <c r="CR20">
        <v>58</v>
      </c>
      <c r="CS20">
        <v>1255</v>
      </c>
      <c r="CT20">
        <v>854</v>
      </c>
      <c r="CU20">
        <v>68</v>
      </c>
      <c r="CV20">
        <f t="shared" si="12"/>
        <v>32</v>
      </c>
      <c r="CW20">
        <v>659</v>
      </c>
      <c r="CX20">
        <v>247</v>
      </c>
      <c r="CY20">
        <v>38</v>
      </c>
      <c r="CZ20"/>
      <c r="DA20">
        <v>4245.7681099900001</v>
      </c>
      <c r="DB20" s="25">
        <f t="shared" si="5"/>
        <v>0.30448391822158299</v>
      </c>
      <c r="DC20" s="26"/>
      <c r="DD20">
        <v>2727.22238887</v>
      </c>
      <c r="DE20">
        <v>863.17951854700004</v>
      </c>
      <c r="DF20">
        <v>655.36195083600001</v>
      </c>
      <c r="DG20">
        <v>0</v>
      </c>
      <c r="DH20" s="27">
        <v>0.64233898748568796</v>
      </c>
      <c r="DI20" s="27">
        <v>0.203303500376292</v>
      </c>
      <c r="DJ20" s="27">
        <v>0.15435651073217599</v>
      </c>
      <c r="DK20" s="27">
        <v>0</v>
      </c>
      <c r="DL20" s="27">
        <v>0.35766001110846701</v>
      </c>
      <c r="DM20" s="28">
        <f t="shared" si="6"/>
        <v>1.0014058446167775E-6</v>
      </c>
      <c r="DN20" s="25">
        <f t="shared" si="7"/>
        <v>5.3682823173817881E-2</v>
      </c>
      <c r="DO20" s="26"/>
      <c r="DP20">
        <v>1461.05947171</v>
      </c>
      <c r="DQ20">
        <v>905.97178259999998</v>
      </c>
      <c r="DR20">
        <v>917.60026927199999</v>
      </c>
      <c r="DS20">
        <v>246.09590976000001</v>
      </c>
      <c r="DT20">
        <v>492.198905739</v>
      </c>
      <c r="DU20" s="28">
        <f t="shared" si="13"/>
        <v>5.2485619830406907E-2</v>
      </c>
      <c r="DV20"/>
      <c r="DW20">
        <v>1123.23811578</v>
      </c>
      <c r="DX20">
        <v>253.64273383299999</v>
      </c>
      <c r="DY20">
        <v>19.842832649199998</v>
      </c>
      <c r="DZ20">
        <v>0</v>
      </c>
      <c r="EA20">
        <v>396.48533506799998</v>
      </c>
      <c r="EB20">
        <v>335.925083519</v>
      </c>
      <c r="EC20">
        <v>155.02381304900001</v>
      </c>
      <c r="ED20">
        <v>0</v>
      </c>
      <c r="EE20">
        <v>638.17078163099995</v>
      </c>
      <c r="EF20">
        <v>177.81309588600001</v>
      </c>
      <c r="EG20">
        <v>77.056971214300006</v>
      </c>
      <c r="EH20">
        <v>0</v>
      </c>
      <c r="EI20">
        <v>213.728892258</v>
      </c>
      <c r="EJ20">
        <v>6.7829295806900003</v>
      </c>
      <c r="EK20">
        <v>4.7789466247599997</v>
      </c>
      <c r="EL20">
        <v>0</v>
      </c>
      <c r="EM20">
        <v>80.0884560394</v>
      </c>
      <c r="EN20">
        <v>61.343987457300003</v>
      </c>
      <c r="EO20">
        <v>348.50312364199999</v>
      </c>
      <c r="EP20">
        <v>0</v>
      </c>
      <c r="EQ20" s="28">
        <f t="shared" si="14"/>
        <v>0.10102249424835323</v>
      </c>
      <c r="ER20" s="28">
        <f t="shared" si="15"/>
        <v>3.2057860128087916E-2</v>
      </c>
      <c r="ES20" s="29">
        <v>0.75250349079566403</v>
      </c>
      <c r="ET20" s="29">
        <v>0.16696364066339001</v>
      </c>
      <c r="EU20" s="29">
        <v>3.8738368068477601E-2</v>
      </c>
      <c r="EV20" s="29">
        <v>0</v>
      </c>
      <c r="EW20" s="29">
        <v>0.205702008731868</v>
      </c>
      <c r="EX20" s="29">
        <v>0.34085522968126297</v>
      </c>
      <c r="EY20" s="29">
        <v>0.28413488731354303</v>
      </c>
      <c r="EZ20" s="29">
        <v>0.36013266541095901</v>
      </c>
      <c r="FA20" s="29">
        <v>0</v>
      </c>
      <c r="FB20" s="29">
        <v>0.64426755272450198</v>
      </c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5">
      <c r="A21" s="44" t="s">
        <v>220</v>
      </c>
      <c r="B21" s="20">
        <v>39</v>
      </c>
      <c r="C21" s="33" t="s">
        <v>147</v>
      </c>
      <c r="D21" s="3"/>
      <c r="E21" s="3"/>
      <c r="F21" s="3" t="s">
        <v>180</v>
      </c>
      <c r="G21" s="19">
        <v>43914</v>
      </c>
      <c r="H21" s="3">
        <f>I21-G21</f>
        <v>5</v>
      </c>
      <c r="I21" s="32">
        <v>43919</v>
      </c>
      <c r="J21" s="3">
        <v>37.6</v>
      </c>
      <c r="K21" s="20">
        <v>98</v>
      </c>
      <c r="L21" s="20">
        <v>0</v>
      </c>
      <c r="M21" s="34"/>
      <c r="N21" s="3"/>
      <c r="O21" s="3">
        <f t="shared" si="0"/>
        <v>-1</v>
      </c>
      <c r="P21" s="34"/>
      <c r="Q21" s="34"/>
      <c r="R21" s="34"/>
      <c r="S21" s="34"/>
      <c r="T21" s="20">
        <v>0</v>
      </c>
      <c r="U21" s="20">
        <v>5.47</v>
      </c>
      <c r="V21" s="20">
        <v>18</v>
      </c>
      <c r="W21" s="20">
        <v>2.7</v>
      </c>
      <c r="X21" s="20">
        <v>1.2</v>
      </c>
      <c r="Y21" s="20">
        <v>752</v>
      </c>
      <c r="Z21" s="20">
        <v>234</v>
      </c>
      <c r="AA21" s="20">
        <v>111</v>
      </c>
      <c r="AB21" s="20">
        <v>-1</v>
      </c>
      <c r="AC21" s="20">
        <v>-1</v>
      </c>
      <c r="AD21" s="20">
        <v>16.2</v>
      </c>
      <c r="AE21" s="34">
        <v>1</v>
      </c>
      <c r="AF21" s="32">
        <v>43920</v>
      </c>
      <c r="AG21" s="34" t="s">
        <v>150</v>
      </c>
      <c r="AH21" s="3"/>
      <c r="AI21" s="3"/>
      <c r="AJ21" s="3"/>
      <c r="AK21" s="3"/>
      <c r="AL21" s="3"/>
      <c r="AM21" s="3"/>
      <c r="AN21" s="3"/>
      <c r="AO21" s="19">
        <v>43919</v>
      </c>
      <c r="AP21" s="3">
        <v>146247182</v>
      </c>
      <c r="AQ21" s="3">
        <v>3</v>
      </c>
      <c r="AR21" s="3">
        <v>101</v>
      </c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/>
      <c r="BR21"/>
      <c r="BS21"/>
      <c r="BT21"/>
      <c r="BU21" s="41">
        <v>3</v>
      </c>
      <c r="BV21" s="41">
        <v>3</v>
      </c>
      <c r="BW21"/>
      <c r="BX21" s="41">
        <v>-750</v>
      </c>
      <c r="BY21" s="41">
        <v>5211</v>
      </c>
      <c r="BZ21" s="41">
        <v>4602</v>
      </c>
      <c r="CA21" s="23">
        <f t="shared" si="1"/>
        <v>0.11686816350028784</v>
      </c>
      <c r="CB21" s="24">
        <f t="shared" si="2"/>
        <v>0.88313183649971216</v>
      </c>
      <c r="CC21" s="41">
        <v>2618</v>
      </c>
      <c r="CD21" s="41">
        <v>2255</v>
      </c>
      <c r="CE21" s="41">
        <v>86</v>
      </c>
      <c r="CF21" s="41">
        <v>1037</v>
      </c>
      <c r="CG21" s="41">
        <v>949</v>
      </c>
      <c r="CH21">
        <f t="shared" si="3"/>
        <v>8</v>
      </c>
      <c r="CI21" s="41">
        <v>92</v>
      </c>
      <c r="CJ21" s="41">
        <v>420</v>
      </c>
      <c r="CK21" s="41">
        <v>387</v>
      </c>
      <c r="CL21" s="41">
        <v>92</v>
      </c>
      <c r="CM21" s="41">
        <v>1159</v>
      </c>
      <c r="CN21" s="41">
        <v>918</v>
      </c>
      <c r="CO21" s="41">
        <v>79</v>
      </c>
      <c r="CP21" s="41">
        <v>2593</v>
      </c>
      <c r="CQ21" s="41">
        <v>2346</v>
      </c>
      <c r="CR21" s="41">
        <v>91</v>
      </c>
      <c r="CS21" s="41">
        <v>1242</v>
      </c>
      <c r="CT21" s="41">
        <v>1132</v>
      </c>
      <c r="CU21" s="41">
        <v>91</v>
      </c>
      <c r="CV21">
        <f t="shared" si="12"/>
        <v>9</v>
      </c>
      <c r="CW21" s="41">
        <v>1350</v>
      </c>
      <c r="CX21" s="41">
        <v>1214</v>
      </c>
      <c r="CY21" s="41">
        <v>90</v>
      </c>
      <c r="CZ21"/>
      <c r="DA21">
        <v>5347.1940443200001</v>
      </c>
      <c r="DB21" s="25">
        <f t="shared" si="5"/>
        <v>2.5470189260229068E-2</v>
      </c>
      <c r="DC21" s="26"/>
      <c r="DD21">
        <v>5203.4920866100001</v>
      </c>
      <c r="DE21">
        <v>118.561585385</v>
      </c>
      <c r="DF21">
        <v>25.140372325600001</v>
      </c>
      <c r="DG21">
        <v>0</v>
      </c>
      <c r="DH21" s="27">
        <v>0.97312572603145997</v>
      </c>
      <c r="DI21" s="27">
        <v>2.21726730697085E-2</v>
      </c>
      <c r="DJ21" s="27">
        <v>4.7016008989434598E-3</v>
      </c>
      <c r="DK21" s="27">
        <v>0</v>
      </c>
      <c r="DL21" s="27">
        <v>2.6874273968651999E-2</v>
      </c>
      <c r="DM21" s="28">
        <f t="shared" si="6"/>
        <v>1.1225822332139963E-13</v>
      </c>
      <c r="DN21" s="25">
        <f t="shared" si="7"/>
        <v>9.247920091348856E-2</v>
      </c>
      <c r="DO21" s="26"/>
      <c r="DP21">
        <v>1258.82308629</v>
      </c>
      <c r="DQ21">
        <v>1430.03450849</v>
      </c>
      <c r="DR21">
        <v>1135.27636239</v>
      </c>
      <c r="DS21">
        <v>458.32631780499997</v>
      </c>
      <c r="DT21">
        <v>985.14996922900002</v>
      </c>
      <c r="DU21" s="28">
        <f t="shared" si="13"/>
        <v>1.4883282606984698E-2</v>
      </c>
      <c r="DV21"/>
      <c r="DW21">
        <v>1172.44858974</v>
      </c>
      <c r="DX21">
        <v>3.3054148275199999</v>
      </c>
      <c r="DY21">
        <v>2.86481372873E-2</v>
      </c>
      <c r="DZ21">
        <v>0</v>
      </c>
      <c r="EA21">
        <v>1377.4437811299999</v>
      </c>
      <c r="EB21">
        <v>3.6477419363700001</v>
      </c>
      <c r="EC21">
        <v>0</v>
      </c>
      <c r="ED21">
        <v>0</v>
      </c>
      <c r="EE21">
        <v>1105.5258157599999</v>
      </c>
      <c r="EF21">
        <v>4.8582163954300004</v>
      </c>
      <c r="EG21">
        <v>0.48194144879599998</v>
      </c>
      <c r="EH21">
        <v>0</v>
      </c>
      <c r="EI21">
        <v>456.31297023299999</v>
      </c>
      <c r="EJ21">
        <v>0.79960940150100002</v>
      </c>
      <c r="EK21">
        <v>0</v>
      </c>
      <c r="EL21">
        <v>0</v>
      </c>
      <c r="EM21">
        <v>861.48575169499998</v>
      </c>
      <c r="EN21">
        <v>100.314172472</v>
      </c>
      <c r="EO21">
        <v>15.1606667794</v>
      </c>
      <c r="EP21">
        <v>0</v>
      </c>
      <c r="EQ21" s="28">
        <f t="shared" si="14"/>
        <v>4.4253969107507972E-2</v>
      </c>
      <c r="ER21" s="28">
        <f t="shared" si="15"/>
        <v>4.7540106130295606E-2</v>
      </c>
      <c r="ES21" s="29">
        <v>0.95858318483163196</v>
      </c>
      <c r="ET21" s="29">
        <v>3.1423221349932799E-3</v>
      </c>
      <c r="EU21" s="29">
        <v>1.7900188396926899E-4</v>
      </c>
      <c r="EV21" s="29">
        <v>0</v>
      </c>
      <c r="EW21" s="29">
        <v>3.3213240189625499E-3</v>
      </c>
      <c r="EX21" s="29">
        <v>0.92702216061753495</v>
      </c>
      <c r="EY21" s="29">
        <v>4.3045123619938098E-2</v>
      </c>
      <c r="EZ21" s="29">
        <v>6.2772293045367496E-3</v>
      </c>
      <c r="FA21" s="29">
        <v>0</v>
      </c>
      <c r="FB21" s="29">
        <v>4.9322352924474899E-2</v>
      </c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5">
      <c r="A22" s="34" t="s">
        <v>221</v>
      </c>
      <c r="B22" s="3">
        <v>55</v>
      </c>
      <c r="C22" s="18" t="s">
        <v>147</v>
      </c>
      <c r="D22" s="3"/>
      <c r="E22" s="3"/>
      <c r="F22" s="3" t="s">
        <v>164</v>
      </c>
      <c r="G22" s="19">
        <v>43906</v>
      </c>
      <c r="H22" s="20">
        <f>ABS(I22-G22)</f>
        <v>5</v>
      </c>
      <c r="I22" s="17">
        <v>43911</v>
      </c>
      <c r="J22" s="3">
        <v>-1</v>
      </c>
      <c r="K22" s="20" t="s">
        <v>222</v>
      </c>
      <c r="L22" s="20">
        <v>-1</v>
      </c>
      <c r="M22" s="18">
        <v>1</v>
      </c>
      <c r="N22" s="17">
        <v>43911</v>
      </c>
      <c r="O22" s="3">
        <f t="shared" si="0"/>
        <v>0</v>
      </c>
      <c r="P22" s="18"/>
      <c r="Q22" s="21"/>
      <c r="R22" s="21"/>
      <c r="S22" s="21"/>
      <c r="T22" s="3">
        <v>0</v>
      </c>
      <c r="U22" s="3">
        <v>9.65</v>
      </c>
      <c r="V22" s="3">
        <v>5</v>
      </c>
      <c r="W22" s="3">
        <v>18.2</v>
      </c>
      <c r="X22" s="3">
        <v>0.8</v>
      </c>
      <c r="Y22" s="3">
        <v>1701</v>
      </c>
      <c r="Z22" s="3">
        <v>568</v>
      </c>
      <c r="AA22" s="3">
        <v>224</v>
      </c>
      <c r="AB22" s="3">
        <v>15</v>
      </c>
      <c r="AC22" s="3">
        <v>1.4E-2</v>
      </c>
      <c r="AD22" s="3">
        <v>-1</v>
      </c>
      <c r="AE22" s="18">
        <v>1</v>
      </c>
      <c r="AF22" s="17">
        <v>43915</v>
      </c>
      <c r="AG22" s="17" t="s">
        <v>223</v>
      </c>
      <c r="AH22" s="21"/>
      <c r="AI22" s="18">
        <v>1</v>
      </c>
      <c r="AJ22" s="17">
        <v>43918</v>
      </c>
      <c r="AK22" s="18" t="s">
        <v>224</v>
      </c>
      <c r="AL22" s="3"/>
      <c r="AM22" s="19"/>
      <c r="AN22" s="3"/>
      <c r="AO22" s="19">
        <v>43911</v>
      </c>
      <c r="AP22" s="22">
        <v>146099898</v>
      </c>
      <c r="AQ22" s="3">
        <v>3</v>
      </c>
      <c r="AR22" s="3">
        <v>115</v>
      </c>
      <c r="AS22" s="3" t="s">
        <v>225</v>
      </c>
      <c r="AT22" s="19">
        <v>43914</v>
      </c>
      <c r="AU22" s="3">
        <v>146136906</v>
      </c>
      <c r="AV22" s="3">
        <v>-1</v>
      </c>
      <c r="AW22" s="3">
        <v>-1</v>
      </c>
      <c r="AX22" s="3">
        <v>-1</v>
      </c>
      <c r="AY22" s="3"/>
      <c r="AZ22" s="3">
        <v>-1</v>
      </c>
      <c r="BA22" s="3">
        <v>-1</v>
      </c>
      <c r="BB22" s="3"/>
      <c r="BC22" s="3">
        <v>-1</v>
      </c>
      <c r="BD22" s="3"/>
      <c r="BE22" s="3">
        <v>-1</v>
      </c>
      <c r="BF22" s="3"/>
      <c r="BG22" s="3">
        <v>-1</v>
      </c>
      <c r="BH22" s="3"/>
      <c r="BI22" s="3">
        <v>-1</v>
      </c>
      <c r="BJ22" s="3"/>
      <c r="BK22" s="3">
        <v>-1</v>
      </c>
      <c r="BL22" s="3"/>
      <c r="BM22" s="3">
        <v>-1</v>
      </c>
      <c r="BN22" s="3"/>
      <c r="BO22" s="3">
        <v>-1</v>
      </c>
      <c r="BP22" s="3"/>
      <c r="BQ22"/>
      <c r="BR22"/>
      <c r="BS22"/>
      <c r="BT22"/>
      <c r="BU22">
        <v>5</v>
      </c>
      <c r="BV22">
        <v>5</v>
      </c>
      <c r="BW22"/>
      <c r="BX22">
        <v>-750</v>
      </c>
      <c r="BY22">
        <v>3660</v>
      </c>
      <c r="BZ22">
        <v>980</v>
      </c>
      <c r="CA22" s="23">
        <f t="shared" si="1"/>
        <v>0.73224043715846987</v>
      </c>
      <c r="CB22" s="24">
        <f t="shared" si="2"/>
        <v>0.26775956284153007</v>
      </c>
      <c r="CC22">
        <v>1950</v>
      </c>
      <c r="CD22">
        <v>293</v>
      </c>
      <c r="CE22">
        <v>15</v>
      </c>
      <c r="CF22">
        <v>878</v>
      </c>
      <c r="CG22">
        <v>114</v>
      </c>
      <c r="CH22">
        <f t="shared" si="3"/>
        <v>87</v>
      </c>
      <c r="CI22">
        <v>13</v>
      </c>
      <c r="CJ22">
        <v>390</v>
      </c>
      <c r="CK22">
        <v>111</v>
      </c>
      <c r="CL22">
        <v>29</v>
      </c>
      <c r="CM22">
        <v>681</v>
      </c>
      <c r="CN22">
        <v>67</v>
      </c>
      <c r="CO22">
        <v>10</v>
      </c>
      <c r="CP22">
        <v>1710</v>
      </c>
      <c r="CQ22">
        <v>687</v>
      </c>
      <c r="CR22">
        <v>40</v>
      </c>
      <c r="CS22">
        <v>1284</v>
      </c>
      <c r="CT22">
        <v>556</v>
      </c>
      <c r="CU22">
        <v>43</v>
      </c>
      <c r="CV22">
        <f t="shared" si="12"/>
        <v>57</v>
      </c>
      <c r="CW22">
        <v>426</v>
      </c>
      <c r="CX22">
        <v>131</v>
      </c>
      <c r="CY22">
        <v>31</v>
      </c>
      <c r="CZ22"/>
      <c r="DA22">
        <v>5338.5455971499996</v>
      </c>
      <c r="DB22" s="25">
        <f t="shared" si="5"/>
        <v>0.31442001695107685</v>
      </c>
      <c r="DC22" s="26"/>
      <c r="DD22">
        <v>2402.9097671300001</v>
      </c>
      <c r="DE22">
        <v>1936.7858962</v>
      </c>
      <c r="DF22">
        <v>194.29135842100001</v>
      </c>
      <c r="DG22">
        <v>804.521787399</v>
      </c>
      <c r="DH22" s="27">
        <v>0.45010569328335498</v>
      </c>
      <c r="DI22" s="27">
        <v>0.36279279832956002</v>
      </c>
      <c r="DJ22" s="27">
        <v>3.6394061806781799E-2</v>
      </c>
      <c r="DK22" s="27">
        <v>0.15070055556489001</v>
      </c>
      <c r="DL22" s="27">
        <v>0.54988741570123101</v>
      </c>
      <c r="DM22" s="28">
        <f t="shared" si="6"/>
        <v>6.891015414211754E-6</v>
      </c>
      <c r="DN22" s="25">
        <f t="shared" si="7"/>
        <v>0.40511847142318319</v>
      </c>
      <c r="DO22" s="26"/>
      <c r="DP22">
        <v>1470.3607613700001</v>
      </c>
      <c r="DQ22">
        <v>1022.61100604</v>
      </c>
      <c r="DR22">
        <v>1169.23306802</v>
      </c>
      <c r="DS22">
        <v>586.80343158699998</v>
      </c>
      <c r="DT22">
        <v>885.98931499499997</v>
      </c>
      <c r="DU22" s="28">
        <f t="shared" si="13"/>
        <v>3.8127990373757158E-2</v>
      </c>
      <c r="DV22"/>
      <c r="DW22">
        <v>963.42209361300002</v>
      </c>
      <c r="DX22">
        <v>409.919758011</v>
      </c>
      <c r="DY22">
        <v>46.8659260254</v>
      </c>
      <c r="DZ22">
        <v>2.6288507385300002</v>
      </c>
      <c r="EA22">
        <v>387.235480553</v>
      </c>
      <c r="EB22">
        <v>186.08962251299999</v>
      </c>
      <c r="EC22">
        <v>40.317661666900001</v>
      </c>
      <c r="ED22">
        <v>399.44213732899999</v>
      </c>
      <c r="EE22">
        <v>399.51869614399999</v>
      </c>
      <c r="EF22">
        <v>670.69001888299999</v>
      </c>
      <c r="EG22">
        <v>35.61178022</v>
      </c>
      <c r="EH22">
        <v>63.324082710299997</v>
      </c>
      <c r="EI22">
        <v>238.06410946700001</v>
      </c>
      <c r="EJ22">
        <v>323.361566353</v>
      </c>
      <c r="EK22">
        <v>25.372784416199998</v>
      </c>
      <c r="EL22">
        <v>0</v>
      </c>
      <c r="EM22">
        <v>220.35018936200001</v>
      </c>
      <c r="EN22">
        <v>324.90865097800003</v>
      </c>
      <c r="EO22">
        <v>36.679626548800002</v>
      </c>
      <c r="EP22">
        <v>297.39122547099998</v>
      </c>
      <c r="EQ22" s="28">
        <f t="shared" si="14"/>
        <v>8.0868287544185319E-2</v>
      </c>
      <c r="ER22" s="28">
        <f t="shared" si="15"/>
        <v>1.1264166836821805E-2</v>
      </c>
      <c r="ES22" s="29">
        <v>0.496220635502025</v>
      </c>
      <c r="ET22" s="29">
        <v>0.435151418031472</v>
      </c>
      <c r="EU22" s="29">
        <v>3.3427529822828199E-2</v>
      </c>
      <c r="EV22" s="29">
        <v>2.0441665459652199E-2</v>
      </c>
      <c r="EW22" s="29">
        <v>0.48902061331395302</v>
      </c>
      <c r="EX22" s="29">
        <v>0.31834096600461498</v>
      </c>
      <c r="EY22" s="29">
        <v>0.26773456331281298</v>
      </c>
      <c r="EZ22" s="29">
        <v>4.0342279819981203E-2</v>
      </c>
      <c r="FA22" s="29">
        <v>0.365101773860187</v>
      </c>
      <c r="FB22" s="29">
        <v>0.67317861699298098</v>
      </c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5">
      <c r="A23" s="17" t="s">
        <v>226</v>
      </c>
      <c r="B23" s="3">
        <v>69</v>
      </c>
      <c r="C23" s="18" t="s">
        <v>147</v>
      </c>
      <c r="D23" s="3"/>
      <c r="E23" s="3"/>
      <c r="F23" s="3" t="s">
        <v>148</v>
      </c>
      <c r="G23" s="19">
        <v>43906</v>
      </c>
      <c r="H23" s="20">
        <f>ABS(I23-G23)</f>
        <v>4</v>
      </c>
      <c r="I23" s="17">
        <v>43910</v>
      </c>
      <c r="J23" s="3">
        <v>38.5</v>
      </c>
      <c r="K23" s="20">
        <v>95</v>
      </c>
      <c r="L23" s="20">
        <v>0</v>
      </c>
      <c r="M23" s="18"/>
      <c r="N23" s="17"/>
      <c r="O23" s="3">
        <f t="shared" si="0"/>
        <v>-1</v>
      </c>
      <c r="P23" s="18"/>
      <c r="Q23" s="21"/>
      <c r="R23" s="21"/>
      <c r="S23" s="21"/>
      <c r="T23" s="3">
        <v>0</v>
      </c>
      <c r="U23" s="3">
        <v>2.4700000000000002</v>
      </c>
      <c r="V23" s="3">
        <v>313</v>
      </c>
      <c r="W23" s="3">
        <v>7.9</v>
      </c>
      <c r="X23" s="3">
        <v>1.1000000000000001</v>
      </c>
      <c r="Y23" s="3">
        <v>530</v>
      </c>
      <c r="Z23" s="3">
        <v>298</v>
      </c>
      <c r="AA23" s="3">
        <v>602</v>
      </c>
      <c r="AB23" s="3">
        <v>-1</v>
      </c>
      <c r="AC23" s="3">
        <v>-1</v>
      </c>
      <c r="AD23" s="3">
        <v>-1</v>
      </c>
      <c r="AE23" s="18">
        <v>1</v>
      </c>
      <c r="AF23" s="17">
        <v>43910</v>
      </c>
      <c r="AG23" s="17" t="s">
        <v>150</v>
      </c>
      <c r="AH23" s="21">
        <f>AO23-AF23</f>
        <v>-1</v>
      </c>
      <c r="AI23" s="18"/>
      <c r="AJ23" s="18"/>
      <c r="AK23" s="18"/>
      <c r="AL23" s="3"/>
      <c r="AM23" s="3"/>
      <c r="AN23" s="3"/>
      <c r="AO23" s="19">
        <v>43909</v>
      </c>
      <c r="AP23" s="3">
        <v>146065730</v>
      </c>
      <c r="AQ23" s="3">
        <v>3</v>
      </c>
      <c r="AR23" s="3">
        <v>120</v>
      </c>
      <c r="AS23" s="3"/>
      <c r="AT23" s="3"/>
      <c r="AU23" s="3"/>
      <c r="AV23" s="3">
        <v>-1</v>
      </c>
      <c r="AW23" s="3">
        <v>0</v>
      </c>
      <c r="AX23" s="3">
        <v>0</v>
      </c>
      <c r="AY23" s="3"/>
      <c r="AZ23" s="3">
        <v>0</v>
      </c>
      <c r="BA23" s="3">
        <v>1</v>
      </c>
      <c r="BB23" s="3" t="s">
        <v>159</v>
      </c>
      <c r="BC23" s="3">
        <v>0</v>
      </c>
      <c r="BD23" s="3"/>
      <c r="BE23" s="3">
        <v>0</v>
      </c>
      <c r="BF23" s="3"/>
      <c r="BG23" s="3">
        <v>1</v>
      </c>
      <c r="BH23" s="3" t="s">
        <v>227</v>
      </c>
      <c r="BI23" s="3">
        <v>0</v>
      </c>
      <c r="BJ23" s="3"/>
      <c r="BK23" s="3">
        <v>0</v>
      </c>
      <c r="BL23" s="3"/>
      <c r="BM23" s="3">
        <v>0</v>
      </c>
      <c r="BN23" s="3"/>
      <c r="BO23" s="3">
        <v>1</v>
      </c>
      <c r="BP23" s="3" t="s">
        <v>228</v>
      </c>
      <c r="BQ23" s="3"/>
      <c r="BR23"/>
      <c r="BS23"/>
      <c r="BT23"/>
      <c r="BU23">
        <v>3</v>
      </c>
      <c r="BV23">
        <v>3</v>
      </c>
      <c r="BW23"/>
      <c r="BX23">
        <v>-650</v>
      </c>
      <c r="BY23">
        <v>4787</v>
      </c>
      <c r="BZ23">
        <v>4131</v>
      </c>
      <c r="CA23" s="23">
        <f t="shared" si="1"/>
        <v>0.13703781073741383</v>
      </c>
      <c r="CB23" s="24">
        <f t="shared" si="2"/>
        <v>0.86296218926258617</v>
      </c>
      <c r="CC23">
        <v>2214</v>
      </c>
      <c r="CD23">
        <v>1803</v>
      </c>
      <c r="CE23">
        <v>82</v>
      </c>
      <c r="CF23">
        <v>1111</v>
      </c>
      <c r="CG23">
        <v>966</v>
      </c>
      <c r="CH23">
        <f t="shared" si="3"/>
        <v>13</v>
      </c>
      <c r="CI23">
        <v>87</v>
      </c>
      <c r="CJ23">
        <v>443</v>
      </c>
      <c r="CK23">
        <v>416</v>
      </c>
      <c r="CL23">
        <v>94</v>
      </c>
      <c r="CM23">
        <v>659</v>
      </c>
      <c r="CN23">
        <v>419</v>
      </c>
      <c r="CO23">
        <v>64</v>
      </c>
      <c r="CP23">
        <v>2574</v>
      </c>
      <c r="CQ23">
        <v>2328</v>
      </c>
      <c r="CR23">
        <v>91</v>
      </c>
      <c r="CS23">
        <v>1467</v>
      </c>
      <c r="CT23">
        <v>1357</v>
      </c>
      <c r="CU23">
        <v>93</v>
      </c>
      <c r="CV23">
        <f t="shared" si="12"/>
        <v>7</v>
      </c>
      <c r="CW23">
        <v>1105</v>
      </c>
      <c r="CX23">
        <v>970</v>
      </c>
      <c r="CY23">
        <v>88</v>
      </c>
      <c r="CZ23"/>
      <c r="DA23">
        <v>5166.8153755699996</v>
      </c>
      <c r="DB23" s="25">
        <f t="shared" si="5"/>
        <v>7.3510537528757469E-2</v>
      </c>
      <c r="DC23" s="26"/>
      <c r="DD23">
        <v>4612.0663884300002</v>
      </c>
      <c r="DE23">
        <v>353.73654049499999</v>
      </c>
      <c r="DF23">
        <v>127.937167097</v>
      </c>
      <c r="DG23">
        <v>74.064987187400007</v>
      </c>
      <c r="DH23" s="27">
        <v>0.89263231859164305</v>
      </c>
      <c r="DI23" s="27">
        <v>6.8463166337925499E-2</v>
      </c>
      <c r="DJ23" s="27">
        <v>2.4761319651930899E-2</v>
      </c>
      <c r="DK23" s="27">
        <v>1.4334746222517999E-2</v>
      </c>
      <c r="DL23" s="27">
        <v>0.107559232212374</v>
      </c>
      <c r="DM23" s="28">
        <f t="shared" si="6"/>
        <v>1.9155080401758937E-4</v>
      </c>
      <c r="DN23" s="25">
        <f t="shared" si="7"/>
        <v>3.323891451283003E-2</v>
      </c>
      <c r="DO23" s="26"/>
      <c r="DP23"/>
      <c r="DQ23"/>
      <c r="DR23"/>
      <c r="DS23"/>
      <c r="DT23"/>
      <c r="DU23" s="28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 s="28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5">
      <c r="A24" s="34" t="s">
        <v>229</v>
      </c>
      <c r="B24" s="20">
        <v>43</v>
      </c>
      <c r="C24" s="33" t="s">
        <v>147</v>
      </c>
      <c r="D24" s="3"/>
      <c r="E24" s="3"/>
      <c r="F24" s="3" t="s">
        <v>152</v>
      </c>
      <c r="G24" s="3"/>
      <c r="H24" s="20"/>
      <c r="I24" s="32">
        <v>43915</v>
      </c>
      <c r="J24" s="3">
        <v>37.700000000000003</v>
      </c>
      <c r="K24" s="20">
        <v>96</v>
      </c>
      <c r="L24" s="20">
        <v>0</v>
      </c>
      <c r="M24" s="18">
        <v>1</v>
      </c>
      <c r="N24" s="19">
        <v>43918</v>
      </c>
      <c r="O24" s="3">
        <f t="shared" si="0"/>
        <v>3</v>
      </c>
      <c r="P24" s="34"/>
      <c r="Q24" s="34"/>
      <c r="R24" s="34"/>
      <c r="S24" s="34"/>
      <c r="T24" s="3">
        <v>0</v>
      </c>
      <c r="U24" s="3">
        <v>7.77</v>
      </c>
      <c r="V24" s="3">
        <v>12</v>
      </c>
      <c r="W24" s="3">
        <v>5.9</v>
      </c>
      <c r="X24" s="3">
        <v>1</v>
      </c>
      <c r="Y24" s="3">
        <v>668</v>
      </c>
      <c r="Z24" s="3">
        <v>281</v>
      </c>
      <c r="AA24" s="3">
        <v>106</v>
      </c>
      <c r="AB24" s="3">
        <v>-1</v>
      </c>
      <c r="AC24" s="3">
        <v>-1</v>
      </c>
      <c r="AD24" s="3">
        <v>38.4</v>
      </c>
      <c r="AE24" s="34">
        <v>1</v>
      </c>
      <c r="AF24" s="32">
        <v>43915</v>
      </c>
      <c r="AG24" s="34" t="s">
        <v>149</v>
      </c>
      <c r="AH24" s="3"/>
      <c r="AI24" s="3"/>
      <c r="AJ24" s="3"/>
      <c r="AK24" s="3"/>
      <c r="AL24" s="3"/>
      <c r="AM24" s="3"/>
      <c r="AN24" s="3"/>
      <c r="AO24" s="19">
        <v>43915</v>
      </c>
      <c r="AP24" s="3">
        <v>146197492</v>
      </c>
      <c r="AQ24" s="3">
        <v>3</v>
      </c>
      <c r="AR24" s="3">
        <v>93</v>
      </c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/>
      <c r="BS24"/>
      <c r="BT24"/>
      <c r="BU24">
        <v>3</v>
      </c>
      <c r="BV24">
        <v>3</v>
      </c>
      <c r="BW24"/>
      <c r="BX24">
        <v>-750</v>
      </c>
      <c r="BY24">
        <v>4533</v>
      </c>
      <c r="BZ24">
        <v>3891</v>
      </c>
      <c r="CA24" s="23">
        <f t="shared" si="1"/>
        <v>0.14162806088682989</v>
      </c>
      <c r="CB24" s="24">
        <f t="shared" si="2"/>
        <v>0.85837193911317011</v>
      </c>
      <c r="CC24">
        <v>2349</v>
      </c>
      <c r="CD24">
        <v>2004</v>
      </c>
      <c r="CE24">
        <v>85</v>
      </c>
      <c r="CF24">
        <v>940</v>
      </c>
      <c r="CG24">
        <v>851</v>
      </c>
      <c r="CH24">
        <f t="shared" si="3"/>
        <v>9</v>
      </c>
      <c r="CI24">
        <v>91</v>
      </c>
      <c r="CJ24">
        <v>555</v>
      </c>
      <c r="CK24">
        <v>513</v>
      </c>
      <c r="CL24">
        <v>93</v>
      </c>
      <c r="CM24">
        <v>853</v>
      </c>
      <c r="CN24">
        <v>639</v>
      </c>
      <c r="CO24">
        <v>75</v>
      </c>
      <c r="CP24">
        <v>2184</v>
      </c>
      <c r="CQ24">
        <v>1887</v>
      </c>
      <c r="CR24">
        <v>86</v>
      </c>
      <c r="CS24">
        <v>1161</v>
      </c>
      <c r="CT24">
        <v>1045</v>
      </c>
      <c r="CU24">
        <v>90</v>
      </c>
      <c r="CV24">
        <f t="shared" si="12"/>
        <v>10</v>
      </c>
      <c r="CW24">
        <v>1032</v>
      </c>
      <c r="CX24">
        <v>841</v>
      </c>
      <c r="CY24">
        <v>82</v>
      </c>
      <c r="CZ24"/>
      <c r="DA24">
        <v>4673.33220454</v>
      </c>
      <c r="DB24" s="25">
        <f t="shared" si="5"/>
        <v>3.0028296384252664E-2</v>
      </c>
      <c r="DC24" s="26"/>
      <c r="DD24">
        <v>4229.7388250699996</v>
      </c>
      <c r="DE24">
        <v>387.92283141600001</v>
      </c>
      <c r="DF24">
        <v>6.4998884016499998</v>
      </c>
      <c r="DG24">
        <v>49.170659647500003</v>
      </c>
      <c r="DH24" s="27">
        <v>0.90507985307805405</v>
      </c>
      <c r="DI24" s="27">
        <v>8.3007758583724195E-2</v>
      </c>
      <c r="DJ24" s="27">
        <v>1.39084664157527E-3</v>
      </c>
      <c r="DK24" s="27">
        <v>1.0521541695609E-2</v>
      </c>
      <c r="DL24" s="27">
        <v>9.4920146920908499E-2</v>
      </c>
      <c r="DM24" s="28">
        <f t="shared" si="6"/>
        <v>1.0378751247007592E-12</v>
      </c>
      <c r="DN24" s="25">
        <f t="shared" si="7"/>
        <v>5.1606401143541807E-2</v>
      </c>
      <c r="DO24" s="26"/>
      <c r="DP24">
        <v>1283.7019462400001</v>
      </c>
      <c r="DQ24">
        <v>962.61202734799997</v>
      </c>
      <c r="DR24">
        <v>881.72824003699998</v>
      </c>
      <c r="DS24">
        <v>541.90128357200001</v>
      </c>
      <c r="DT24">
        <v>847.02424161900001</v>
      </c>
      <c r="DU24" s="28">
        <f t="shared" ref="DU24:DU32" si="16">ABS(SUM(DP24:DT24)-DA24)/DA24</f>
        <v>3.3458880918436927E-2</v>
      </c>
      <c r="DV24"/>
      <c r="DW24">
        <v>1109.0974409800001</v>
      </c>
      <c r="DX24">
        <v>86.422248866800004</v>
      </c>
      <c r="DY24">
        <v>0</v>
      </c>
      <c r="DZ24">
        <v>8.4595410966999997E-4</v>
      </c>
      <c r="EA24">
        <v>854.91783941599999</v>
      </c>
      <c r="EB24">
        <v>75.219278592500004</v>
      </c>
      <c r="EC24">
        <v>0</v>
      </c>
      <c r="ED24">
        <v>26.9368707601</v>
      </c>
      <c r="EE24">
        <v>818.32144165499994</v>
      </c>
      <c r="EF24">
        <v>60.054705222499997</v>
      </c>
      <c r="EG24">
        <v>0.71525419972600002</v>
      </c>
      <c r="EH24">
        <v>2.6292253728500001</v>
      </c>
      <c r="EI24">
        <v>514.54101277999996</v>
      </c>
      <c r="EJ24">
        <v>27.360270792000001</v>
      </c>
      <c r="EK24">
        <v>0</v>
      </c>
      <c r="EL24">
        <v>0</v>
      </c>
      <c r="EM24">
        <v>719.18746335900005</v>
      </c>
      <c r="EN24">
        <v>111.44853227</v>
      </c>
      <c r="EO24">
        <v>5.7080753550000001</v>
      </c>
      <c r="EP24">
        <v>5.08799099261</v>
      </c>
      <c r="EQ24" s="28">
        <f t="shared" ref="EQ24:EQ32" si="17">ABS(EM24+EI24+EE24+EA24+DW24-DD24)/DD24</f>
        <v>5.0516978876695394E-2</v>
      </c>
      <c r="ER24" s="28">
        <f t="shared" ref="ER24:ER32" si="18">ABS(EN24+EJ24+EF24+EB24+DX24-DE24)/DE24</f>
        <v>7.0678478944173659E-2</v>
      </c>
      <c r="ES24" s="29">
        <v>0.90198039014084896</v>
      </c>
      <c r="ET24" s="29">
        <v>6.4209804679364102E-2</v>
      </c>
      <c r="EU24" s="29">
        <v>2.6419158780210001E-4</v>
      </c>
      <c r="EV24" s="29">
        <v>9.7146262149656903E-4</v>
      </c>
      <c r="EW24" s="29">
        <v>6.5445458888662794E-2</v>
      </c>
      <c r="EX24" s="29">
        <v>0.86984623914149894</v>
      </c>
      <c r="EY24" s="29">
        <v>0.103152116291887</v>
      </c>
      <c r="EZ24" s="29">
        <v>3.1542666628020001E-3</v>
      </c>
      <c r="FA24" s="29">
        <v>1.76968500808126E-2</v>
      </c>
      <c r="FB24" s="29">
        <v>0.124003233035501</v>
      </c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5">
      <c r="A25" s="32" t="s">
        <v>230</v>
      </c>
      <c r="B25" s="20">
        <v>52</v>
      </c>
      <c r="C25" s="33" t="s">
        <v>142</v>
      </c>
      <c r="D25" s="3"/>
      <c r="E25" s="3"/>
      <c r="F25" s="3" t="s">
        <v>231</v>
      </c>
      <c r="G25" s="19">
        <v>43908</v>
      </c>
      <c r="H25" s="20">
        <f>ABS(I25-G25)</f>
        <v>5</v>
      </c>
      <c r="I25" s="32">
        <v>43913</v>
      </c>
      <c r="J25" s="3">
        <v>37.6</v>
      </c>
      <c r="K25" s="20">
        <v>95</v>
      </c>
      <c r="L25" s="20">
        <v>0</v>
      </c>
      <c r="M25" s="18">
        <v>0</v>
      </c>
      <c r="N25" s="3"/>
      <c r="O25" s="3">
        <f t="shared" si="0"/>
        <v>-1</v>
      </c>
      <c r="P25" s="34"/>
      <c r="Q25" s="34"/>
      <c r="R25" s="34"/>
      <c r="S25" s="34"/>
      <c r="T25" s="3">
        <v>0</v>
      </c>
      <c r="U25" s="3">
        <v>1.8</v>
      </c>
      <c r="V25" s="3">
        <v>42</v>
      </c>
      <c r="W25" s="3">
        <v>1.1000000000000001</v>
      </c>
      <c r="X25" s="3">
        <v>1.3</v>
      </c>
      <c r="Y25" s="3">
        <v>8461</v>
      </c>
      <c r="Z25" s="3">
        <v>656</v>
      </c>
      <c r="AA25" s="3">
        <v>112</v>
      </c>
      <c r="AB25" s="3">
        <v>-1</v>
      </c>
      <c r="AC25" s="3">
        <v>-1</v>
      </c>
      <c r="AD25" s="3">
        <v>22.8</v>
      </c>
      <c r="AE25" s="34">
        <v>1</v>
      </c>
      <c r="AF25" s="32">
        <v>43914</v>
      </c>
      <c r="AG25" s="34" t="s">
        <v>150</v>
      </c>
      <c r="AH25" s="3"/>
      <c r="AI25" s="3"/>
      <c r="AJ25" s="3"/>
      <c r="AK25" s="3"/>
      <c r="AL25" s="3"/>
      <c r="AM25" s="3"/>
      <c r="AN25" s="3"/>
      <c r="AO25" s="19">
        <v>43913</v>
      </c>
      <c r="AP25" s="38">
        <v>146143216</v>
      </c>
      <c r="AQ25" s="38">
        <v>3</v>
      </c>
      <c r="AR25" s="38">
        <v>92</v>
      </c>
      <c r="AS25" s="3"/>
      <c r="AT25" s="3"/>
      <c r="AU25" s="3"/>
      <c r="AV25" s="3">
        <v>-1</v>
      </c>
      <c r="AW25" s="3">
        <v>0</v>
      </c>
      <c r="AX25" s="3">
        <v>0</v>
      </c>
      <c r="AY25" s="3"/>
      <c r="AZ25" s="3">
        <v>0</v>
      </c>
      <c r="BA25" s="3">
        <v>0</v>
      </c>
      <c r="BB25" s="3"/>
      <c r="BC25" s="3">
        <v>1</v>
      </c>
      <c r="BD25" s="3" t="s">
        <v>232</v>
      </c>
      <c r="BE25" s="3">
        <v>0</v>
      </c>
      <c r="BF25" s="3"/>
      <c r="BG25" s="3">
        <v>0</v>
      </c>
      <c r="BH25" s="3"/>
      <c r="BI25" s="3">
        <v>0</v>
      </c>
      <c r="BJ25" s="3"/>
      <c r="BK25" s="3">
        <v>1</v>
      </c>
      <c r="BL25" s="3" t="s">
        <v>161</v>
      </c>
      <c r="BM25" s="3">
        <v>0</v>
      </c>
      <c r="BN25" s="3"/>
      <c r="BO25" s="3">
        <v>1</v>
      </c>
      <c r="BP25" s="3" t="s">
        <v>233</v>
      </c>
      <c r="BQ25"/>
      <c r="BR25"/>
      <c r="BS25"/>
      <c r="BT25"/>
      <c r="BU25">
        <v>3</v>
      </c>
      <c r="BV25">
        <v>3</v>
      </c>
      <c r="BW25"/>
      <c r="BX25">
        <v>-700</v>
      </c>
      <c r="BY25">
        <v>2349</v>
      </c>
      <c r="BZ25">
        <v>1852</v>
      </c>
      <c r="CA25" s="23">
        <f t="shared" si="1"/>
        <v>0.21157939548744142</v>
      </c>
      <c r="CB25" s="24">
        <f t="shared" si="2"/>
        <v>0.78842060451255858</v>
      </c>
      <c r="CC25">
        <v>1085</v>
      </c>
      <c r="CD25">
        <v>809</v>
      </c>
      <c r="CE25">
        <v>75</v>
      </c>
      <c r="CF25">
        <v>562</v>
      </c>
      <c r="CG25">
        <v>452</v>
      </c>
      <c r="CH25">
        <f t="shared" si="3"/>
        <v>20</v>
      </c>
      <c r="CI25">
        <v>80</v>
      </c>
      <c r="CJ25">
        <v>127</v>
      </c>
      <c r="CK25">
        <v>106</v>
      </c>
      <c r="CL25">
        <v>83</v>
      </c>
      <c r="CM25">
        <v>395</v>
      </c>
      <c r="CN25">
        <v>251</v>
      </c>
      <c r="CO25">
        <v>64</v>
      </c>
      <c r="CP25">
        <v>1264</v>
      </c>
      <c r="CQ25">
        <v>1042</v>
      </c>
      <c r="CR25">
        <v>82</v>
      </c>
      <c r="CS25">
        <v>622</v>
      </c>
      <c r="CT25">
        <v>523</v>
      </c>
      <c r="CU25">
        <v>84</v>
      </c>
      <c r="CV25">
        <f t="shared" si="12"/>
        <v>16</v>
      </c>
      <c r="CW25">
        <v>642</v>
      </c>
      <c r="CX25">
        <v>519</v>
      </c>
      <c r="CY25">
        <v>81</v>
      </c>
      <c r="CZ25"/>
      <c r="DA25">
        <v>2469.4247205000001</v>
      </c>
      <c r="DB25" s="25">
        <f t="shared" si="5"/>
        <v>4.876630556918414E-2</v>
      </c>
      <c r="DC25" s="26"/>
      <c r="DD25">
        <v>2388.51296895</v>
      </c>
      <c r="DE25">
        <v>71.678709801599993</v>
      </c>
      <c r="DF25">
        <v>9.5021271286500006</v>
      </c>
      <c r="DG25">
        <v>0</v>
      </c>
      <c r="DH25" s="27">
        <v>0.96723457456373996</v>
      </c>
      <c r="DI25" s="27">
        <v>2.9026481028782601E-2</v>
      </c>
      <c r="DJ25" s="27">
        <v>3.8479112360736601E-3</v>
      </c>
      <c r="DK25" s="27">
        <v>0</v>
      </c>
      <c r="DL25" s="27">
        <v>3.2874392264856202E-2</v>
      </c>
      <c r="DM25" s="28">
        <f t="shared" si="6"/>
        <v>1.0896682859607539E-4</v>
      </c>
      <c r="DN25" s="25">
        <f t="shared" si="7"/>
        <v>0.18487135877233646</v>
      </c>
      <c r="DO25" s="26"/>
      <c r="DP25">
        <v>681.88061212399998</v>
      </c>
      <c r="DQ25">
        <v>615.47923021600002</v>
      </c>
      <c r="DR25">
        <v>399.25166376999999</v>
      </c>
      <c r="DS25">
        <v>247.15333497500001</v>
      </c>
      <c r="DT25">
        <v>460.03836885599998</v>
      </c>
      <c r="DU25" s="28">
        <f t="shared" si="16"/>
        <v>2.6573602351285117E-2</v>
      </c>
      <c r="DV25"/>
      <c r="DW25">
        <v>658.59401087399999</v>
      </c>
      <c r="DX25">
        <v>5.2844717533200001</v>
      </c>
      <c r="DY25">
        <v>0.234159844871</v>
      </c>
      <c r="DZ25">
        <v>0</v>
      </c>
      <c r="EA25">
        <v>582.98736889400004</v>
      </c>
      <c r="EB25">
        <v>9.8732109506099999</v>
      </c>
      <c r="EC25">
        <v>9.2473294669400005E-2</v>
      </c>
      <c r="ED25">
        <v>0</v>
      </c>
      <c r="EE25">
        <v>388.43546334299998</v>
      </c>
      <c r="EF25">
        <v>7.80585733716</v>
      </c>
      <c r="EG25">
        <v>2.87024406459</v>
      </c>
      <c r="EH25">
        <v>0</v>
      </c>
      <c r="EI25">
        <v>217.28406391600001</v>
      </c>
      <c r="EJ25">
        <v>17.700102985699999</v>
      </c>
      <c r="EK25">
        <v>3.43897467086</v>
      </c>
      <c r="EL25">
        <v>0</v>
      </c>
      <c r="EM25">
        <v>430.91801241899998</v>
      </c>
      <c r="EN25">
        <v>26.215186836099999</v>
      </c>
      <c r="EO25">
        <v>2.3169918209399998</v>
      </c>
      <c r="EP25">
        <v>0</v>
      </c>
      <c r="EQ25" s="28">
        <f t="shared" si="17"/>
        <v>4.617686859472464E-2</v>
      </c>
      <c r="ER25" s="28">
        <f t="shared" si="18"/>
        <v>6.6963816061918716E-2</v>
      </c>
      <c r="ES25" s="29">
        <v>0.95183861647485002</v>
      </c>
      <c r="ET25" s="29">
        <v>2.3180580911387E-2</v>
      </c>
      <c r="EU25" s="29">
        <v>4.9261834403522197E-3</v>
      </c>
      <c r="EV25" s="29">
        <v>0</v>
      </c>
      <c r="EW25" s="29">
        <v>2.81067643517392E-2</v>
      </c>
      <c r="EX25" s="29">
        <v>0.94271389160701702</v>
      </c>
      <c r="EY25" s="29">
        <v>3.3554446545410802E-2</v>
      </c>
      <c r="EZ25" s="29">
        <v>2.24028422936862E-3</v>
      </c>
      <c r="FA25" s="29">
        <v>0</v>
      </c>
      <c r="FB25" s="29">
        <v>3.5794730774779397E-2</v>
      </c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5">
      <c r="A26" s="32" t="s">
        <v>234</v>
      </c>
      <c r="B26" s="20">
        <v>89</v>
      </c>
      <c r="C26" s="33" t="s">
        <v>142</v>
      </c>
      <c r="D26" s="3"/>
      <c r="E26" s="3"/>
      <c r="F26" s="3" t="s">
        <v>174</v>
      </c>
      <c r="G26" s="19">
        <v>43919</v>
      </c>
      <c r="H26" s="3">
        <f>I26-G26</f>
        <v>0</v>
      </c>
      <c r="I26" s="32">
        <v>43919</v>
      </c>
      <c r="J26" s="3">
        <v>36.299999999999997</v>
      </c>
      <c r="K26" s="20">
        <v>95</v>
      </c>
      <c r="L26" s="20">
        <v>0</v>
      </c>
      <c r="M26" s="34"/>
      <c r="N26" s="3"/>
      <c r="O26" s="3">
        <f t="shared" si="0"/>
        <v>-1</v>
      </c>
      <c r="P26" s="34"/>
      <c r="Q26" s="34"/>
      <c r="R26" s="34"/>
      <c r="S26" s="34"/>
      <c r="T26" s="20">
        <v>0</v>
      </c>
      <c r="U26" s="20">
        <v>2.88</v>
      </c>
      <c r="V26" s="20">
        <v>19</v>
      </c>
      <c r="W26" s="20">
        <v>4.9000000000000004</v>
      </c>
      <c r="X26" s="20">
        <v>0.8</v>
      </c>
      <c r="Y26" s="20">
        <v>559</v>
      </c>
      <c r="Z26" s="20">
        <v>255</v>
      </c>
      <c r="AA26" s="20">
        <v>59</v>
      </c>
      <c r="AB26" s="20">
        <v>-1</v>
      </c>
      <c r="AC26" s="20">
        <v>-1</v>
      </c>
      <c r="AD26" s="20">
        <v>40.200000000000003</v>
      </c>
      <c r="AE26" s="34">
        <v>1</v>
      </c>
      <c r="AF26" s="32">
        <v>43920</v>
      </c>
      <c r="AG26" s="32" t="s">
        <v>150</v>
      </c>
      <c r="AH26" s="3"/>
      <c r="AI26" s="3"/>
      <c r="AJ26" s="3"/>
      <c r="AK26" s="3"/>
      <c r="AL26" s="3"/>
      <c r="AM26" s="3"/>
      <c r="AN26" s="3"/>
      <c r="AO26" s="19">
        <v>43919</v>
      </c>
      <c r="AP26" s="3">
        <v>146273323</v>
      </c>
      <c r="AQ26" s="3">
        <v>3</v>
      </c>
      <c r="AR26" s="3">
        <v>101</v>
      </c>
      <c r="AS26" s="3"/>
      <c r="AT26" s="3"/>
      <c r="AU26" s="3"/>
      <c r="AV26" s="22">
        <v>-1</v>
      </c>
      <c r="AW26" s="3">
        <v>1</v>
      </c>
      <c r="AX26" s="3">
        <v>0</v>
      </c>
      <c r="AY26" s="3"/>
      <c r="AZ26" s="3">
        <v>0</v>
      </c>
      <c r="BA26" s="3"/>
      <c r="BB26" s="3"/>
      <c r="BC26" s="3">
        <v>0</v>
      </c>
      <c r="BD26" s="3"/>
      <c r="BE26" s="3">
        <v>0</v>
      </c>
      <c r="BF26" s="3"/>
      <c r="BG26" s="3">
        <v>1</v>
      </c>
      <c r="BH26" s="3" t="s">
        <v>235</v>
      </c>
      <c r="BI26" s="3">
        <v>0</v>
      </c>
      <c r="BJ26" s="3"/>
      <c r="BK26" s="3">
        <v>0</v>
      </c>
      <c r="BL26" s="3"/>
      <c r="BM26" s="3">
        <v>0</v>
      </c>
      <c r="BN26" s="3"/>
      <c r="BO26" s="3">
        <v>0</v>
      </c>
      <c r="BP26" s="3"/>
      <c r="BQ26"/>
      <c r="BR26"/>
      <c r="BS26"/>
      <c r="BT26"/>
      <c r="BU26" s="22">
        <v>3</v>
      </c>
      <c r="BV26" s="22">
        <v>3</v>
      </c>
      <c r="BW26"/>
      <c r="BX26" s="22">
        <v>-750</v>
      </c>
      <c r="BY26" s="22">
        <v>4264</v>
      </c>
      <c r="BZ26" s="22">
        <v>3527</v>
      </c>
      <c r="CA26" s="23">
        <f t="shared" si="1"/>
        <v>0.1728424015009381</v>
      </c>
      <c r="CB26" s="24">
        <f t="shared" si="2"/>
        <v>0.8271575984990619</v>
      </c>
      <c r="CC26" s="22">
        <v>2316</v>
      </c>
      <c r="CD26" s="22">
        <v>1811</v>
      </c>
      <c r="CE26" s="22">
        <v>78</v>
      </c>
      <c r="CF26" s="22">
        <v>690</v>
      </c>
      <c r="CG26" s="22">
        <v>375</v>
      </c>
      <c r="CH26">
        <f t="shared" si="3"/>
        <v>46</v>
      </c>
      <c r="CI26" s="22">
        <v>54</v>
      </c>
      <c r="CJ26" s="22">
        <v>338</v>
      </c>
      <c r="CK26" s="22">
        <v>302</v>
      </c>
      <c r="CL26" s="22">
        <v>80</v>
      </c>
      <c r="CM26" s="22">
        <v>1288</v>
      </c>
      <c r="CN26" s="22">
        <v>1133</v>
      </c>
      <c r="CO26" s="22">
        <v>88</v>
      </c>
      <c r="CP26" s="22">
        <v>1947</v>
      </c>
      <c r="CQ26" s="22">
        <v>1715</v>
      </c>
      <c r="CR26" s="22">
        <v>88</v>
      </c>
      <c r="CS26" s="22">
        <v>1117</v>
      </c>
      <c r="CT26" s="22">
        <v>1050</v>
      </c>
      <c r="CU26" s="22">
        <v>94</v>
      </c>
      <c r="CV26">
        <f t="shared" si="12"/>
        <v>6</v>
      </c>
      <c r="CW26" s="22">
        <v>830</v>
      </c>
      <c r="CX26" s="22">
        <v>664</v>
      </c>
      <c r="CY26" s="22">
        <v>80</v>
      </c>
      <c r="CZ26"/>
      <c r="DA26">
        <v>4360.7675077699996</v>
      </c>
      <c r="DB26" s="25">
        <f t="shared" si="5"/>
        <v>2.2190476240152593E-2</v>
      </c>
      <c r="DC26" s="26"/>
      <c r="DD26">
        <v>4054.1505308000001</v>
      </c>
      <c r="DE26">
        <v>293.15859820499998</v>
      </c>
      <c r="DF26">
        <v>13.7541882221</v>
      </c>
      <c r="DG26">
        <v>0</v>
      </c>
      <c r="DH26" s="27">
        <v>0.92968738268580697</v>
      </c>
      <c r="DI26" s="27">
        <v>6.72263764767672E-2</v>
      </c>
      <c r="DJ26" s="27">
        <v>3.1540751020532102E-3</v>
      </c>
      <c r="DK26" s="27">
        <v>0</v>
      </c>
      <c r="DL26" s="27">
        <v>7.0380451578820405E-2</v>
      </c>
      <c r="DM26" s="28">
        <f t="shared" si="6"/>
        <v>6.7834264627346391E-5</v>
      </c>
      <c r="DN26" s="25">
        <f t="shared" si="7"/>
        <v>0.11028415152902596</v>
      </c>
      <c r="DO26" s="26"/>
      <c r="DP26">
        <v>1166.47340887</v>
      </c>
      <c r="DQ26">
        <v>807.70602321800004</v>
      </c>
      <c r="DR26">
        <v>670.09066451499996</v>
      </c>
      <c r="DS26">
        <v>371.96079223499999</v>
      </c>
      <c r="DT26">
        <v>1327.6313175499999</v>
      </c>
      <c r="DU26" s="28">
        <f t="shared" si="16"/>
        <v>3.8766802751759831E-3</v>
      </c>
      <c r="DV26"/>
      <c r="DW26">
        <v>1137.06644583</v>
      </c>
      <c r="DX26">
        <v>3.6928594373900003E-2</v>
      </c>
      <c r="DY26">
        <v>0</v>
      </c>
      <c r="DZ26">
        <v>0</v>
      </c>
      <c r="EA26">
        <v>743.84658515900003</v>
      </c>
      <c r="EB26">
        <v>47.5918211762</v>
      </c>
      <c r="EC26">
        <v>0.41915858150200003</v>
      </c>
      <c r="ED26">
        <v>0</v>
      </c>
      <c r="EE26">
        <v>439.16169702299999</v>
      </c>
      <c r="EF26">
        <v>217.324397183</v>
      </c>
      <c r="EG26">
        <v>12.5956963388</v>
      </c>
      <c r="EH26">
        <v>0</v>
      </c>
      <c r="EI26">
        <v>336.54588952300003</v>
      </c>
      <c r="EJ26">
        <v>5.3215246614299998</v>
      </c>
      <c r="EK26">
        <v>5.1776173555199999E-2</v>
      </c>
      <c r="EL26">
        <v>0</v>
      </c>
      <c r="EM26">
        <v>1269.7569767299999</v>
      </c>
      <c r="EN26">
        <v>17.351109455500001</v>
      </c>
      <c r="EO26">
        <v>0.28553036887</v>
      </c>
      <c r="EP26">
        <v>0</v>
      </c>
      <c r="EQ26" s="28">
        <f t="shared" si="17"/>
        <v>3.1516574326554872E-2</v>
      </c>
      <c r="ER26" s="28">
        <f t="shared" si="18"/>
        <v>1.8873119084254559E-2</v>
      </c>
      <c r="ES26" s="29">
        <v>0.86608670889427597</v>
      </c>
      <c r="ET26" s="29">
        <v>0.10082877213895</v>
      </c>
      <c r="EU26" s="29">
        <v>5.7266606816331498E-3</v>
      </c>
      <c r="EV26" s="29">
        <v>0</v>
      </c>
      <c r="EW26" s="29">
        <v>0.106555432820583</v>
      </c>
      <c r="EX26" s="29">
        <v>0.94299084432475799</v>
      </c>
      <c r="EY26" s="29">
        <v>3.04134290127397E-2</v>
      </c>
      <c r="EZ26" s="29">
        <v>3.3001293843274002E-4</v>
      </c>
      <c r="FA26" s="29">
        <v>0</v>
      </c>
      <c r="FB26" s="29">
        <v>3.0743441951172502E-2</v>
      </c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25">
      <c r="A27" s="45" t="s">
        <v>236</v>
      </c>
      <c r="B27" s="3">
        <v>80</v>
      </c>
      <c r="C27" s="46" t="s">
        <v>147</v>
      </c>
      <c r="D27" s="3"/>
      <c r="E27" s="3"/>
      <c r="F27" s="3" t="s">
        <v>148</v>
      </c>
      <c r="G27" s="19">
        <v>43888</v>
      </c>
      <c r="H27" s="20">
        <f t="shared" ref="H27:H32" si="19">ABS(I27-G27)</f>
        <v>13</v>
      </c>
      <c r="I27" s="45">
        <v>43901</v>
      </c>
      <c r="J27" s="3">
        <v>-1</v>
      </c>
      <c r="K27" s="20" t="s">
        <v>222</v>
      </c>
      <c r="L27" s="20">
        <v>-1</v>
      </c>
      <c r="M27" s="46">
        <v>1</v>
      </c>
      <c r="N27" s="45">
        <v>43901</v>
      </c>
      <c r="O27" s="3">
        <f t="shared" si="0"/>
        <v>0</v>
      </c>
      <c r="P27" s="17">
        <v>43909</v>
      </c>
      <c r="Q27" s="21">
        <f>P27-I27</f>
        <v>8</v>
      </c>
      <c r="R27" s="21">
        <v>1</v>
      </c>
      <c r="S27" s="17">
        <v>43901</v>
      </c>
      <c r="T27" s="3">
        <v>1</v>
      </c>
      <c r="U27" s="3">
        <v>10.38</v>
      </c>
      <c r="V27" s="3">
        <v>16</v>
      </c>
      <c r="W27" s="3">
        <v>26.3</v>
      </c>
      <c r="X27" s="3">
        <v>3.8</v>
      </c>
      <c r="Y27" s="3">
        <v>-1</v>
      </c>
      <c r="Z27" s="3">
        <v>481</v>
      </c>
      <c r="AA27" s="3">
        <v>1030</v>
      </c>
      <c r="AB27" s="3">
        <v>37</v>
      </c>
      <c r="AC27" s="3">
        <v>0.38300000000000001</v>
      </c>
      <c r="AD27" s="3">
        <v>-1</v>
      </c>
      <c r="AE27" s="18">
        <v>1</v>
      </c>
      <c r="AF27" s="17">
        <v>43895</v>
      </c>
      <c r="AG27" s="17" t="s">
        <v>150</v>
      </c>
      <c r="AH27" s="21">
        <f>AO27-AF27</f>
        <v>-30</v>
      </c>
      <c r="AI27" s="18">
        <v>1</v>
      </c>
      <c r="AJ27" s="17">
        <v>43904</v>
      </c>
      <c r="AK27" s="17" t="s">
        <v>224</v>
      </c>
      <c r="AL27" s="3">
        <v>-1</v>
      </c>
      <c r="AM27" s="3"/>
      <c r="AN27" s="3"/>
      <c r="AO27" s="47">
        <v>43865</v>
      </c>
      <c r="AP27" s="3">
        <v>145838347</v>
      </c>
      <c r="AQ27" s="3">
        <v>3</v>
      </c>
      <c r="AR27" s="3">
        <v>127</v>
      </c>
      <c r="AS27" s="3">
        <v>-1</v>
      </c>
      <c r="AT27" s="3"/>
      <c r="AU27" s="3"/>
      <c r="AV27" s="3">
        <v>-1</v>
      </c>
      <c r="AW27" s="3">
        <v>1</v>
      </c>
      <c r="AX27" s="3">
        <v>0</v>
      </c>
      <c r="AY27" s="3"/>
      <c r="AZ27" s="3">
        <v>1</v>
      </c>
      <c r="BA27" s="39">
        <v>0</v>
      </c>
      <c r="BB27" s="3" t="s">
        <v>237</v>
      </c>
      <c r="BC27" s="3">
        <v>0</v>
      </c>
      <c r="BD27" s="3"/>
      <c r="BE27" s="3">
        <v>0</v>
      </c>
      <c r="BF27" s="3"/>
      <c r="BG27" s="3">
        <v>1</v>
      </c>
      <c r="BH27" s="3" t="s">
        <v>238</v>
      </c>
      <c r="BI27" s="3">
        <v>1</v>
      </c>
      <c r="BJ27" s="3" t="s">
        <v>170</v>
      </c>
      <c r="BK27" s="3">
        <v>0</v>
      </c>
      <c r="BL27" s="3"/>
      <c r="BM27" s="3">
        <v>1</v>
      </c>
      <c r="BN27" s="3" t="s">
        <v>239</v>
      </c>
      <c r="BO27" s="3">
        <v>0</v>
      </c>
      <c r="BP27" s="3"/>
      <c r="BQ27" s="3"/>
      <c r="BR27"/>
      <c r="BS27"/>
      <c r="BT27"/>
      <c r="BU27">
        <v>1</v>
      </c>
      <c r="BV27">
        <v>1</v>
      </c>
      <c r="BW27"/>
      <c r="BX27">
        <v>-750</v>
      </c>
      <c r="BY27">
        <v>5416</v>
      </c>
      <c r="BZ27">
        <v>4916</v>
      </c>
      <c r="CA27" s="23">
        <f t="shared" si="1"/>
        <v>9.2319054652880372E-2</v>
      </c>
      <c r="CB27" s="24">
        <f t="shared" si="2"/>
        <v>0.90768094534711963</v>
      </c>
      <c r="CC27">
        <v>2973</v>
      </c>
      <c r="CD27">
        <v>2692</v>
      </c>
      <c r="CE27">
        <v>91</v>
      </c>
      <c r="CF27">
        <v>1243</v>
      </c>
      <c r="CG27">
        <v>1178</v>
      </c>
      <c r="CH27">
        <f t="shared" si="3"/>
        <v>5</v>
      </c>
      <c r="CI27">
        <v>95</v>
      </c>
      <c r="CJ27">
        <v>543</v>
      </c>
      <c r="CK27">
        <v>512</v>
      </c>
      <c r="CL27">
        <v>94</v>
      </c>
      <c r="CM27">
        <v>1185</v>
      </c>
      <c r="CN27">
        <v>1001</v>
      </c>
      <c r="CO27">
        <v>85</v>
      </c>
      <c r="CP27">
        <v>2442</v>
      </c>
      <c r="CQ27">
        <v>2223</v>
      </c>
      <c r="CR27">
        <v>91</v>
      </c>
      <c r="CS27">
        <v>1346</v>
      </c>
      <c r="CT27">
        <v>1268</v>
      </c>
      <c r="CU27">
        <v>94</v>
      </c>
      <c r="CV27">
        <f t="shared" si="12"/>
        <v>6</v>
      </c>
      <c r="CW27">
        <v>1096</v>
      </c>
      <c r="CX27">
        <v>955</v>
      </c>
      <c r="CY27">
        <v>87</v>
      </c>
      <c r="CZ27"/>
      <c r="DA27">
        <v>5778.4064586100003</v>
      </c>
      <c r="DB27" s="25">
        <f t="shared" si="5"/>
        <v>6.2717370473308207E-2</v>
      </c>
      <c r="DC27" s="26"/>
      <c r="DD27">
        <v>5755.4202094900002</v>
      </c>
      <c r="DE27">
        <v>22.9934638824</v>
      </c>
      <c r="DF27">
        <v>0</v>
      </c>
      <c r="DG27">
        <v>0</v>
      </c>
      <c r="DH27" s="27">
        <v>0.99602204357124302</v>
      </c>
      <c r="DI27" s="27">
        <v>3.9792050017767502E-3</v>
      </c>
      <c r="DJ27" s="27">
        <v>0</v>
      </c>
      <c r="DK27" s="27">
        <v>0</v>
      </c>
      <c r="DL27" s="27">
        <v>3.9792050017767502E-3</v>
      </c>
      <c r="DM27" s="28">
        <f t="shared" si="6"/>
        <v>1.2485730194435571E-6</v>
      </c>
      <c r="DN27" s="25">
        <f t="shared" si="7"/>
        <v>8.8693918768480123E-2</v>
      </c>
      <c r="DO27" s="26"/>
      <c r="DP27">
        <v>1421.7709339600001</v>
      </c>
      <c r="DQ27">
        <v>1087.3430143800001</v>
      </c>
      <c r="DR27">
        <v>1290.5252954800001</v>
      </c>
      <c r="DS27">
        <v>516.29597392300002</v>
      </c>
      <c r="DT27">
        <v>1158.37420367</v>
      </c>
      <c r="DU27" s="28">
        <f t="shared" si="16"/>
        <v>5.2626453222910076E-2</v>
      </c>
      <c r="DV27"/>
      <c r="DW27">
        <v>1389.7229369199999</v>
      </c>
      <c r="DX27">
        <v>0</v>
      </c>
      <c r="DY27">
        <v>0</v>
      </c>
      <c r="DZ27">
        <v>0</v>
      </c>
      <c r="EA27">
        <v>1079.7548827099999</v>
      </c>
      <c r="EB27">
        <v>3.6055800361600001</v>
      </c>
      <c r="EC27">
        <v>0</v>
      </c>
      <c r="ED27">
        <v>0</v>
      </c>
      <c r="EE27">
        <v>1286.95939666</v>
      </c>
      <c r="EF27">
        <v>3.5658988151600002</v>
      </c>
      <c r="EG27">
        <v>0</v>
      </c>
      <c r="EH27">
        <v>0</v>
      </c>
      <c r="EI27">
        <v>516.29597392300002</v>
      </c>
      <c r="EJ27">
        <v>0</v>
      </c>
      <c r="EK27">
        <v>0</v>
      </c>
      <c r="EL27">
        <v>0</v>
      </c>
      <c r="EM27">
        <v>1142.54500388</v>
      </c>
      <c r="EN27">
        <v>15.8093591881</v>
      </c>
      <c r="EO27">
        <v>0</v>
      </c>
      <c r="EP27">
        <v>0</v>
      </c>
      <c r="EQ27" s="28">
        <f t="shared" si="17"/>
        <v>5.9099423329011969E-2</v>
      </c>
      <c r="ER27" s="28">
        <f t="shared" si="18"/>
        <v>5.4910573911678517E-4</v>
      </c>
      <c r="ES27" s="29">
        <v>0.98896921827943995</v>
      </c>
      <c r="ET27" s="29">
        <v>1.1044748269681301E-3</v>
      </c>
      <c r="EU27" s="29">
        <v>0</v>
      </c>
      <c r="EV27" s="29">
        <v>0</v>
      </c>
      <c r="EW27" s="29">
        <v>1.1044748269681301E-3</v>
      </c>
      <c r="EX27" s="29">
        <v>0.98957244871625705</v>
      </c>
      <c r="EY27" s="29">
        <v>8.6453178825063107E-3</v>
      </c>
      <c r="EZ27" s="29">
        <v>0</v>
      </c>
      <c r="FA27" s="29">
        <v>0</v>
      </c>
      <c r="FB27" s="29">
        <v>8.6453178825063107E-3</v>
      </c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25">
      <c r="A28" s="32" t="s">
        <v>240</v>
      </c>
      <c r="B28" s="20">
        <v>53</v>
      </c>
      <c r="C28" s="33" t="s">
        <v>147</v>
      </c>
      <c r="D28" s="3"/>
      <c r="E28" s="3"/>
      <c r="F28" s="3" t="s">
        <v>189</v>
      </c>
      <c r="G28" s="19">
        <v>43908</v>
      </c>
      <c r="H28" s="20">
        <f t="shared" si="19"/>
        <v>6</v>
      </c>
      <c r="I28" s="32">
        <v>43914</v>
      </c>
      <c r="J28" s="3">
        <v>37.9</v>
      </c>
      <c r="K28" s="20">
        <v>95</v>
      </c>
      <c r="L28" s="20">
        <v>0</v>
      </c>
      <c r="M28" s="34"/>
      <c r="N28" s="3"/>
      <c r="O28" s="3">
        <f t="shared" si="0"/>
        <v>-1</v>
      </c>
      <c r="P28" s="34"/>
      <c r="Q28" s="34"/>
      <c r="R28" s="34"/>
      <c r="S28" s="34"/>
      <c r="T28" s="3">
        <v>0</v>
      </c>
      <c r="U28" s="3">
        <v>4.79</v>
      </c>
      <c r="V28" s="3">
        <v>19</v>
      </c>
      <c r="W28" s="3">
        <v>5.2</v>
      </c>
      <c r="X28" s="3">
        <v>12.5</v>
      </c>
      <c r="Y28" s="3">
        <v>2561</v>
      </c>
      <c r="Z28" s="3">
        <v>343</v>
      </c>
      <c r="AA28" s="3">
        <v>56</v>
      </c>
      <c r="AB28" s="3">
        <v>-1</v>
      </c>
      <c r="AC28" s="3">
        <v>-1</v>
      </c>
      <c r="AD28" s="3">
        <v>51.9</v>
      </c>
      <c r="AE28" s="34">
        <v>1</v>
      </c>
      <c r="AF28" s="32">
        <v>43915</v>
      </c>
      <c r="AG28" s="34" t="s">
        <v>150</v>
      </c>
      <c r="AH28" s="3"/>
      <c r="AI28" s="3"/>
      <c r="AJ28" s="3"/>
      <c r="AK28" s="3"/>
      <c r="AL28" s="3"/>
      <c r="AM28" s="3"/>
      <c r="AN28" s="3"/>
      <c r="AO28" s="36">
        <v>43914</v>
      </c>
      <c r="AP28" s="22">
        <v>146165607</v>
      </c>
      <c r="AQ28" s="3">
        <v>3</v>
      </c>
      <c r="AR28" s="3">
        <v>105</v>
      </c>
      <c r="AS28" s="3"/>
      <c r="AT28" s="3"/>
      <c r="AU28" s="3"/>
      <c r="AV28" s="3">
        <v>1</v>
      </c>
      <c r="AW28" s="3">
        <v>1</v>
      </c>
      <c r="AX28" s="3">
        <v>1</v>
      </c>
      <c r="AY28" s="3" t="s">
        <v>241</v>
      </c>
      <c r="AZ28" s="3">
        <v>0</v>
      </c>
      <c r="BA28" s="3">
        <v>0</v>
      </c>
      <c r="BB28" s="3"/>
      <c r="BC28" s="3">
        <v>0</v>
      </c>
      <c r="BD28" s="3"/>
      <c r="BE28" s="3">
        <v>0</v>
      </c>
      <c r="BF28" s="3"/>
      <c r="BG28" s="3">
        <v>0</v>
      </c>
      <c r="BH28" s="3"/>
      <c r="BI28" s="3">
        <v>1</v>
      </c>
      <c r="BJ28" s="3" t="s">
        <v>242</v>
      </c>
      <c r="BK28" s="3">
        <v>0</v>
      </c>
      <c r="BL28" s="3"/>
      <c r="BM28" s="3">
        <v>1</v>
      </c>
      <c r="BN28" s="3" t="s">
        <v>243</v>
      </c>
      <c r="BO28" s="3">
        <v>1</v>
      </c>
      <c r="BP28" s="3" t="s">
        <v>244</v>
      </c>
      <c r="BQ28" s="3"/>
      <c r="BR28"/>
      <c r="BS28"/>
      <c r="BT28"/>
      <c r="BU28">
        <v>4</v>
      </c>
      <c r="BV28">
        <v>3</v>
      </c>
      <c r="BW28"/>
      <c r="BX28">
        <v>-750</v>
      </c>
      <c r="BY28">
        <v>5393</v>
      </c>
      <c r="BZ28">
        <v>4053</v>
      </c>
      <c r="CA28" s="23">
        <f t="shared" si="1"/>
        <v>0.24847023919896161</v>
      </c>
      <c r="CB28" s="24">
        <f t="shared" si="2"/>
        <v>0.75152976080103839</v>
      </c>
      <c r="CC28">
        <v>2785</v>
      </c>
      <c r="CD28">
        <v>2002</v>
      </c>
      <c r="CE28">
        <v>72</v>
      </c>
      <c r="CF28">
        <v>1119</v>
      </c>
      <c r="CG28">
        <v>798</v>
      </c>
      <c r="CH28">
        <f t="shared" si="3"/>
        <v>29</v>
      </c>
      <c r="CI28">
        <v>71</v>
      </c>
      <c r="CJ28">
        <v>485</v>
      </c>
      <c r="CK28">
        <v>391</v>
      </c>
      <c r="CL28">
        <v>81</v>
      </c>
      <c r="CM28">
        <v>1180</v>
      </c>
      <c r="CN28">
        <v>813</v>
      </c>
      <c r="CO28">
        <v>69</v>
      </c>
      <c r="CP28">
        <v>2607</v>
      </c>
      <c r="CQ28">
        <v>2051</v>
      </c>
      <c r="CR28">
        <v>79</v>
      </c>
      <c r="CS28">
        <v>1408</v>
      </c>
      <c r="CT28">
        <v>1122</v>
      </c>
      <c r="CU28">
        <v>80</v>
      </c>
      <c r="CV28">
        <f t="shared" si="12"/>
        <v>20</v>
      </c>
      <c r="CW28">
        <v>1199</v>
      </c>
      <c r="CX28">
        <v>928</v>
      </c>
      <c r="CY28">
        <v>78</v>
      </c>
      <c r="CZ28"/>
      <c r="DA28">
        <v>5510.6985511100002</v>
      </c>
      <c r="DB28" s="25">
        <f t="shared" si="5"/>
        <v>2.1358190802560333E-2</v>
      </c>
      <c r="DC28" s="26"/>
      <c r="DD28">
        <v>5297.98752006</v>
      </c>
      <c r="DE28">
        <v>201.16343060700001</v>
      </c>
      <c r="DF28">
        <v>11.585451772900001</v>
      </c>
      <c r="DG28">
        <v>0</v>
      </c>
      <c r="DH28" s="27">
        <v>0.96140035077637198</v>
      </c>
      <c r="DI28" s="27">
        <v>3.6504161630557801E-2</v>
      </c>
      <c r="DJ28" s="27">
        <v>2.1023562921195101E-3</v>
      </c>
      <c r="DK28" s="27">
        <v>0</v>
      </c>
      <c r="DL28" s="27">
        <v>3.8606517922677303E-2</v>
      </c>
      <c r="DM28" s="28">
        <f t="shared" si="6"/>
        <v>6.8686990495107857E-6</v>
      </c>
      <c r="DN28" s="25">
        <f t="shared" si="7"/>
        <v>0.21829676867275333</v>
      </c>
      <c r="DO28" s="26"/>
      <c r="DP28">
        <v>1316.0550865600001</v>
      </c>
      <c r="DQ28">
        <v>1189.23714062</v>
      </c>
      <c r="DR28">
        <v>1104.16711171</v>
      </c>
      <c r="DS28">
        <v>541.08690259000002</v>
      </c>
      <c r="DT28">
        <v>1076.6210146799999</v>
      </c>
      <c r="DU28" s="28">
        <f t="shared" si="16"/>
        <v>5.1451062387161517E-2</v>
      </c>
      <c r="DV28"/>
      <c r="DW28">
        <v>1213.1263783500001</v>
      </c>
      <c r="DX28">
        <v>67.534768222799997</v>
      </c>
      <c r="DY28">
        <v>2.0065411989799999</v>
      </c>
      <c r="DZ28">
        <v>0</v>
      </c>
      <c r="EA28">
        <v>1141.9141428800001</v>
      </c>
      <c r="EB28">
        <v>26.831127409600001</v>
      </c>
      <c r="EC28">
        <v>0.48744105001400001</v>
      </c>
      <c r="ED28">
        <v>0</v>
      </c>
      <c r="EE28">
        <v>1033.2253029799999</v>
      </c>
      <c r="EF28">
        <v>61.780103954200001</v>
      </c>
      <c r="EG28">
        <v>2.3800076807899999</v>
      </c>
      <c r="EH28">
        <v>0</v>
      </c>
      <c r="EI28">
        <v>531.15050720800002</v>
      </c>
      <c r="EJ28">
        <v>9.5057313308300007</v>
      </c>
      <c r="EK28">
        <v>0.240986817652</v>
      </c>
      <c r="EL28">
        <v>0</v>
      </c>
      <c r="EM28">
        <v>1028.50902694</v>
      </c>
      <c r="EN28">
        <v>26.718414552500001</v>
      </c>
      <c r="EO28">
        <v>5.4320868006799996</v>
      </c>
      <c r="EP28">
        <v>0</v>
      </c>
      <c r="EQ28" s="28">
        <f t="shared" si="17"/>
        <v>6.6074553852107837E-2</v>
      </c>
      <c r="ER28" s="28">
        <f t="shared" si="18"/>
        <v>4.3712145445803582E-2</v>
      </c>
      <c r="ES28" s="29">
        <v>0.93793052124527598</v>
      </c>
      <c r="ET28" s="29">
        <v>4.6878120040732899E-2</v>
      </c>
      <c r="EU28" s="29">
        <v>1.56266554412645E-3</v>
      </c>
      <c r="EV28" s="29">
        <v>0</v>
      </c>
      <c r="EW28" s="29">
        <v>4.8440785584859397E-2</v>
      </c>
      <c r="EX28" s="29">
        <v>0.95788130635769497</v>
      </c>
      <c r="EY28" s="29">
        <v>2.36332278067998E-2</v>
      </c>
      <c r="EZ28" s="29">
        <v>2.6124882693331001E-3</v>
      </c>
      <c r="FA28" s="29">
        <v>0</v>
      </c>
      <c r="FB28" s="29">
        <v>2.6245716076132901E-2</v>
      </c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25">
      <c r="A29" s="32" t="s">
        <v>245</v>
      </c>
      <c r="B29" s="3">
        <v>66</v>
      </c>
      <c r="C29" s="34" t="s">
        <v>147</v>
      </c>
      <c r="D29" s="3"/>
      <c r="E29" s="3"/>
      <c r="F29" s="3" t="s">
        <v>246</v>
      </c>
      <c r="G29" s="19">
        <v>43914</v>
      </c>
      <c r="H29" s="20">
        <f t="shared" si="19"/>
        <v>0</v>
      </c>
      <c r="I29" s="17">
        <v>43914</v>
      </c>
      <c r="J29" s="3">
        <v>-1</v>
      </c>
      <c r="K29" s="20">
        <v>-1</v>
      </c>
      <c r="L29" s="20">
        <v>-1</v>
      </c>
      <c r="M29" s="18">
        <v>0</v>
      </c>
      <c r="N29" s="3"/>
      <c r="O29" s="3">
        <f t="shared" si="0"/>
        <v>-1</v>
      </c>
      <c r="P29" s="32">
        <v>43916</v>
      </c>
      <c r="Q29" s="21">
        <f>P29-I29</f>
        <v>2</v>
      </c>
      <c r="R29" s="21"/>
      <c r="S29" s="21"/>
      <c r="T29" s="3">
        <v>0</v>
      </c>
      <c r="U29" s="3">
        <v>7.46</v>
      </c>
      <c r="V29" s="3">
        <v>27</v>
      </c>
      <c r="W29" s="3">
        <v>0</v>
      </c>
      <c r="X29" s="3">
        <v>1</v>
      </c>
      <c r="Y29" s="3">
        <v>464</v>
      </c>
      <c r="Z29" s="3">
        <v>190</v>
      </c>
      <c r="AA29" s="3">
        <v>89</v>
      </c>
      <c r="AB29" s="3">
        <v>-1</v>
      </c>
      <c r="AC29" s="3">
        <v>-1</v>
      </c>
      <c r="AD29" s="3">
        <v>2.7</v>
      </c>
      <c r="AE29" s="34">
        <v>1</v>
      </c>
      <c r="AF29" s="32">
        <v>43914</v>
      </c>
      <c r="AG29" s="32" t="s">
        <v>150</v>
      </c>
      <c r="AH29" s="32"/>
      <c r="AI29" s="34">
        <v>-1</v>
      </c>
      <c r="AJ29" s="34"/>
      <c r="AK29" s="34"/>
      <c r="AL29" s="3">
        <v>-1</v>
      </c>
      <c r="AM29" s="3"/>
      <c r="AN29" s="3"/>
      <c r="AO29" s="19">
        <v>43914</v>
      </c>
      <c r="AP29" s="38">
        <v>146159479</v>
      </c>
      <c r="AQ29" s="38">
        <v>3</v>
      </c>
      <c r="AR29" s="38">
        <v>117</v>
      </c>
      <c r="AS29" s="38">
        <v>-1</v>
      </c>
      <c r="AT29" s="3"/>
      <c r="AU29" s="3"/>
      <c r="AV29" s="3">
        <v>-1</v>
      </c>
      <c r="AW29" s="3">
        <v>1</v>
      </c>
      <c r="AX29" s="3">
        <v>0</v>
      </c>
      <c r="AY29" s="3"/>
      <c r="AZ29" s="3">
        <v>0</v>
      </c>
      <c r="BA29" s="3">
        <v>0</v>
      </c>
      <c r="BB29" s="3"/>
      <c r="BC29" s="3">
        <v>0</v>
      </c>
      <c r="BD29" s="3"/>
      <c r="BE29" s="3">
        <v>0</v>
      </c>
      <c r="BF29" s="3"/>
      <c r="BG29" s="3">
        <v>0</v>
      </c>
      <c r="BH29" s="3"/>
      <c r="BI29" s="3">
        <v>0</v>
      </c>
      <c r="BJ29" s="3"/>
      <c r="BK29" s="3">
        <v>0</v>
      </c>
      <c r="BL29" s="3"/>
      <c r="BM29" s="3">
        <v>1</v>
      </c>
      <c r="BN29" s="3" t="s">
        <v>247</v>
      </c>
      <c r="BO29" s="3">
        <v>0</v>
      </c>
      <c r="BP29" s="3"/>
      <c r="BQ29"/>
      <c r="BR29"/>
      <c r="BS29"/>
      <c r="BT29"/>
      <c r="BU29" s="3">
        <v>1</v>
      </c>
      <c r="BV29" s="3">
        <v>1</v>
      </c>
      <c r="BW29"/>
      <c r="BX29" s="40">
        <v>-750</v>
      </c>
      <c r="BY29" s="40">
        <v>5229</v>
      </c>
      <c r="BZ29" s="40">
        <v>4606</v>
      </c>
      <c r="CA29" s="23">
        <f t="shared" si="1"/>
        <v>0.11914323962516737</v>
      </c>
      <c r="CB29" s="24">
        <f t="shared" si="2"/>
        <v>0.88085676037483263</v>
      </c>
      <c r="CC29" s="40">
        <v>3056</v>
      </c>
      <c r="CD29" s="40">
        <v>2717</v>
      </c>
      <c r="CE29" s="40">
        <v>89</v>
      </c>
      <c r="CF29" s="40">
        <v>1280</v>
      </c>
      <c r="CG29" s="40">
        <v>1167</v>
      </c>
      <c r="CH29">
        <f t="shared" si="3"/>
        <v>9</v>
      </c>
      <c r="CI29" s="40">
        <v>91</v>
      </c>
      <c r="CJ29" s="40">
        <v>608</v>
      </c>
      <c r="CK29" s="40">
        <v>563</v>
      </c>
      <c r="CL29" s="40">
        <v>93</v>
      </c>
      <c r="CM29" s="40">
        <v>1168</v>
      </c>
      <c r="CN29" s="40">
        <v>987</v>
      </c>
      <c r="CO29" s="40">
        <v>85</v>
      </c>
      <c r="CP29" s="40">
        <v>2172</v>
      </c>
      <c r="CQ29" s="40">
        <v>1888</v>
      </c>
      <c r="CR29" s="40">
        <v>87</v>
      </c>
      <c r="CS29" s="40">
        <v>1394</v>
      </c>
      <c r="CT29" s="40">
        <v>1272</v>
      </c>
      <c r="CU29" s="40">
        <v>91</v>
      </c>
      <c r="CV29">
        <f t="shared" si="12"/>
        <v>9</v>
      </c>
      <c r="CW29" s="40">
        <v>777</v>
      </c>
      <c r="CX29" s="40">
        <v>615</v>
      </c>
      <c r="CY29" s="40">
        <v>79</v>
      </c>
      <c r="CZ29"/>
      <c r="DA29">
        <v>5384.3594640000001</v>
      </c>
      <c r="DB29" s="25">
        <f t="shared" si="5"/>
        <v>2.8853843254474088E-2</v>
      </c>
      <c r="DC29" s="26"/>
      <c r="DD29">
        <v>5376.00465876</v>
      </c>
      <c r="DE29">
        <v>8.3536169662000006</v>
      </c>
      <c r="DF29">
        <v>5.94140609261E-4</v>
      </c>
      <c r="DG29">
        <v>0</v>
      </c>
      <c r="DH29" s="27">
        <v>0.99844831956412605</v>
      </c>
      <c r="DI29" s="27">
        <v>1.55145974596469E-3</v>
      </c>
      <c r="DJ29" s="27">
        <v>1.10345643383107E-7</v>
      </c>
      <c r="DK29" s="27">
        <v>0</v>
      </c>
      <c r="DL29" s="27">
        <v>1.55157009160807E-3</v>
      </c>
      <c r="DM29" s="28">
        <f t="shared" si="6"/>
        <v>1.1034426564866342E-7</v>
      </c>
      <c r="DN29" s="25">
        <f t="shared" si="7"/>
        <v>0.11777430727774491</v>
      </c>
      <c r="DO29" s="26"/>
      <c r="DP29">
        <v>1514.3016184799999</v>
      </c>
      <c r="DQ29">
        <v>671.17569237600003</v>
      </c>
      <c r="DR29">
        <v>1184.3284010499999</v>
      </c>
      <c r="DS29">
        <v>708.16510428699996</v>
      </c>
      <c r="DT29">
        <v>1153.2079100799999</v>
      </c>
      <c r="DU29" s="28">
        <f t="shared" si="16"/>
        <v>2.8449203429149177E-2</v>
      </c>
      <c r="DV29"/>
      <c r="DW29">
        <v>1468.14996423</v>
      </c>
      <c r="DX29">
        <v>0.31905350717300002</v>
      </c>
      <c r="DY29">
        <v>0</v>
      </c>
      <c r="DZ29">
        <v>0</v>
      </c>
      <c r="EA29">
        <v>662.22852894100004</v>
      </c>
      <c r="EB29">
        <v>3.9005330998000001</v>
      </c>
      <c r="EC29">
        <v>5.94140609261E-4</v>
      </c>
      <c r="ED29">
        <v>0</v>
      </c>
      <c r="EE29">
        <v>1159.0596009400001</v>
      </c>
      <c r="EF29">
        <v>7.1296873111300002E-3</v>
      </c>
      <c r="EG29">
        <v>0</v>
      </c>
      <c r="EH29">
        <v>0</v>
      </c>
      <c r="EI29">
        <v>701.94445210799995</v>
      </c>
      <c r="EJ29">
        <v>0</v>
      </c>
      <c r="EK29">
        <v>0</v>
      </c>
      <c r="EL29">
        <v>0</v>
      </c>
      <c r="EM29">
        <v>1130.3192372399999</v>
      </c>
      <c r="EN29">
        <v>2.3557675157200002</v>
      </c>
      <c r="EO29">
        <v>0</v>
      </c>
      <c r="EP29">
        <v>0</v>
      </c>
      <c r="EQ29" s="28">
        <f t="shared" si="17"/>
        <v>4.7303321228827862E-2</v>
      </c>
      <c r="ER29" s="28">
        <f t="shared" si="18"/>
        <v>0.21201991465040154</v>
      </c>
      <c r="ES29" s="29">
        <v>0.97720992788905703</v>
      </c>
      <c r="ET29" s="29">
        <v>9.5744881223932201E-5</v>
      </c>
      <c r="EU29" s="29">
        <v>0</v>
      </c>
      <c r="EV29" s="29">
        <v>0</v>
      </c>
      <c r="EW29" s="29">
        <v>9.5744881223932201E-5</v>
      </c>
      <c r="EX29" s="29">
        <v>0.98254981231351701</v>
      </c>
      <c r="EY29" s="29">
        <v>3.42926816876545E-3</v>
      </c>
      <c r="EZ29" s="29">
        <v>3.2566649276016502E-7</v>
      </c>
      <c r="FA29" s="29">
        <v>0</v>
      </c>
      <c r="FB29" s="29">
        <v>3.4295938352582101E-3</v>
      </c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25">
      <c r="A30" s="17" t="s">
        <v>248</v>
      </c>
      <c r="B30" s="3">
        <v>84</v>
      </c>
      <c r="C30" s="18" t="s">
        <v>147</v>
      </c>
      <c r="D30" s="3"/>
      <c r="E30" s="3"/>
      <c r="F30" s="3" t="s">
        <v>249</v>
      </c>
      <c r="G30" s="48">
        <v>43911</v>
      </c>
      <c r="H30" s="20">
        <f t="shared" si="19"/>
        <v>1</v>
      </c>
      <c r="I30" s="17">
        <v>43910</v>
      </c>
      <c r="J30" s="3">
        <v>-1</v>
      </c>
      <c r="K30" s="20">
        <v>92</v>
      </c>
      <c r="L30" s="20">
        <v>0</v>
      </c>
      <c r="M30" s="18">
        <v>1</v>
      </c>
      <c r="N30" s="17">
        <v>43913</v>
      </c>
      <c r="O30" s="3">
        <f t="shared" si="0"/>
        <v>3</v>
      </c>
      <c r="P30" s="17"/>
      <c r="Q30" s="21"/>
      <c r="R30" s="21">
        <v>1</v>
      </c>
      <c r="S30" s="17">
        <v>43924</v>
      </c>
      <c r="T30" s="3">
        <v>0</v>
      </c>
      <c r="U30" s="3">
        <v>1.62</v>
      </c>
      <c r="V30" s="3">
        <v>40</v>
      </c>
      <c r="W30" s="3">
        <v>8.6</v>
      </c>
      <c r="X30" s="3">
        <v>1.5</v>
      </c>
      <c r="Y30" s="3">
        <v>-1</v>
      </c>
      <c r="Z30" s="3">
        <v>519</v>
      </c>
      <c r="AA30" s="3">
        <v>64</v>
      </c>
      <c r="AB30" s="3">
        <v>-1</v>
      </c>
      <c r="AC30" s="3">
        <v>3.5999999999999997E-2</v>
      </c>
      <c r="AD30" s="3">
        <v>-1</v>
      </c>
      <c r="AE30" s="18">
        <v>1</v>
      </c>
      <c r="AF30" s="17">
        <v>43911</v>
      </c>
      <c r="AG30" s="17" t="s">
        <v>150</v>
      </c>
      <c r="AH30" s="21">
        <f>AO30-AF30</f>
        <v>-1</v>
      </c>
      <c r="AI30" s="18"/>
      <c r="AJ30" s="18"/>
      <c r="AK30" s="18"/>
      <c r="AL30" s="3"/>
      <c r="AM30" s="3"/>
      <c r="AN30" s="3"/>
      <c r="AO30" s="19">
        <v>43910</v>
      </c>
      <c r="AP30" s="22">
        <v>146071170</v>
      </c>
      <c r="AQ30" s="3">
        <v>3</v>
      </c>
      <c r="AR30" s="3">
        <v>102</v>
      </c>
      <c r="AS30" s="3"/>
      <c r="AT30" s="3"/>
      <c r="AU30" s="3"/>
      <c r="AV30" s="3">
        <v>-1</v>
      </c>
      <c r="AW30" s="3">
        <v>0</v>
      </c>
      <c r="AX30" s="3">
        <v>1</v>
      </c>
      <c r="AY30" s="3" t="s">
        <v>250</v>
      </c>
      <c r="AZ30" s="3">
        <v>0</v>
      </c>
      <c r="BA30" s="3">
        <v>0</v>
      </c>
      <c r="BB30" s="3"/>
      <c r="BC30" s="3">
        <v>0</v>
      </c>
      <c r="BD30" s="3"/>
      <c r="BE30" s="3">
        <v>0</v>
      </c>
      <c r="BF30" s="3"/>
      <c r="BG30" s="3">
        <v>0</v>
      </c>
      <c r="BH30" s="3"/>
      <c r="BI30" s="3">
        <v>0</v>
      </c>
      <c r="BJ30" s="3"/>
      <c r="BK30" s="3">
        <v>0</v>
      </c>
      <c r="BL30" s="3"/>
      <c r="BM30" s="3">
        <v>1</v>
      </c>
      <c r="BN30" s="3" t="s">
        <v>251</v>
      </c>
      <c r="BO30" s="3">
        <v>0</v>
      </c>
      <c r="BP30" s="3"/>
      <c r="BQ30"/>
      <c r="BR30"/>
      <c r="BS30"/>
      <c r="BT30"/>
      <c r="BU30">
        <v>3</v>
      </c>
      <c r="BV30">
        <v>3</v>
      </c>
      <c r="BW30"/>
      <c r="BX30">
        <v>-750</v>
      </c>
      <c r="BY30">
        <v>5259</v>
      </c>
      <c r="BZ30">
        <v>3789</v>
      </c>
      <c r="CA30" s="23">
        <f t="shared" si="1"/>
        <v>0.27952082144894463</v>
      </c>
      <c r="CB30" s="24">
        <f t="shared" si="2"/>
        <v>0.72047917855105537</v>
      </c>
      <c r="CC30">
        <v>2759</v>
      </c>
      <c r="CD30">
        <v>1958</v>
      </c>
      <c r="CE30">
        <v>71</v>
      </c>
      <c r="CF30">
        <v>1032</v>
      </c>
      <c r="CG30">
        <v>569</v>
      </c>
      <c r="CH30">
        <f t="shared" si="3"/>
        <v>45</v>
      </c>
      <c r="CI30">
        <v>55</v>
      </c>
      <c r="CJ30">
        <v>511</v>
      </c>
      <c r="CK30">
        <v>421</v>
      </c>
      <c r="CL30">
        <v>82</v>
      </c>
      <c r="CM30">
        <v>1215</v>
      </c>
      <c r="CN30">
        <v>967</v>
      </c>
      <c r="CO30">
        <v>80</v>
      </c>
      <c r="CP30">
        <v>2493</v>
      </c>
      <c r="CQ30">
        <v>1830</v>
      </c>
      <c r="CR30">
        <v>73</v>
      </c>
      <c r="CS30">
        <v>1287</v>
      </c>
      <c r="CT30">
        <v>861</v>
      </c>
      <c r="CU30">
        <v>67</v>
      </c>
      <c r="CV30">
        <f t="shared" si="12"/>
        <v>33</v>
      </c>
      <c r="CW30">
        <v>1206</v>
      </c>
      <c r="CX30">
        <v>968</v>
      </c>
      <c r="CY30">
        <v>80</v>
      </c>
      <c r="CZ30"/>
      <c r="DA30">
        <v>5947.1091614400002</v>
      </c>
      <c r="DB30" s="25">
        <f t="shared" si="5"/>
        <v>0.11570481434939479</v>
      </c>
      <c r="DC30" s="26"/>
      <c r="DD30">
        <v>4863.6401444700005</v>
      </c>
      <c r="DE30">
        <v>626.73672422799996</v>
      </c>
      <c r="DF30">
        <v>45.938473559899997</v>
      </c>
      <c r="DG30">
        <v>410.793819181</v>
      </c>
      <c r="DH30" s="27">
        <v>0.81781585177635197</v>
      </c>
      <c r="DI30" s="27">
        <v>0.105385105135054</v>
      </c>
      <c r="DJ30" s="27">
        <v>7.7245048498112198E-3</v>
      </c>
      <c r="DK30" s="27">
        <v>6.9074538238597397E-2</v>
      </c>
      <c r="DL30" s="27">
        <v>0.18218414822346299</v>
      </c>
      <c r="DM30" s="28">
        <f t="shared" si="6"/>
        <v>1.850459709535207E-13</v>
      </c>
      <c r="DN30" s="25">
        <f t="shared" si="7"/>
        <v>0.11902028190560832</v>
      </c>
      <c r="DO30" s="26"/>
      <c r="DP30">
        <v>1473.70209912</v>
      </c>
      <c r="DQ30">
        <v>1373.0616950799999</v>
      </c>
      <c r="DR30">
        <v>1149.3776620199999</v>
      </c>
      <c r="DS30">
        <v>624.05175562199997</v>
      </c>
      <c r="DT30">
        <v>1267.0889816599999</v>
      </c>
      <c r="DU30" s="28">
        <f t="shared" si="16"/>
        <v>1.0059840220507047E-2</v>
      </c>
      <c r="DV30"/>
      <c r="DW30">
        <v>1143.12123873</v>
      </c>
      <c r="DX30">
        <v>183.50325465200001</v>
      </c>
      <c r="DY30">
        <v>23.525682174</v>
      </c>
      <c r="DZ30">
        <v>21.825414643199998</v>
      </c>
      <c r="EA30">
        <v>1182.0953756700001</v>
      </c>
      <c r="EB30">
        <v>6.0383094454500004</v>
      </c>
      <c r="EC30">
        <v>0</v>
      </c>
      <c r="ED30">
        <v>96.106569874499996</v>
      </c>
      <c r="EE30">
        <v>620.16014554200001</v>
      </c>
      <c r="EF30">
        <v>404.16430643400003</v>
      </c>
      <c r="EG30">
        <v>22.407689307799998</v>
      </c>
      <c r="EH30">
        <v>60.696234498599999</v>
      </c>
      <c r="EI30">
        <v>569.74587395799995</v>
      </c>
      <c r="EJ30">
        <v>14.4356922579</v>
      </c>
      <c r="EK30">
        <v>0</v>
      </c>
      <c r="EL30">
        <v>0.25191510677599999</v>
      </c>
      <c r="EM30">
        <v>1147.82152819</v>
      </c>
      <c r="EN30">
        <v>8.8769781549599998</v>
      </c>
      <c r="EO30">
        <v>0</v>
      </c>
      <c r="EP30">
        <v>64.238989987500005</v>
      </c>
      <c r="EQ30" s="28">
        <f t="shared" si="17"/>
        <v>4.1264562430301042E-2</v>
      </c>
      <c r="ER30" s="28">
        <f t="shared" si="18"/>
        <v>1.5506005804368067E-2</v>
      </c>
      <c r="ES30" s="29">
        <v>0.71848868645655195</v>
      </c>
      <c r="ET30" s="29">
        <v>0.18542619854963899</v>
      </c>
      <c r="EU30" s="29">
        <v>1.4145830325839199E-2</v>
      </c>
      <c r="EV30" s="29">
        <v>2.5491287870938101E-2</v>
      </c>
      <c r="EW30" s="29">
        <v>0.225063316746416</v>
      </c>
      <c r="EX30" s="29">
        <v>0.88249391384620901</v>
      </c>
      <c r="EY30" s="29">
        <v>5.6494077144214599E-3</v>
      </c>
      <c r="EZ30" s="29">
        <v>0</v>
      </c>
      <c r="FA30" s="29">
        <v>6.07334881583316E-2</v>
      </c>
      <c r="FB30" s="29">
        <v>6.6382895872753103E-2</v>
      </c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25">
      <c r="A31" s="17" t="s">
        <v>252</v>
      </c>
      <c r="B31" s="3">
        <v>57</v>
      </c>
      <c r="C31" s="18" t="s">
        <v>147</v>
      </c>
      <c r="D31" s="3"/>
      <c r="E31" s="3"/>
      <c r="F31" s="3" t="s">
        <v>253</v>
      </c>
      <c r="G31" s="19">
        <v>43905</v>
      </c>
      <c r="H31" s="20">
        <f t="shared" si="19"/>
        <v>4</v>
      </c>
      <c r="I31" s="17">
        <v>43909</v>
      </c>
      <c r="J31" s="3">
        <v>36.9</v>
      </c>
      <c r="K31" s="20">
        <v>100</v>
      </c>
      <c r="L31" s="20">
        <v>0</v>
      </c>
      <c r="M31" s="18"/>
      <c r="N31" s="17"/>
      <c r="O31" s="3">
        <f t="shared" si="0"/>
        <v>-1</v>
      </c>
      <c r="P31" s="18"/>
      <c r="Q31" s="21"/>
      <c r="R31" s="21"/>
      <c r="S31" s="21"/>
      <c r="T31" s="3">
        <v>0</v>
      </c>
      <c r="U31" s="3">
        <v>7.77</v>
      </c>
      <c r="V31" s="3">
        <v>6</v>
      </c>
      <c r="W31" s="3">
        <v>21.9</v>
      </c>
      <c r="X31" s="3">
        <v>3.4</v>
      </c>
      <c r="Y31" s="3">
        <v>998</v>
      </c>
      <c r="Z31" s="3">
        <v>115</v>
      </c>
      <c r="AA31" s="3">
        <v>42</v>
      </c>
      <c r="AB31" s="3">
        <v>-1</v>
      </c>
      <c r="AC31" s="3">
        <v>-1</v>
      </c>
      <c r="AD31" s="3">
        <v>-1</v>
      </c>
      <c r="AE31" s="18">
        <v>1</v>
      </c>
      <c r="AF31" s="17">
        <v>43910</v>
      </c>
      <c r="AG31" s="17" t="s">
        <v>150</v>
      </c>
      <c r="AH31" s="21">
        <f>AO31-AF31</f>
        <v>-1</v>
      </c>
      <c r="AI31" s="18"/>
      <c r="AJ31" s="18"/>
      <c r="AK31" s="18"/>
      <c r="AL31" s="3"/>
      <c r="AM31" s="3"/>
      <c r="AN31" s="3"/>
      <c r="AO31" s="19">
        <v>43909</v>
      </c>
      <c r="AP31" s="3">
        <v>146059049</v>
      </c>
      <c r="AQ31" s="3">
        <v>3</v>
      </c>
      <c r="AR31" s="3">
        <v>110</v>
      </c>
      <c r="AS31" s="3"/>
      <c r="AT31" s="3"/>
      <c r="AU31" s="3"/>
      <c r="AV31" s="3">
        <v>-1</v>
      </c>
      <c r="AW31" s="3">
        <v>1</v>
      </c>
      <c r="AX31" s="3">
        <v>0</v>
      </c>
      <c r="AY31" s="3" t="s">
        <v>254</v>
      </c>
      <c r="AZ31" s="3">
        <v>0</v>
      </c>
      <c r="BA31" s="3">
        <v>0</v>
      </c>
      <c r="BB31" s="3"/>
      <c r="BC31" s="3">
        <v>1</v>
      </c>
      <c r="BD31" s="3" t="s">
        <v>255</v>
      </c>
      <c r="BE31" s="3">
        <v>0</v>
      </c>
      <c r="BF31" s="3"/>
      <c r="BG31" s="3">
        <v>0</v>
      </c>
      <c r="BH31" s="3"/>
      <c r="BI31" s="3">
        <v>1</v>
      </c>
      <c r="BJ31" s="3" t="s">
        <v>170</v>
      </c>
      <c r="BK31" s="3">
        <v>0</v>
      </c>
      <c r="BL31" s="3"/>
      <c r="BM31" s="3">
        <v>1</v>
      </c>
      <c r="BN31" s="3" t="s">
        <v>256</v>
      </c>
      <c r="BO31" s="3">
        <v>1</v>
      </c>
      <c r="BP31" s="3" t="s">
        <v>228</v>
      </c>
      <c r="BQ31"/>
      <c r="BR31"/>
      <c r="BS31"/>
      <c r="BT31"/>
      <c r="BU31">
        <v>3</v>
      </c>
      <c r="BV31">
        <v>2</v>
      </c>
      <c r="BW31"/>
      <c r="BX31">
        <v>-750</v>
      </c>
      <c r="BY31">
        <v>5936</v>
      </c>
      <c r="BZ31">
        <v>5336</v>
      </c>
      <c r="CA31" s="23">
        <f t="shared" si="1"/>
        <v>0.10107816711590301</v>
      </c>
      <c r="CB31" s="24">
        <f t="shared" si="2"/>
        <v>0.89892183288409699</v>
      </c>
      <c r="CC31">
        <v>3318</v>
      </c>
      <c r="CD31">
        <v>2991</v>
      </c>
      <c r="CE31">
        <v>90</v>
      </c>
      <c r="CF31">
        <v>1331</v>
      </c>
      <c r="CG31">
        <v>1203</v>
      </c>
      <c r="CH31">
        <f t="shared" si="3"/>
        <v>10</v>
      </c>
      <c r="CI31">
        <v>90</v>
      </c>
      <c r="CJ31">
        <v>486</v>
      </c>
      <c r="CK31">
        <v>451</v>
      </c>
      <c r="CL31">
        <v>93</v>
      </c>
      <c r="CM31">
        <v>1501</v>
      </c>
      <c r="CN31">
        <v>1336</v>
      </c>
      <c r="CO31">
        <v>89</v>
      </c>
      <c r="CP31">
        <v>2618</v>
      </c>
      <c r="CQ31">
        <v>2344</v>
      </c>
      <c r="CR31">
        <v>90</v>
      </c>
      <c r="CS31">
        <v>1222</v>
      </c>
      <c r="CT31">
        <v>1108</v>
      </c>
      <c r="CU31">
        <v>91</v>
      </c>
      <c r="CV31">
        <f t="shared" si="12"/>
        <v>9</v>
      </c>
      <c r="CW31">
        <v>1395</v>
      </c>
      <c r="CX31">
        <v>1236</v>
      </c>
      <c r="CY31">
        <v>89</v>
      </c>
      <c r="CZ31"/>
      <c r="DA31">
        <v>6141.58517906</v>
      </c>
      <c r="DB31" s="25">
        <f t="shared" si="5"/>
        <v>3.3474286046044188E-2</v>
      </c>
      <c r="DC31" s="26"/>
      <c r="DD31">
        <v>6138.3960018300004</v>
      </c>
      <c r="DE31">
        <v>3.0290567137300002</v>
      </c>
      <c r="DF31">
        <v>0.16012051654100001</v>
      </c>
      <c r="DG31">
        <v>0</v>
      </c>
      <c r="DH31" s="27">
        <v>0.99948072409043998</v>
      </c>
      <c r="DI31" s="27">
        <v>4.9320438053317205E-4</v>
      </c>
      <c r="DJ31" s="27">
        <v>2.6071529071507099E-5</v>
      </c>
      <c r="DK31" s="27">
        <v>0</v>
      </c>
      <c r="DL31" s="27">
        <v>5.1927590960468002E-4</v>
      </c>
      <c r="DM31" s="28">
        <f t="shared" si="6"/>
        <v>4.4130206327255568E-14</v>
      </c>
      <c r="DN31" s="25">
        <f t="shared" si="7"/>
        <v>0.10061113614557685</v>
      </c>
      <c r="DO31" s="26"/>
      <c r="DP31">
        <v>1348.9505096600001</v>
      </c>
      <c r="DQ31">
        <v>1275.06812438</v>
      </c>
      <c r="DR31">
        <v>1226.1612313999999</v>
      </c>
      <c r="DS31">
        <v>611.16413191499998</v>
      </c>
      <c r="DT31">
        <v>1529.91514452</v>
      </c>
      <c r="DU31" s="28">
        <f t="shared" si="16"/>
        <v>2.4476748722389009E-2</v>
      </c>
      <c r="DV31"/>
      <c r="DW31">
        <v>1337.77714122</v>
      </c>
      <c r="DX31">
        <v>5.9548952432500003E-2</v>
      </c>
      <c r="DY31">
        <v>1.32331005406E-3</v>
      </c>
      <c r="DZ31">
        <v>0</v>
      </c>
      <c r="EA31">
        <v>1272.8998808599999</v>
      </c>
      <c r="EB31">
        <v>0.21636119383800001</v>
      </c>
      <c r="EC31">
        <v>2.24962709189E-2</v>
      </c>
      <c r="ED31">
        <v>0</v>
      </c>
      <c r="EE31">
        <v>1198.2102764399999</v>
      </c>
      <c r="EF31">
        <v>1.84601752541</v>
      </c>
      <c r="EG31">
        <v>0</v>
      </c>
      <c r="EH31">
        <v>0</v>
      </c>
      <c r="EI31">
        <v>604.18962627500002</v>
      </c>
      <c r="EJ31">
        <v>0.28318835156799999</v>
      </c>
      <c r="EK31">
        <v>6.6165502702799999E-4</v>
      </c>
      <c r="EL31">
        <v>0</v>
      </c>
      <c r="EM31">
        <v>1514.2775896099999</v>
      </c>
      <c r="EN31">
        <v>0.56174511794699999</v>
      </c>
      <c r="EO31">
        <v>0.115127974703</v>
      </c>
      <c r="EP31">
        <v>0</v>
      </c>
      <c r="EQ31" s="28">
        <f t="shared" si="17"/>
        <v>3.4380559247413248E-2</v>
      </c>
      <c r="ER31" s="28">
        <f t="shared" si="18"/>
        <v>2.0532983833740182E-2</v>
      </c>
      <c r="ES31" s="29">
        <v>0.98553206599874299</v>
      </c>
      <c r="ET31" s="29">
        <v>6.8693199103531403E-4</v>
      </c>
      <c r="EU31" s="29">
        <v>6.2297338969417403E-7</v>
      </c>
      <c r="EV31" s="29">
        <v>0</v>
      </c>
      <c r="EW31" s="29">
        <v>6.87554964425008E-4</v>
      </c>
      <c r="EX31" s="29">
        <v>0.99365208390815696</v>
      </c>
      <c r="EY31" s="29">
        <v>2.7740140927476602E-4</v>
      </c>
      <c r="EZ31" s="29">
        <v>4.90641948377363E-5</v>
      </c>
      <c r="FA31" s="29">
        <v>0</v>
      </c>
      <c r="FB31" s="29">
        <v>3.2646560411250201E-4</v>
      </c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s="3" customFormat="1" x14ac:dyDescent="0.25">
      <c r="A32" s="17" t="s">
        <v>257</v>
      </c>
      <c r="B32" s="3">
        <v>78</v>
      </c>
      <c r="C32" s="18" t="s">
        <v>147</v>
      </c>
      <c r="F32" s="3" t="s">
        <v>258</v>
      </c>
      <c r="G32" s="19">
        <v>43906</v>
      </c>
      <c r="H32" s="20">
        <f t="shared" si="19"/>
        <v>0</v>
      </c>
      <c r="I32" s="17">
        <v>43906</v>
      </c>
      <c r="J32" s="3">
        <v>37.9</v>
      </c>
      <c r="K32" s="20">
        <v>98</v>
      </c>
      <c r="L32" s="20">
        <v>0</v>
      </c>
      <c r="M32" s="18">
        <v>1</v>
      </c>
      <c r="N32" s="17">
        <v>43918</v>
      </c>
      <c r="O32" s="3">
        <f t="shared" si="0"/>
        <v>12</v>
      </c>
      <c r="P32" s="18"/>
      <c r="Q32" s="21"/>
      <c r="R32" s="21"/>
      <c r="S32" s="21"/>
      <c r="T32" s="3">
        <v>0</v>
      </c>
      <c r="U32" s="3">
        <v>7.07</v>
      </c>
      <c r="V32" s="3">
        <v>3</v>
      </c>
      <c r="W32" s="3">
        <v>0.3</v>
      </c>
      <c r="X32" s="3">
        <v>0.7</v>
      </c>
      <c r="Y32" s="3">
        <v>1610</v>
      </c>
      <c r="Z32" s="3">
        <v>286</v>
      </c>
      <c r="AA32" s="3">
        <v>95</v>
      </c>
      <c r="AB32" s="3">
        <v>-1</v>
      </c>
      <c r="AC32" s="3">
        <v>-1</v>
      </c>
      <c r="AD32" s="3">
        <v>-1</v>
      </c>
      <c r="AE32" s="18">
        <v>1</v>
      </c>
      <c r="AF32" s="17">
        <v>43907</v>
      </c>
      <c r="AG32" s="17" t="s">
        <v>259</v>
      </c>
      <c r="AH32" s="21">
        <f>AO32-AF32</f>
        <v>-1</v>
      </c>
      <c r="AI32" s="18"/>
      <c r="AJ32" s="18"/>
      <c r="AK32" s="18"/>
      <c r="AO32" s="19">
        <v>43906</v>
      </c>
      <c r="AP32" s="3">
        <v>145975778</v>
      </c>
      <c r="AQ32" s="3">
        <v>3</v>
      </c>
      <c r="AR32" s="3">
        <v>121</v>
      </c>
      <c r="AS32" s="3">
        <v>-1</v>
      </c>
      <c r="AV32" s="3">
        <v>-1</v>
      </c>
      <c r="AW32" s="3">
        <v>0</v>
      </c>
      <c r="AX32" s="3">
        <v>0</v>
      </c>
      <c r="AZ32" s="3">
        <v>0</v>
      </c>
      <c r="BA32" s="3">
        <v>0</v>
      </c>
      <c r="BC32" s="3">
        <v>0</v>
      </c>
      <c r="BE32" s="3">
        <v>0</v>
      </c>
      <c r="BG32" s="3">
        <v>0</v>
      </c>
      <c r="BI32" s="3">
        <v>0</v>
      </c>
      <c r="BK32" s="3">
        <v>0</v>
      </c>
      <c r="BM32" s="3">
        <v>1</v>
      </c>
      <c r="BN32" s="3" t="s">
        <v>260</v>
      </c>
      <c r="BO32" s="3">
        <v>0</v>
      </c>
      <c r="BQ32" s="1"/>
      <c r="BU32" s="3">
        <v>3</v>
      </c>
      <c r="BV32" s="3">
        <v>3</v>
      </c>
      <c r="BW32" s="5"/>
      <c r="BX32" s="3">
        <v>-650</v>
      </c>
      <c r="BY32" s="3">
        <v>3232</v>
      </c>
      <c r="BZ32" s="3">
        <v>2149</v>
      </c>
      <c r="CA32" s="23">
        <f t="shared" si="1"/>
        <v>0.33508663366336633</v>
      </c>
      <c r="CB32" s="24">
        <f t="shared" si="2"/>
        <v>0.66491336633663367</v>
      </c>
      <c r="CC32" s="3">
        <v>1850</v>
      </c>
      <c r="CD32" s="3">
        <v>1175</v>
      </c>
      <c r="CE32" s="3">
        <v>63</v>
      </c>
      <c r="CF32" s="3">
        <v>772</v>
      </c>
      <c r="CG32" s="3">
        <v>592</v>
      </c>
      <c r="CH32" s="3">
        <f t="shared" si="3"/>
        <v>23</v>
      </c>
      <c r="CI32" s="3">
        <v>77</v>
      </c>
      <c r="CJ32" s="3">
        <v>297</v>
      </c>
      <c r="CK32" s="3">
        <v>211</v>
      </c>
      <c r="CL32" s="3">
        <v>71</v>
      </c>
      <c r="CM32" s="3">
        <v>780</v>
      </c>
      <c r="CN32" s="3">
        <v>372</v>
      </c>
      <c r="CO32" s="3">
        <v>48</v>
      </c>
      <c r="CP32" s="3">
        <v>1381</v>
      </c>
      <c r="CQ32" s="3">
        <v>974</v>
      </c>
      <c r="CR32" s="3">
        <v>71</v>
      </c>
      <c r="CS32" s="3">
        <v>857</v>
      </c>
      <c r="CT32" s="3">
        <v>655</v>
      </c>
      <c r="CU32" s="3">
        <v>77</v>
      </c>
      <c r="CV32" s="3">
        <f t="shared" si="12"/>
        <v>23</v>
      </c>
      <c r="CW32" s="3">
        <v>524</v>
      </c>
      <c r="CX32" s="3">
        <v>318</v>
      </c>
      <c r="CY32" s="3">
        <v>61</v>
      </c>
      <c r="CZ32" s="5"/>
      <c r="DA32" s="3">
        <v>4819.9703700399996</v>
      </c>
      <c r="DB32" s="25">
        <f t="shared" si="5"/>
        <v>0.32945645888416975</v>
      </c>
      <c r="DC32" s="26"/>
      <c r="DD32" s="3">
        <v>4784.5953272500001</v>
      </c>
      <c r="DE32" s="3">
        <v>32.842429728399999</v>
      </c>
      <c r="DF32" s="3">
        <v>2.5326130684399999</v>
      </c>
      <c r="DG32" s="3">
        <v>0</v>
      </c>
      <c r="DH32" s="27">
        <v>0.992660734387522</v>
      </c>
      <c r="DI32" s="27">
        <v>6.8138239879112503E-3</v>
      </c>
      <c r="DJ32" s="27">
        <v>5.2544162598638195E-4</v>
      </c>
      <c r="DK32" s="27">
        <v>0</v>
      </c>
      <c r="DL32" s="27">
        <v>7.33926561389763E-3</v>
      </c>
      <c r="DM32" s="28">
        <f t="shared" si="6"/>
        <v>1.4191601040853344E-12</v>
      </c>
      <c r="DN32" s="25">
        <f t="shared" si="7"/>
        <v>0.33017057761744806</v>
      </c>
      <c r="DO32" s="26"/>
      <c r="DP32" s="3">
        <v>1111.50618912</v>
      </c>
      <c r="DQ32" s="3">
        <v>1045.1045064499999</v>
      </c>
      <c r="DR32" s="3">
        <v>776.89335869700005</v>
      </c>
      <c r="DS32" s="3">
        <v>460.55891159100003</v>
      </c>
      <c r="DT32" s="3">
        <v>1371.7172734400001</v>
      </c>
      <c r="DU32" s="28">
        <f t="shared" si="16"/>
        <v>1.1242834827125644E-2</v>
      </c>
      <c r="DV32" s="5"/>
      <c r="DW32" s="3">
        <v>1064.66075796</v>
      </c>
      <c r="DX32" s="3">
        <v>0.59877252747300003</v>
      </c>
      <c r="DY32" s="3">
        <v>6.0850866613099998E-4</v>
      </c>
      <c r="DZ32" s="3">
        <v>0</v>
      </c>
      <c r="EA32" s="3">
        <v>1006.94675352</v>
      </c>
      <c r="EB32" s="3">
        <v>2.7382889975900002</v>
      </c>
      <c r="EC32" s="3">
        <v>9.7361386580999999E-3</v>
      </c>
      <c r="ED32" s="3">
        <v>0</v>
      </c>
      <c r="EE32" s="3">
        <v>750.55223555700002</v>
      </c>
      <c r="EF32" s="3">
        <v>23.585795899200001</v>
      </c>
      <c r="EG32" s="3">
        <v>2.3689242372499999</v>
      </c>
      <c r="EH32" s="3">
        <v>0</v>
      </c>
      <c r="EI32" s="3">
        <v>418.911969973</v>
      </c>
      <c r="EJ32" s="3">
        <v>1.92349589364</v>
      </c>
      <c r="EK32" s="3">
        <v>3.0425433306599998E-3</v>
      </c>
      <c r="EL32" s="3">
        <v>0</v>
      </c>
      <c r="EM32" s="3">
        <v>1357.5481491400001</v>
      </c>
      <c r="EN32" s="3">
        <v>3.9181873012200001</v>
      </c>
      <c r="EO32" s="3">
        <v>3.9553063298500002E-2</v>
      </c>
      <c r="EP32" s="3">
        <v>0</v>
      </c>
      <c r="EQ32" s="28">
        <f t="shared" si="17"/>
        <v>3.8869632305328389E-2</v>
      </c>
      <c r="ER32" s="28">
        <f t="shared" si="18"/>
        <v>2.371600089308919E-3</v>
      </c>
      <c r="ES32" s="29">
        <v>0.95111301544815696</v>
      </c>
      <c r="ET32" s="29">
        <v>1.1114740754884601E-2</v>
      </c>
      <c r="EU32" s="29">
        <v>1.0100541709216701E-3</v>
      </c>
      <c r="EV32" s="29">
        <v>0</v>
      </c>
      <c r="EW32" s="29">
        <v>1.2124794925806299E-2</v>
      </c>
      <c r="EX32" s="29">
        <v>0.97834888874909898</v>
      </c>
      <c r="EY32" s="29">
        <v>2.7542272062414802E-3</v>
      </c>
      <c r="EZ32" s="29">
        <v>2.0394222845361499E-5</v>
      </c>
      <c r="FA32" s="29">
        <v>0</v>
      </c>
      <c r="FB32" s="29">
        <v>2.77462142908684E-3</v>
      </c>
    </row>
    <row r="33" spans="1:1024" x14ac:dyDescent="0.25">
      <c r="A33" s="17" t="s">
        <v>261</v>
      </c>
      <c r="B33" s="20">
        <v>31</v>
      </c>
      <c r="C33" s="33" t="s">
        <v>147</v>
      </c>
      <c r="D33" s="3"/>
      <c r="E33" s="3"/>
      <c r="F33" s="3" t="s">
        <v>152</v>
      </c>
      <c r="G33"/>
      <c r="H33" s="20"/>
      <c r="I33" s="32">
        <v>43913</v>
      </c>
      <c r="J33" s="3">
        <v>-1</v>
      </c>
      <c r="K33" s="20">
        <v>89</v>
      </c>
      <c r="L33" s="20">
        <v>0</v>
      </c>
      <c r="M33" s="18">
        <v>0</v>
      </c>
      <c r="N33"/>
      <c r="O33" s="3">
        <f t="shared" si="0"/>
        <v>-1</v>
      </c>
      <c r="P33" s="34"/>
      <c r="Q33" s="34"/>
      <c r="R33" s="34"/>
      <c r="S33" s="34"/>
      <c r="T33" s="3">
        <v>0</v>
      </c>
      <c r="U33" s="3">
        <v>10.5</v>
      </c>
      <c r="V33" s="3">
        <v>11</v>
      </c>
      <c r="W33" s="3">
        <v>12.1</v>
      </c>
      <c r="X33" s="3">
        <v>0.9</v>
      </c>
      <c r="Y33" s="3">
        <v>709</v>
      </c>
      <c r="Z33" s="3">
        <v>551</v>
      </c>
      <c r="AA33" s="3">
        <v>635</v>
      </c>
      <c r="AB33" s="3">
        <v>-1</v>
      </c>
      <c r="AC33" s="3">
        <v>-1</v>
      </c>
      <c r="AD33" s="3">
        <v>74</v>
      </c>
      <c r="AE33" s="34">
        <v>1</v>
      </c>
      <c r="AF33" s="32">
        <v>43913</v>
      </c>
      <c r="AG33" s="34" t="s">
        <v>150</v>
      </c>
      <c r="AH33"/>
      <c r="AI33" s="34">
        <v>0</v>
      </c>
      <c r="AJ33" s="19">
        <v>43914</v>
      </c>
      <c r="AK33" s="3" t="s">
        <v>150</v>
      </c>
      <c r="AL33" s="3">
        <v>1</v>
      </c>
      <c r="AM33" s="19">
        <v>43915</v>
      </c>
      <c r="AN33" s="3" t="s">
        <v>181</v>
      </c>
      <c r="AO33" s="19">
        <v>43913</v>
      </c>
      <c r="AP33" s="3">
        <v>146141472</v>
      </c>
      <c r="AQ33" s="38">
        <v>3</v>
      </c>
      <c r="AR33" s="38">
        <v>91</v>
      </c>
      <c r="AS33"/>
      <c r="AT33"/>
      <c r="AU33"/>
      <c r="AV33" s="3">
        <v>-1</v>
      </c>
      <c r="AW33" s="3">
        <v>0</v>
      </c>
      <c r="AX33" s="3">
        <v>0</v>
      </c>
      <c r="AY33"/>
      <c r="AZ33" s="3">
        <v>0</v>
      </c>
      <c r="BA33" s="3">
        <v>0</v>
      </c>
      <c r="BB33"/>
      <c r="BC33" s="3">
        <v>0</v>
      </c>
      <c r="BD33"/>
      <c r="BE33" s="3">
        <v>0</v>
      </c>
      <c r="BF33"/>
      <c r="BG33" s="3">
        <v>0</v>
      </c>
      <c r="BH33"/>
      <c r="BI33" s="3">
        <v>0</v>
      </c>
      <c r="BJ33"/>
      <c r="BK33" s="3">
        <v>0</v>
      </c>
      <c r="BL33"/>
      <c r="BM33" s="3">
        <v>0</v>
      </c>
      <c r="BN33"/>
      <c r="BO33" s="3">
        <v>0</v>
      </c>
      <c r="BP33"/>
      <c r="BQ33"/>
      <c r="BR33"/>
      <c r="BS33"/>
      <c r="BT33"/>
      <c r="BU33">
        <v>4</v>
      </c>
      <c r="BV33">
        <v>4</v>
      </c>
      <c r="BX33">
        <v>-650</v>
      </c>
      <c r="BY33">
        <v>2592</v>
      </c>
      <c r="BZ33">
        <v>1939</v>
      </c>
      <c r="CA33" s="23">
        <f t="shared" si="1"/>
        <v>0.25192901234567899</v>
      </c>
      <c r="CB33" s="24">
        <f t="shared" si="2"/>
        <v>0.74807098765432101</v>
      </c>
      <c r="CC33">
        <v>1395</v>
      </c>
      <c r="CD33">
        <v>1087</v>
      </c>
      <c r="CE33">
        <v>78</v>
      </c>
      <c r="CF33">
        <v>667</v>
      </c>
      <c r="CG33">
        <v>582</v>
      </c>
      <c r="CH33">
        <f t="shared" si="3"/>
        <v>13</v>
      </c>
      <c r="CI33">
        <v>87</v>
      </c>
      <c r="CJ33">
        <v>244</v>
      </c>
      <c r="CK33">
        <v>219</v>
      </c>
      <c r="CL33">
        <v>90</v>
      </c>
      <c r="CM33">
        <v>482</v>
      </c>
      <c r="CN33">
        <v>285</v>
      </c>
      <c r="CO33">
        <v>59</v>
      </c>
      <c r="CP33">
        <v>1197</v>
      </c>
      <c r="CQ33">
        <v>851</v>
      </c>
      <c r="CR33">
        <v>71</v>
      </c>
      <c r="CS33">
        <v>684</v>
      </c>
      <c r="CT33">
        <v>560</v>
      </c>
      <c r="CU33">
        <v>82</v>
      </c>
      <c r="CV33">
        <f t="shared" si="12"/>
        <v>18</v>
      </c>
      <c r="CW33">
        <v>513</v>
      </c>
      <c r="CX33">
        <v>291</v>
      </c>
      <c r="CY33">
        <v>57</v>
      </c>
      <c r="DA33">
        <v>3056.0546546599999</v>
      </c>
      <c r="DB33" s="25">
        <f t="shared" si="5"/>
        <v>0.15184762941081237</v>
      </c>
      <c r="DC33" s="26"/>
      <c r="DD33">
        <v>2231.3187229599998</v>
      </c>
      <c r="DE33">
        <v>606.39886541700002</v>
      </c>
      <c r="DF33">
        <v>218.33416552700001</v>
      </c>
      <c r="DG33">
        <v>0</v>
      </c>
      <c r="DH33" s="27">
        <v>0.73013050324790196</v>
      </c>
      <c r="DI33" s="27">
        <v>0.198425399392756</v>
      </c>
      <c r="DJ33" s="27">
        <v>7.1443148176056001E-2</v>
      </c>
      <c r="DK33" s="27">
        <v>0</v>
      </c>
      <c r="DL33" s="27">
        <v>0.26986854756881101</v>
      </c>
      <c r="DM33" s="28">
        <f t="shared" si="6"/>
        <v>9.4918328627448366E-7</v>
      </c>
      <c r="DN33" s="25">
        <f t="shared" si="7"/>
        <v>2.4571613330237337E-2</v>
      </c>
      <c r="DO33" s="26"/>
      <c r="DP33"/>
      <c r="DQ33"/>
      <c r="DR33"/>
      <c r="DS33"/>
      <c r="DT33"/>
      <c r="DU33" s="28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 s="28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25">
      <c r="A34" s="35" t="s">
        <v>262</v>
      </c>
      <c r="B34" s="20">
        <v>61</v>
      </c>
      <c r="C34" s="33" t="s">
        <v>147</v>
      </c>
      <c r="D34" s="3"/>
      <c r="E34" s="3"/>
      <c r="F34" s="3" t="s">
        <v>263</v>
      </c>
      <c r="G34" s="19">
        <v>43905</v>
      </c>
      <c r="H34" s="3">
        <f>I34-G34</f>
        <v>14</v>
      </c>
      <c r="I34" s="32">
        <v>43919</v>
      </c>
      <c r="J34" s="3">
        <v>36.700000000000003</v>
      </c>
      <c r="K34" s="20">
        <v>93</v>
      </c>
      <c r="L34" s="20">
        <v>5</v>
      </c>
      <c r="M34" s="37">
        <v>1</v>
      </c>
      <c r="N34" s="19">
        <v>43919</v>
      </c>
      <c r="O34" s="3">
        <f t="shared" ref="O34:O65" si="20">IF(M34=1,N34-I34,-1)</f>
        <v>0</v>
      </c>
      <c r="P34" s="34"/>
      <c r="Q34" s="34"/>
      <c r="R34" s="34"/>
      <c r="S34" s="34"/>
      <c r="T34" s="20">
        <v>0</v>
      </c>
      <c r="U34" s="20">
        <v>9.65</v>
      </c>
      <c r="V34" s="20">
        <v>9</v>
      </c>
      <c r="W34" s="20">
        <v>17.8</v>
      </c>
      <c r="X34" s="20">
        <v>0.7</v>
      </c>
      <c r="Y34" s="20">
        <v>2786</v>
      </c>
      <c r="Z34" s="20">
        <v>575</v>
      </c>
      <c r="AA34" s="20">
        <v>129</v>
      </c>
      <c r="AB34" s="20">
        <v>-1</v>
      </c>
      <c r="AC34" s="20">
        <v>1.2E-2</v>
      </c>
      <c r="AD34" s="20">
        <v>123</v>
      </c>
      <c r="AE34" s="34">
        <v>1</v>
      </c>
      <c r="AF34" s="32">
        <v>43919</v>
      </c>
      <c r="AG34" s="34" t="s">
        <v>150</v>
      </c>
      <c r="AH34"/>
      <c r="AI34"/>
      <c r="AJ34"/>
      <c r="AK34"/>
      <c r="AL34"/>
      <c r="AM34"/>
      <c r="AN34"/>
      <c r="AO34" s="36">
        <v>43919</v>
      </c>
      <c r="AP34" s="22">
        <v>146246164</v>
      </c>
      <c r="AQ34" s="38">
        <v>3</v>
      </c>
      <c r="AR34" s="38">
        <v>110</v>
      </c>
      <c r="AS34"/>
      <c r="AT34"/>
      <c r="AU34"/>
      <c r="AV34" s="39" t="s">
        <v>165</v>
      </c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/>
      <c r="BQ34"/>
      <c r="BR34"/>
      <c r="BS34"/>
      <c r="BT34"/>
      <c r="BU34" s="41">
        <v>4</v>
      </c>
      <c r="BV34" s="41">
        <v>5</v>
      </c>
      <c r="BX34" s="41">
        <v>-750</v>
      </c>
      <c r="BY34" s="41">
        <v>2304</v>
      </c>
      <c r="BZ34" s="41">
        <v>835</v>
      </c>
      <c r="CA34" s="23">
        <f t="shared" si="1"/>
        <v>0.63758680555555558</v>
      </c>
      <c r="CB34" s="24">
        <f t="shared" si="2"/>
        <v>0.36241319444444442</v>
      </c>
      <c r="CC34" s="41">
        <v>1241</v>
      </c>
      <c r="CD34" s="41">
        <v>481</v>
      </c>
      <c r="CE34" s="41">
        <v>39</v>
      </c>
      <c r="CF34" s="41">
        <v>636</v>
      </c>
      <c r="CG34" s="41">
        <v>308</v>
      </c>
      <c r="CH34">
        <f t="shared" si="3"/>
        <v>52</v>
      </c>
      <c r="CI34" s="41">
        <v>48</v>
      </c>
      <c r="CJ34" s="41">
        <v>254</v>
      </c>
      <c r="CK34" s="41">
        <v>120</v>
      </c>
      <c r="CL34" s="41">
        <v>47</v>
      </c>
      <c r="CM34" s="41">
        <v>349</v>
      </c>
      <c r="CN34" s="41">
        <v>52</v>
      </c>
      <c r="CO34" s="41">
        <v>15</v>
      </c>
      <c r="CP34" s="41">
        <v>1062</v>
      </c>
      <c r="CQ34" s="41">
        <v>354</v>
      </c>
      <c r="CR34" s="41">
        <v>33</v>
      </c>
      <c r="CS34" s="41">
        <v>707</v>
      </c>
      <c r="CT34" s="41">
        <v>300</v>
      </c>
      <c r="CU34" s="41">
        <v>42</v>
      </c>
      <c r="CV34">
        <f t="shared" si="12"/>
        <v>58</v>
      </c>
      <c r="CW34" s="41">
        <v>355</v>
      </c>
      <c r="CX34" s="41">
        <v>53</v>
      </c>
      <c r="CY34" s="41">
        <v>15</v>
      </c>
      <c r="DA34">
        <v>3688.9971227599999</v>
      </c>
      <c r="DB34" s="25">
        <f t="shared" si="5"/>
        <v>0.37544001165384089</v>
      </c>
      <c r="DC34" s="26"/>
      <c r="DD34">
        <v>2024.6012645999999</v>
      </c>
      <c r="DE34">
        <v>934.63516171499998</v>
      </c>
      <c r="DF34">
        <v>729.76069643899996</v>
      </c>
      <c r="DG34">
        <v>0</v>
      </c>
      <c r="DH34" s="27">
        <v>0.54882158950702897</v>
      </c>
      <c r="DI34" s="27">
        <v>0.25335751983881499</v>
      </c>
      <c r="DJ34" s="27">
        <v>0.197820890652529</v>
      </c>
      <c r="DK34" s="27">
        <v>0</v>
      </c>
      <c r="DL34" s="27">
        <v>0.451178410491344</v>
      </c>
      <c r="DM34" s="28">
        <f t="shared" ref="DM34:DM66" si="21">ABS(SUM(DD34:DG34)-DA34)/DA34</f>
        <v>1.6264411025365697E-12</v>
      </c>
      <c r="DN34" s="25">
        <f t="shared" si="7"/>
        <v>0.33965208116179102</v>
      </c>
      <c r="DO34" s="26"/>
      <c r="DP34">
        <v>1053.82560255</v>
      </c>
      <c r="DQ34">
        <v>719.95017682599996</v>
      </c>
      <c r="DR34">
        <v>691.44503370899997</v>
      </c>
      <c r="DS34">
        <v>384.54882267400001</v>
      </c>
      <c r="DT34">
        <v>713.92590284000005</v>
      </c>
      <c r="DU34" s="28">
        <f t="shared" ref="DU34:DU42" si="22">ABS(SUM(DP34:DT34)-DA34)/DA34</f>
        <v>3.3966300322634285E-2</v>
      </c>
      <c r="DW34">
        <v>668.20405790899997</v>
      </c>
      <c r="DX34">
        <v>178.87310209699999</v>
      </c>
      <c r="DY34">
        <v>137.02494363599999</v>
      </c>
      <c r="DZ34">
        <v>0</v>
      </c>
      <c r="EA34">
        <v>270.806003471</v>
      </c>
      <c r="EB34">
        <v>175.699513876</v>
      </c>
      <c r="EC34">
        <v>263.66500134</v>
      </c>
      <c r="ED34">
        <v>0</v>
      </c>
      <c r="EE34">
        <v>421.23168483699999</v>
      </c>
      <c r="EF34">
        <v>168.05215497200001</v>
      </c>
      <c r="EG34">
        <v>95.350523841300003</v>
      </c>
      <c r="EH34">
        <v>0</v>
      </c>
      <c r="EI34">
        <v>252.76804354800001</v>
      </c>
      <c r="EJ34">
        <v>120.63692954299999</v>
      </c>
      <c r="EK34">
        <v>11.0392634771</v>
      </c>
      <c r="EL34">
        <v>0</v>
      </c>
      <c r="EM34">
        <v>242.680913688</v>
      </c>
      <c r="EN34">
        <v>272.16505133499999</v>
      </c>
      <c r="EO34">
        <v>194.00779744799999</v>
      </c>
      <c r="EP34">
        <v>0</v>
      </c>
      <c r="EQ34" s="28">
        <f t="shared" ref="EQ34:EQ42" si="23">ABS(EM34+EI34+EE34+EA34+DW34-DD34)/DD34</f>
        <v>8.3429050500159391E-2</v>
      </c>
      <c r="ER34" s="28">
        <f t="shared" ref="ER34:ER42" si="24">ABS(EN34+EJ34+EF34+EB34+DX34-DE34)/DE34</f>
        <v>2.0551773225344606E-2</v>
      </c>
      <c r="ES34" s="29">
        <v>0.63019603876021402</v>
      </c>
      <c r="ET34" s="29">
        <v>0.21953137138029499</v>
      </c>
      <c r="EU34" s="29">
        <v>0.114288903659631</v>
      </c>
      <c r="EV34" s="29">
        <v>0</v>
      </c>
      <c r="EW34" s="29">
        <v>0.33382027503992601</v>
      </c>
      <c r="EX34" s="29">
        <v>0.35811108396383101</v>
      </c>
      <c r="EY34" s="29">
        <v>0.31234537737411999</v>
      </c>
      <c r="EZ34" s="29">
        <v>0.31918574085886697</v>
      </c>
      <c r="FA34" s="29">
        <v>0</v>
      </c>
      <c r="FB34" s="29">
        <v>0.63153111823298702</v>
      </c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25">
      <c r="A35" s="32" t="s">
        <v>264</v>
      </c>
      <c r="B35" s="20">
        <v>79</v>
      </c>
      <c r="C35" s="33" t="s">
        <v>147</v>
      </c>
      <c r="D35" s="3">
        <v>75</v>
      </c>
      <c r="E35" s="3">
        <v>188</v>
      </c>
      <c r="F35" s="3" t="s">
        <v>265</v>
      </c>
      <c r="G35" s="19">
        <v>43908</v>
      </c>
      <c r="H35" s="20">
        <f>ABS(I35-G35)</f>
        <v>6</v>
      </c>
      <c r="I35" s="32">
        <v>43914</v>
      </c>
      <c r="J35" s="3">
        <v>37.200000000000003</v>
      </c>
      <c r="K35" s="20">
        <v>95</v>
      </c>
      <c r="L35" s="20">
        <v>0</v>
      </c>
      <c r="M35" s="34">
        <v>0</v>
      </c>
      <c r="N35"/>
      <c r="O35" s="3">
        <f t="shared" si="20"/>
        <v>-1</v>
      </c>
      <c r="P35" s="32">
        <v>43918</v>
      </c>
      <c r="Q35" s="34">
        <f>P35-I35</f>
        <v>4</v>
      </c>
      <c r="R35" s="34"/>
      <c r="S35" s="34"/>
      <c r="T35" s="3">
        <v>0</v>
      </c>
      <c r="U35" s="3">
        <v>4.49</v>
      </c>
      <c r="V35" s="3">
        <v>24</v>
      </c>
      <c r="W35" s="3">
        <v>4.4000000000000004</v>
      </c>
      <c r="X35" s="3">
        <v>1.2</v>
      </c>
      <c r="Y35" s="3">
        <v>935</v>
      </c>
      <c r="Z35" s="3">
        <v>285</v>
      </c>
      <c r="AA35" s="3">
        <v>96</v>
      </c>
      <c r="AB35" s="3">
        <v>-1</v>
      </c>
      <c r="AC35" s="3">
        <v>-1</v>
      </c>
      <c r="AD35" s="3">
        <v>32.5</v>
      </c>
      <c r="AE35" s="34">
        <v>1</v>
      </c>
      <c r="AF35" s="32">
        <v>43914</v>
      </c>
      <c r="AG35" s="34" t="s">
        <v>150</v>
      </c>
      <c r="AH35"/>
      <c r="AI35"/>
      <c r="AJ35"/>
      <c r="AK35"/>
      <c r="AL35"/>
      <c r="AM35"/>
      <c r="AN35"/>
      <c r="AO35" s="36">
        <v>43914</v>
      </c>
      <c r="AP35" s="22">
        <v>146161763</v>
      </c>
      <c r="AQ35" s="3">
        <v>3</v>
      </c>
      <c r="AR35" s="3">
        <v>132</v>
      </c>
      <c r="AS35"/>
      <c r="AT35"/>
      <c r="AU35"/>
      <c r="AV35" s="3">
        <v>-1</v>
      </c>
      <c r="AW35" s="3">
        <v>0</v>
      </c>
      <c r="AX35" s="3">
        <v>1</v>
      </c>
      <c r="AY35" s="3" t="s">
        <v>266</v>
      </c>
      <c r="AZ35" s="3">
        <v>0</v>
      </c>
      <c r="BA35" s="3">
        <v>0</v>
      </c>
      <c r="BB35"/>
      <c r="BC35" s="3">
        <v>0</v>
      </c>
      <c r="BD35"/>
      <c r="BE35" s="3">
        <v>0</v>
      </c>
      <c r="BF35"/>
      <c r="BG35" s="3">
        <v>0</v>
      </c>
      <c r="BH35"/>
      <c r="BI35" s="3">
        <v>0</v>
      </c>
      <c r="BJ35"/>
      <c r="BK35" s="3">
        <v>0</v>
      </c>
      <c r="BL35"/>
      <c r="BM35" s="3">
        <v>0</v>
      </c>
      <c r="BN35"/>
      <c r="BO35" s="3">
        <v>0</v>
      </c>
      <c r="BP35"/>
      <c r="BQ35"/>
      <c r="BR35"/>
      <c r="BS35"/>
      <c r="BT35"/>
      <c r="BU35">
        <v>3</v>
      </c>
      <c r="BV35">
        <v>3</v>
      </c>
      <c r="BX35">
        <v>-770</v>
      </c>
      <c r="BY35">
        <v>5065</v>
      </c>
      <c r="BZ35">
        <v>4381</v>
      </c>
      <c r="CA35" s="23">
        <f t="shared" si="1"/>
        <v>0.13504442250740378</v>
      </c>
      <c r="CB35" s="24">
        <f t="shared" si="2"/>
        <v>0.86495557749259622</v>
      </c>
      <c r="CC35">
        <v>2662</v>
      </c>
      <c r="CD35">
        <v>2429</v>
      </c>
      <c r="CE35">
        <v>88</v>
      </c>
      <c r="CF35">
        <v>1022</v>
      </c>
      <c r="CG35">
        <v>933</v>
      </c>
      <c r="CH35">
        <f t="shared" si="3"/>
        <v>9</v>
      </c>
      <c r="CI35">
        <v>91</v>
      </c>
      <c r="CJ35">
        <v>492</v>
      </c>
      <c r="CK35">
        <v>454</v>
      </c>
      <c r="CL35">
        <v>92</v>
      </c>
      <c r="CM35">
        <v>1147</v>
      </c>
      <c r="CN35">
        <v>943</v>
      </c>
      <c r="CO35">
        <v>82</v>
      </c>
      <c r="CP35">
        <v>2403</v>
      </c>
      <c r="CQ35">
        <v>2051</v>
      </c>
      <c r="CR35">
        <v>85</v>
      </c>
      <c r="CS35">
        <v>1299</v>
      </c>
      <c r="CT35">
        <v>1188</v>
      </c>
      <c r="CU35">
        <v>91</v>
      </c>
      <c r="CV35">
        <f t="shared" si="12"/>
        <v>9</v>
      </c>
      <c r="CW35">
        <v>1103</v>
      </c>
      <c r="CX35">
        <v>863</v>
      </c>
      <c r="CY35">
        <v>78</v>
      </c>
      <c r="DA35">
        <v>7035.1216644400001</v>
      </c>
      <c r="DB35" s="25">
        <f t="shared" si="5"/>
        <v>0.28004088037286601</v>
      </c>
      <c r="DC35" s="26"/>
      <c r="DD35">
        <v>6911.7737622699997</v>
      </c>
      <c r="DE35">
        <v>122.830259094</v>
      </c>
      <c r="DF35">
        <v>0.51722730563399999</v>
      </c>
      <c r="DG35">
        <v>0</v>
      </c>
      <c r="DH35" s="27">
        <v>0.982466841647746</v>
      </c>
      <c r="DI35" s="27">
        <v>1.7459578519425301E-2</v>
      </c>
      <c r="DJ35" s="27">
        <v>7.3520733585660304E-5</v>
      </c>
      <c r="DK35" s="27">
        <v>0</v>
      </c>
      <c r="DL35" s="27">
        <v>1.75330992530109E-2</v>
      </c>
      <c r="DM35" s="28">
        <f t="shared" si="21"/>
        <v>5.9099243185940567E-8</v>
      </c>
      <c r="DN35" s="25">
        <f t="shared" si="7"/>
        <v>0.11960837676523063</v>
      </c>
      <c r="DO35" s="26"/>
      <c r="DP35">
        <v>1757.5654100899999</v>
      </c>
      <c r="DQ35">
        <v>1513.5505395499999</v>
      </c>
      <c r="DR35">
        <v>1287.40745238</v>
      </c>
      <c r="DS35">
        <v>548.063449623</v>
      </c>
      <c r="DT35">
        <v>1657.3975236000001</v>
      </c>
      <c r="DU35" s="28">
        <f t="shared" si="22"/>
        <v>3.8540525968086749E-2</v>
      </c>
      <c r="DW35">
        <v>1696.70513572</v>
      </c>
      <c r="DX35">
        <v>5.9672397833300002</v>
      </c>
      <c r="DY35">
        <v>0</v>
      </c>
      <c r="DZ35">
        <v>0</v>
      </c>
      <c r="EA35">
        <v>1432.1832835299999</v>
      </c>
      <c r="EB35">
        <v>53.908473284999999</v>
      </c>
      <c r="EC35">
        <v>0</v>
      </c>
      <c r="ED35">
        <v>0</v>
      </c>
      <c r="EE35">
        <v>1283.79808723</v>
      </c>
      <c r="EF35">
        <v>1.5267352622899999</v>
      </c>
      <c r="EG35">
        <v>2.1620433997600001E-2</v>
      </c>
      <c r="EH35">
        <v>0</v>
      </c>
      <c r="EI35">
        <v>544.69232503000001</v>
      </c>
      <c r="EJ35">
        <v>3.3120841774000001</v>
      </c>
      <c r="EK35">
        <v>0</v>
      </c>
      <c r="EL35">
        <v>0</v>
      </c>
      <c r="EM35">
        <v>1557.7863632900001</v>
      </c>
      <c r="EN35">
        <v>55.186573556399999</v>
      </c>
      <c r="EO35">
        <v>0.49560687163700001</v>
      </c>
      <c r="EP35">
        <v>0</v>
      </c>
      <c r="EQ35" s="28">
        <f t="shared" si="23"/>
        <v>5.7381589894479362E-2</v>
      </c>
      <c r="ER35" s="28">
        <f t="shared" si="24"/>
        <v>2.3847161531576351E-2</v>
      </c>
      <c r="ES35" s="29">
        <v>0.98111882034571396</v>
      </c>
      <c r="ET35" s="29">
        <v>3.0075006997981901E-3</v>
      </c>
      <c r="EU35" s="29">
        <v>6.0173157518148703E-6</v>
      </c>
      <c r="EV35" s="29">
        <v>0</v>
      </c>
      <c r="EW35" s="29">
        <v>3.0135180155499998E-3</v>
      </c>
      <c r="EX35" s="29">
        <v>0.94292608622854002</v>
      </c>
      <c r="EY35" s="29">
        <v>3.4404551783489501E-2</v>
      </c>
      <c r="EZ35" s="29">
        <v>1.56296117680549E-4</v>
      </c>
      <c r="FA35" s="29">
        <v>0</v>
      </c>
      <c r="FB35" s="29">
        <v>3.4560847901170103E-2</v>
      </c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25">
      <c r="A36" s="32" t="s">
        <v>267</v>
      </c>
      <c r="B36" s="20">
        <v>78</v>
      </c>
      <c r="C36" s="33" t="s">
        <v>147</v>
      </c>
      <c r="D36"/>
      <c r="E36"/>
      <c r="F36" s="3" t="s">
        <v>268</v>
      </c>
      <c r="G36" s="19">
        <v>43909</v>
      </c>
      <c r="H36" s="20">
        <f>ABS(I36-G36)</f>
        <v>4</v>
      </c>
      <c r="I36" s="32">
        <v>43913</v>
      </c>
      <c r="J36" s="3">
        <v>36.799999999999997</v>
      </c>
      <c r="K36" s="20">
        <v>90</v>
      </c>
      <c r="L36" s="20">
        <v>0</v>
      </c>
      <c r="M36" s="34">
        <v>1</v>
      </c>
      <c r="N36" s="19">
        <v>43914</v>
      </c>
      <c r="O36" s="3">
        <f t="shared" si="20"/>
        <v>1</v>
      </c>
      <c r="P36" s="34"/>
      <c r="Q36" s="34"/>
      <c r="R36" s="34"/>
      <c r="S36" s="34"/>
      <c r="T36" s="3">
        <v>0</v>
      </c>
      <c r="U36" s="3">
        <v>14.27</v>
      </c>
      <c r="V36" s="3">
        <v>3</v>
      </c>
      <c r="W36" s="3">
        <v>33.200000000000003</v>
      </c>
      <c r="X36" s="3">
        <v>1.9</v>
      </c>
      <c r="Y36" s="3">
        <v>4624</v>
      </c>
      <c r="Z36" s="3">
        <v>447</v>
      </c>
      <c r="AA36" s="3">
        <v>-1</v>
      </c>
      <c r="AB36" s="3">
        <v>-1</v>
      </c>
      <c r="AC36" s="3">
        <v>-1</v>
      </c>
      <c r="AD36" s="3">
        <v>-1</v>
      </c>
      <c r="AE36" s="34">
        <v>1</v>
      </c>
      <c r="AF36" s="32">
        <v>43914</v>
      </c>
      <c r="AG36" s="34" t="s">
        <v>150</v>
      </c>
      <c r="AH36"/>
      <c r="AI36" s="3">
        <v>1</v>
      </c>
      <c r="AJ36" s="19">
        <v>43915</v>
      </c>
      <c r="AK36" s="3" t="s">
        <v>224</v>
      </c>
      <c r="AL36"/>
      <c r="AM36"/>
      <c r="AN36"/>
      <c r="AO36" s="19">
        <v>43913</v>
      </c>
      <c r="AP36" s="3">
        <v>146142584</v>
      </c>
      <c r="AQ36" s="3">
        <v>3</v>
      </c>
      <c r="AR36" s="3">
        <v>103</v>
      </c>
      <c r="AS36"/>
      <c r="AT36"/>
      <c r="AU36"/>
      <c r="AV36" s="3">
        <v>-1</v>
      </c>
      <c r="AW36" s="3">
        <v>0</v>
      </c>
      <c r="AX36" s="3">
        <v>0</v>
      </c>
      <c r="AY36"/>
      <c r="AZ36" s="3">
        <v>0</v>
      </c>
      <c r="BA36" s="3">
        <v>0</v>
      </c>
      <c r="BB36"/>
      <c r="BC36" s="3">
        <v>0</v>
      </c>
      <c r="BD36"/>
      <c r="BE36" s="3">
        <v>0</v>
      </c>
      <c r="BF36"/>
      <c r="BG36" s="3">
        <v>0</v>
      </c>
      <c r="BH36"/>
      <c r="BI36" s="3">
        <v>0</v>
      </c>
      <c r="BJ36"/>
      <c r="BK36" s="3">
        <v>0</v>
      </c>
      <c r="BL36"/>
      <c r="BM36" s="3">
        <v>1</v>
      </c>
      <c r="BN36" s="3" t="s">
        <v>269</v>
      </c>
      <c r="BO36" s="3">
        <v>0</v>
      </c>
      <c r="BP36"/>
      <c r="BQ36"/>
      <c r="BR36"/>
      <c r="BS36"/>
      <c r="BT36"/>
      <c r="BU36">
        <v>4</v>
      </c>
      <c r="BV36">
        <v>5</v>
      </c>
      <c r="BX36">
        <v>-750</v>
      </c>
      <c r="BY36">
        <v>4161</v>
      </c>
      <c r="BZ36">
        <v>2296</v>
      </c>
      <c r="CA36" s="23">
        <f t="shared" si="1"/>
        <v>0.44820956500841147</v>
      </c>
      <c r="CB36" s="24">
        <f t="shared" si="2"/>
        <v>0.55179043499158853</v>
      </c>
      <c r="CC36">
        <v>2107</v>
      </c>
      <c r="CD36">
        <v>984</v>
      </c>
      <c r="CE36">
        <v>47</v>
      </c>
      <c r="CF36">
        <v>832</v>
      </c>
      <c r="CG36">
        <v>270</v>
      </c>
      <c r="CH36">
        <f t="shared" si="3"/>
        <v>67</v>
      </c>
      <c r="CI36">
        <v>33</v>
      </c>
      <c r="CJ36">
        <v>265</v>
      </c>
      <c r="CK36">
        <v>192</v>
      </c>
      <c r="CL36">
        <v>73</v>
      </c>
      <c r="CM36">
        <v>1008</v>
      </c>
      <c r="CN36">
        <v>521</v>
      </c>
      <c r="CO36">
        <v>52</v>
      </c>
      <c r="CP36">
        <v>2054</v>
      </c>
      <c r="CQ36">
        <v>1311</v>
      </c>
      <c r="CR36">
        <v>64</v>
      </c>
      <c r="CS36">
        <v>1100</v>
      </c>
      <c r="CT36">
        <v>788</v>
      </c>
      <c r="CU36">
        <v>72</v>
      </c>
      <c r="CV36">
        <f t="shared" si="12"/>
        <v>28</v>
      </c>
      <c r="CW36">
        <v>954</v>
      </c>
      <c r="CX36">
        <v>523</v>
      </c>
      <c r="CY36">
        <v>55</v>
      </c>
      <c r="DA36">
        <v>4375.4359628499997</v>
      </c>
      <c r="DB36" s="25">
        <f t="shared" si="5"/>
        <v>4.9009050679906165E-2</v>
      </c>
      <c r="DC36" s="26"/>
      <c r="DD36">
        <v>3163.8244942599999</v>
      </c>
      <c r="DE36">
        <v>1131.7595750999999</v>
      </c>
      <c r="DF36">
        <v>70.998276019499997</v>
      </c>
      <c r="DG36">
        <v>8.8536174694700005</v>
      </c>
      <c r="DH36" s="27">
        <v>0.72308782967519403</v>
      </c>
      <c r="DI36" s="27">
        <v>0.25866212754781398</v>
      </c>
      <c r="DJ36" s="27">
        <v>1.6226560421022398E-2</v>
      </c>
      <c r="DK36" s="27">
        <v>2.0234823557337802E-3</v>
      </c>
      <c r="DL36" s="27">
        <v>0.27691217032457</v>
      </c>
      <c r="DM36" s="28">
        <f t="shared" si="21"/>
        <v>2.3530181018495462E-13</v>
      </c>
      <c r="DN36" s="25">
        <f t="shared" si="7"/>
        <v>0.2368970789628019</v>
      </c>
      <c r="DO36" s="26"/>
      <c r="DP36">
        <v>1305.0990881499999</v>
      </c>
      <c r="DQ36">
        <v>862.79276723700002</v>
      </c>
      <c r="DR36">
        <v>696.38641465600006</v>
      </c>
      <c r="DS36">
        <v>376.16585161</v>
      </c>
      <c r="DT36">
        <v>1065.5928521200001</v>
      </c>
      <c r="DU36" s="28">
        <f t="shared" si="22"/>
        <v>1.5861045542944232E-2</v>
      </c>
      <c r="DW36">
        <v>1004.3832622899999</v>
      </c>
      <c r="DX36">
        <v>209.98659339899999</v>
      </c>
      <c r="DY36">
        <v>0.92456724883800001</v>
      </c>
      <c r="DZ36">
        <v>2.1055454810300001</v>
      </c>
      <c r="EA36">
        <v>605.06341137300001</v>
      </c>
      <c r="EB36">
        <v>233.05920628600001</v>
      </c>
      <c r="EC36">
        <v>6.5222903034500002</v>
      </c>
      <c r="ED36">
        <v>0.50057024736</v>
      </c>
      <c r="EE36">
        <v>344.28862813000001</v>
      </c>
      <c r="EF36">
        <v>320.38377345100002</v>
      </c>
      <c r="EG36">
        <v>29.3647458919</v>
      </c>
      <c r="EH36">
        <v>1.9248326207499999</v>
      </c>
      <c r="EI36">
        <v>272.703144705</v>
      </c>
      <c r="EJ36">
        <v>91.3243159676</v>
      </c>
      <c r="EK36">
        <v>2.7347587814700001</v>
      </c>
      <c r="EL36">
        <v>0</v>
      </c>
      <c r="EM36">
        <v>744.21056354200005</v>
      </c>
      <c r="EN36">
        <v>264.82572672999999</v>
      </c>
      <c r="EO36">
        <v>29.3848737165</v>
      </c>
      <c r="EP36">
        <v>2.2683183237</v>
      </c>
      <c r="EQ36" s="28">
        <f t="shared" si="23"/>
        <v>6.1057585390868176E-2</v>
      </c>
      <c r="ER36" s="28">
        <f t="shared" si="24"/>
        <v>1.0761967059411645E-2</v>
      </c>
      <c r="ES36" s="29">
        <v>0.68192295397457203</v>
      </c>
      <c r="ET36" s="29">
        <v>0.26147428287285701</v>
      </c>
      <c r="EU36" s="29">
        <v>1.3889366858127699E-2</v>
      </c>
      <c r="EV36" s="29">
        <v>1.6951089545969001E-3</v>
      </c>
      <c r="EW36" s="29">
        <v>0.277058758685581</v>
      </c>
      <c r="EX36" s="29">
        <v>0.69969095463639797</v>
      </c>
      <c r="EY36" s="29">
        <v>0.25818743306228098</v>
      </c>
      <c r="EZ36" s="29">
        <v>1.8620323476547601E-2</v>
      </c>
      <c r="FA36" s="29">
        <v>1.43585833832512E-3</v>
      </c>
      <c r="FB36" s="29">
        <v>0.27824361487715299</v>
      </c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25">
      <c r="A37" s="32" t="s">
        <v>270</v>
      </c>
      <c r="B37" s="20">
        <v>58</v>
      </c>
      <c r="C37" s="33" t="s">
        <v>142</v>
      </c>
      <c r="D37"/>
      <c r="E37"/>
      <c r="F37" s="3" t="s">
        <v>143</v>
      </c>
      <c r="G37" s="19">
        <v>43909</v>
      </c>
      <c r="H37" s="20">
        <f>ABS(I37-G37)</f>
        <v>7</v>
      </c>
      <c r="I37" s="32">
        <v>43916</v>
      </c>
      <c r="J37" s="3">
        <v>37.799999999999997</v>
      </c>
      <c r="K37" s="20">
        <v>95</v>
      </c>
      <c r="L37" s="20">
        <v>0</v>
      </c>
      <c r="M37" s="34">
        <v>0</v>
      </c>
      <c r="N37"/>
      <c r="O37" s="3">
        <f t="shared" si="20"/>
        <v>-1</v>
      </c>
      <c r="P37" s="34"/>
      <c r="Q37" s="34"/>
      <c r="R37" s="34"/>
      <c r="S37" s="34"/>
      <c r="T37" s="3">
        <v>0</v>
      </c>
      <c r="U37" s="3">
        <v>7.71</v>
      </c>
      <c r="V37" s="3">
        <v>16</v>
      </c>
      <c r="W37" s="3">
        <v>2.2000000000000002</v>
      </c>
      <c r="X37" s="3">
        <v>0.5</v>
      </c>
      <c r="Y37" s="3">
        <v>669</v>
      </c>
      <c r="Z37" s="3">
        <v>245</v>
      </c>
      <c r="AA37" s="3">
        <v>43</v>
      </c>
      <c r="AB37" s="3">
        <v>-1</v>
      </c>
      <c r="AC37" s="3">
        <v>7.0000000000000001E-3</v>
      </c>
      <c r="AD37" s="3">
        <v>12</v>
      </c>
      <c r="AE37" s="34">
        <v>1</v>
      </c>
      <c r="AF37" s="32">
        <v>43917</v>
      </c>
      <c r="AG37" s="34" t="s">
        <v>150</v>
      </c>
      <c r="AH37"/>
      <c r="AI37"/>
      <c r="AJ37"/>
      <c r="AK37"/>
      <c r="AL37"/>
      <c r="AM37"/>
      <c r="AN37"/>
      <c r="AO37" s="19">
        <v>43916</v>
      </c>
      <c r="AP37" s="3">
        <v>146221735</v>
      </c>
      <c r="AQ37" s="3">
        <v>3</v>
      </c>
      <c r="AR37" s="3">
        <v>108</v>
      </c>
      <c r="AS37"/>
      <c r="AT37"/>
      <c r="AU37"/>
      <c r="AV37" s="3">
        <v>-1</v>
      </c>
      <c r="AW37" s="3">
        <v>0</v>
      </c>
      <c r="AX37" s="3">
        <v>0</v>
      </c>
      <c r="AY37"/>
      <c r="AZ37" s="3">
        <v>0</v>
      </c>
      <c r="BA37" s="3">
        <v>0</v>
      </c>
      <c r="BB37"/>
      <c r="BC37" s="3">
        <v>0</v>
      </c>
      <c r="BD37"/>
      <c r="BE37" s="3">
        <v>0</v>
      </c>
      <c r="BF37"/>
      <c r="BG37" s="3">
        <v>0</v>
      </c>
      <c r="BH37"/>
      <c r="BI37" s="3">
        <v>0</v>
      </c>
      <c r="BJ37"/>
      <c r="BK37" s="3">
        <v>0</v>
      </c>
      <c r="BL37"/>
      <c r="BM37" s="3">
        <v>0</v>
      </c>
      <c r="BN37"/>
      <c r="BO37" s="3">
        <v>0</v>
      </c>
      <c r="BP37"/>
      <c r="BQ37"/>
      <c r="BR37"/>
      <c r="BS37"/>
      <c r="BT37"/>
      <c r="BU37">
        <v>4</v>
      </c>
      <c r="BV37">
        <v>4</v>
      </c>
      <c r="BX37">
        <v>-700</v>
      </c>
      <c r="BY37">
        <v>2912</v>
      </c>
      <c r="BZ37">
        <v>1920</v>
      </c>
      <c r="CA37" s="23">
        <f t="shared" si="1"/>
        <v>0.34065934065934067</v>
      </c>
      <c r="CB37" s="24">
        <f t="shared" si="2"/>
        <v>0.65934065934065933</v>
      </c>
      <c r="CC37">
        <v>1324</v>
      </c>
      <c r="CD37">
        <v>779</v>
      </c>
      <c r="CE37">
        <v>59</v>
      </c>
      <c r="CF37">
        <v>477</v>
      </c>
      <c r="CG37">
        <v>260</v>
      </c>
      <c r="CH37">
        <f t="shared" si="3"/>
        <v>45</v>
      </c>
      <c r="CI37">
        <v>55</v>
      </c>
      <c r="CJ37">
        <v>135</v>
      </c>
      <c r="CK37">
        <v>102</v>
      </c>
      <c r="CL37">
        <v>76</v>
      </c>
      <c r="CM37">
        <v>711</v>
      </c>
      <c r="CN37">
        <v>415</v>
      </c>
      <c r="CO37">
        <v>58</v>
      </c>
      <c r="CP37">
        <v>1588</v>
      </c>
      <c r="CQ37">
        <v>1141</v>
      </c>
      <c r="CR37">
        <v>72</v>
      </c>
      <c r="CS37">
        <v>778</v>
      </c>
      <c r="CT37">
        <v>602</v>
      </c>
      <c r="CU37">
        <v>78</v>
      </c>
      <c r="CV37">
        <f t="shared" si="12"/>
        <v>22</v>
      </c>
      <c r="CW37">
        <v>809</v>
      </c>
      <c r="CX37">
        <v>539</v>
      </c>
      <c r="CY37">
        <v>67</v>
      </c>
      <c r="DA37">
        <v>2644.8494658300001</v>
      </c>
      <c r="DB37" s="25">
        <f t="shared" si="5"/>
        <v>-0.10100784094574675</v>
      </c>
      <c r="DC37" s="26"/>
      <c r="DD37">
        <v>2404.85084173</v>
      </c>
      <c r="DE37">
        <v>202.963233344</v>
      </c>
      <c r="DF37">
        <v>31.270347666700001</v>
      </c>
      <c r="DG37">
        <v>4.2800876311399998</v>
      </c>
      <c r="DH37" s="27">
        <v>0.90925811574509197</v>
      </c>
      <c r="DI37" s="27">
        <v>7.6739049222337E-2</v>
      </c>
      <c r="DJ37" s="27">
        <v>1.18231105666677E-2</v>
      </c>
      <c r="DK37" s="27">
        <v>1.61827267919644E-3</v>
      </c>
      <c r="DL37" s="27">
        <v>9.0180432468201094E-2</v>
      </c>
      <c r="DM37" s="28">
        <f t="shared" si="21"/>
        <v>5.6145178670655442E-4</v>
      </c>
      <c r="DN37" s="25">
        <f t="shared" si="7"/>
        <v>0.27485864803047444</v>
      </c>
      <c r="DO37" s="26"/>
      <c r="DP37">
        <v>668.62774106500001</v>
      </c>
      <c r="DQ37">
        <v>458.52955341000001</v>
      </c>
      <c r="DR37">
        <v>646.089250042</v>
      </c>
      <c r="DS37">
        <v>228.61455559699999</v>
      </c>
      <c r="DT37">
        <v>582.51492659899998</v>
      </c>
      <c r="DU37" s="28">
        <f t="shared" si="22"/>
        <v>2.2864605301089365E-2</v>
      </c>
      <c r="DW37">
        <v>652.73216905499999</v>
      </c>
      <c r="DX37">
        <v>2.5460171849000002</v>
      </c>
      <c r="DY37">
        <v>0</v>
      </c>
      <c r="DZ37">
        <v>0</v>
      </c>
      <c r="EA37">
        <v>319.73887347599998</v>
      </c>
      <c r="EB37">
        <v>112.56679142500001</v>
      </c>
      <c r="EC37">
        <v>21.799553119300001</v>
      </c>
      <c r="ED37">
        <v>1.8030969809699999</v>
      </c>
      <c r="EE37">
        <v>634.76934082399998</v>
      </c>
      <c r="EF37">
        <v>2.87876048053</v>
      </c>
      <c r="EG37">
        <v>9.9115024229799994E-2</v>
      </c>
      <c r="EH37">
        <v>0</v>
      </c>
      <c r="EI37">
        <v>211.944204982</v>
      </c>
      <c r="EJ37">
        <v>15.083625272200001</v>
      </c>
      <c r="EK37">
        <v>1.2035395799299999</v>
      </c>
      <c r="EL37">
        <v>0</v>
      </c>
      <c r="EM37">
        <v>501.65122611700002</v>
      </c>
      <c r="EN37">
        <v>61.141580571799999</v>
      </c>
      <c r="EO37">
        <v>7.3265471928499997</v>
      </c>
      <c r="EP37">
        <v>0</v>
      </c>
      <c r="EQ37" s="28">
        <f t="shared" si="23"/>
        <v>3.493564998632577E-2</v>
      </c>
      <c r="ER37" s="28">
        <f t="shared" si="24"/>
        <v>4.3093807018464832E-2</v>
      </c>
      <c r="ES37" s="29">
        <v>0.97156422290678601</v>
      </c>
      <c r="ET37" s="29">
        <v>1.3288397416244499E-2</v>
      </c>
      <c r="EU37" s="29">
        <v>8.4405363639575802E-4</v>
      </c>
      <c r="EV37" s="29">
        <v>0</v>
      </c>
      <c r="EW37" s="29">
        <v>1.41324510526402E-2</v>
      </c>
      <c r="EX37" s="29">
        <v>0.78900576811655498</v>
      </c>
      <c r="EY37" s="29">
        <v>0.16685970228217201</v>
      </c>
      <c r="EZ37" s="29">
        <v>2.7977767397506601E-2</v>
      </c>
      <c r="FA37" s="29">
        <v>1.73200762848713E-3</v>
      </c>
      <c r="FB37" s="29">
        <v>0.19656947730816501</v>
      </c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25">
      <c r="A38" s="32" t="s">
        <v>271</v>
      </c>
      <c r="B38" s="20">
        <v>79</v>
      </c>
      <c r="C38" s="33" t="s">
        <v>147</v>
      </c>
      <c r="D38"/>
      <c r="E38"/>
      <c r="F38" s="3" t="s">
        <v>272</v>
      </c>
      <c r="G38" s="19">
        <v>43917</v>
      </c>
      <c r="H38" s="20">
        <f>ABS(I38-G38)</f>
        <v>0</v>
      </c>
      <c r="I38" s="32">
        <v>43917</v>
      </c>
      <c r="J38" s="3">
        <v>38.4</v>
      </c>
      <c r="K38" s="20">
        <v>97</v>
      </c>
      <c r="L38" s="20">
        <v>0</v>
      </c>
      <c r="M38" s="34"/>
      <c r="N38"/>
      <c r="O38" s="3">
        <f t="shared" si="20"/>
        <v>-1</v>
      </c>
      <c r="P38" s="34"/>
      <c r="Q38" s="34"/>
      <c r="R38" s="34"/>
      <c r="S38" s="34"/>
      <c r="T38" s="20">
        <v>0</v>
      </c>
      <c r="U38" s="20">
        <v>7.43</v>
      </c>
      <c r="V38" s="20">
        <v>26</v>
      </c>
      <c r="W38" s="20">
        <v>1.3</v>
      </c>
      <c r="X38" s="20">
        <v>1.1000000000000001</v>
      </c>
      <c r="Y38" s="20">
        <v>561</v>
      </c>
      <c r="Z38" s="20">
        <v>227</v>
      </c>
      <c r="AA38" s="20">
        <v>189</v>
      </c>
      <c r="AB38" s="20">
        <v>-1</v>
      </c>
      <c r="AC38" s="20">
        <v>-1</v>
      </c>
      <c r="AD38" s="20">
        <v>18.399999999999999</v>
      </c>
      <c r="AE38" s="34">
        <v>1</v>
      </c>
      <c r="AF38" s="32">
        <v>43918</v>
      </c>
      <c r="AG38" s="34" t="s">
        <v>150</v>
      </c>
      <c r="AH38"/>
      <c r="AI38"/>
      <c r="AJ38"/>
      <c r="AK38"/>
      <c r="AL38"/>
      <c r="AM38"/>
      <c r="AN38"/>
      <c r="AO38" s="19">
        <v>43917</v>
      </c>
      <c r="AP38" s="3">
        <v>146248566</v>
      </c>
      <c r="AQ38" s="38">
        <v>3</v>
      </c>
      <c r="AR38" s="38">
        <v>95</v>
      </c>
      <c r="AS38"/>
      <c r="AT38"/>
      <c r="AU38"/>
      <c r="AV38" s="3">
        <v>-1</v>
      </c>
      <c r="AW38" s="3">
        <v>1</v>
      </c>
      <c r="AX38" s="3">
        <v>1</v>
      </c>
      <c r="AY38" s="3" t="s">
        <v>250</v>
      </c>
      <c r="AZ38" s="22">
        <v>1</v>
      </c>
      <c r="BA38" s="22">
        <v>0</v>
      </c>
      <c r="BB38"/>
      <c r="BC38" s="3">
        <v>0</v>
      </c>
      <c r="BD38"/>
      <c r="BE38" s="3">
        <v>1</v>
      </c>
      <c r="BF38" s="3" t="s">
        <v>273</v>
      </c>
      <c r="BG38" s="3">
        <v>0</v>
      </c>
      <c r="BH38"/>
      <c r="BI38" s="3">
        <v>0</v>
      </c>
      <c r="BJ38"/>
      <c r="BK38" s="3">
        <v>0</v>
      </c>
      <c r="BL38"/>
      <c r="BM38" s="3">
        <v>0</v>
      </c>
      <c r="BN38"/>
      <c r="BO38" s="3">
        <v>0</v>
      </c>
      <c r="BP38"/>
      <c r="BQ38"/>
      <c r="BR38"/>
      <c r="BS38"/>
      <c r="BT38" s="3" t="s">
        <v>274</v>
      </c>
      <c r="BU38" s="41">
        <v>3</v>
      </c>
      <c r="BV38" s="41">
        <v>3</v>
      </c>
      <c r="BX38" s="41">
        <v>-750</v>
      </c>
      <c r="BY38" s="41">
        <v>3225</v>
      </c>
      <c r="BZ38" s="41">
        <v>2595</v>
      </c>
      <c r="CA38" s="23">
        <f t="shared" si="1"/>
        <v>0.1953488372093023</v>
      </c>
      <c r="CB38" s="24">
        <f t="shared" si="2"/>
        <v>0.8046511627906977</v>
      </c>
      <c r="CC38" s="41">
        <v>1551</v>
      </c>
      <c r="CD38" s="41">
        <v>1185</v>
      </c>
      <c r="CE38" s="41">
        <v>76</v>
      </c>
      <c r="CF38" s="41">
        <v>575</v>
      </c>
      <c r="CG38" s="41">
        <v>453</v>
      </c>
      <c r="CH38">
        <f t="shared" si="3"/>
        <v>21</v>
      </c>
      <c r="CI38" s="41">
        <v>79</v>
      </c>
      <c r="CJ38" s="41">
        <v>306</v>
      </c>
      <c r="CK38" s="41">
        <v>270</v>
      </c>
      <c r="CL38" s="41">
        <v>88</v>
      </c>
      <c r="CM38" s="41">
        <v>669</v>
      </c>
      <c r="CN38" s="41">
        <v>462</v>
      </c>
      <c r="CO38" s="41">
        <v>69</v>
      </c>
      <c r="CP38" s="41">
        <v>1673</v>
      </c>
      <c r="CQ38" s="41">
        <v>1410</v>
      </c>
      <c r="CR38" s="41">
        <v>84</v>
      </c>
      <c r="CS38" s="41">
        <v>920</v>
      </c>
      <c r="CT38" s="41">
        <v>819</v>
      </c>
      <c r="CU38" s="41">
        <v>89</v>
      </c>
      <c r="CV38">
        <f t="shared" si="12"/>
        <v>11</v>
      </c>
      <c r="CW38" s="41">
        <v>753</v>
      </c>
      <c r="CX38" s="41">
        <v>591</v>
      </c>
      <c r="CY38" s="41">
        <v>79</v>
      </c>
      <c r="DA38">
        <v>3390.2738903700001</v>
      </c>
      <c r="DB38" s="25">
        <f t="shared" si="5"/>
        <v>4.8749421348952673E-2</v>
      </c>
      <c r="DC38" s="26"/>
      <c r="DD38">
        <v>3348.8795699000002</v>
      </c>
      <c r="DE38">
        <v>16.914971682899999</v>
      </c>
      <c r="DF38">
        <v>1.0163849755900001</v>
      </c>
      <c r="DG38">
        <v>20.9665280121</v>
      </c>
      <c r="DH38" s="27">
        <v>0.98779027246512996</v>
      </c>
      <c r="DI38" s="27">
        <v>4.9892640623952602E-3</v>
      </c>
      <c r="DJ38" s="27">
        <v>2.9979435539913702E-4</v>
      </c>
      <c r="DK38" s="27">
        <v>6.1843168693995398E-3</v>
      </c>
      <c r="DL38" s="27">
        <v>1.14733752871939E-2</v>
      </c>
      <c r="DM38" s="28">
        <f t="shared" si="21"/>
        <v>7.3635224767562568E-4</v>
      </c>
      <c r="DN38" s="25">
        <f t="shared" si="7"/>
        <v>0.18540282768465638</v>
      </c>
      <c r="DO38" s="26"/>
      <c r="DP38">
        <v>970.13541132700004</v>
      </c>
      <c r="DQ38">
        <v>748.51417615299999</v>
      </c>
      <c r="DR38">
        <v>531.70402612400005</v>
      </c>
      <c r="DS38">
        <v>396.88103749700002</v>
      </c>
      <c r="DT38">
        <v>655.84577278799998</v>
      </c>
      <c r="DU38" s="28">
        <f t="shared" si="22"/>
        <v>2.571870866500528E-2</v>
      </c>
      <c r="DW38">
        <v>957.12627242099995</v>
      </c>
      <c r="DX38">
        <v>0.72052200659300003</v>
      </c>
      <c r="DY38">
        <v>0</v>
      </c>
      <c r="DZ38">
        <v>0</v>
      </c>
      <c r="EA38">
        <v>731.79497449400003</v>
      </c>
      <c r="EB38">
        <v>1.7832735668799999</v>
      </c>
      <c r="EC38">
        <v>0.10598076501500001</v>
      </c>
      <c r="ED38">
        <v>9.0679792065699996</v>
      </c>
      <c r="EE38">
        <v>527.42358078100006</v>
      </c>
      <c r="EF38">
        <v>4.0250611379599999</v>
      </c>
      <c r="EG38">
        <v>0.25538420458400002</v>
      </c>
      <c r="EH38">
        <v>0</v>
      </c>
      <c r="EI38">
        <v>395.297949819</v>
      </c>
      <c r="EJ38">
        <v>0.41361937457100001</v>
      </c>
      <c r="EK38">
        <v>0.49825679107600002</v>
      </c>
      <c r="EL38">
        <v>0</v>
      </c>
      <c r="EM38">
        <v>628.99731231800001</v>
      </c>
      <c r="EN38">
        <v>8.8869287330100004</v>
      </c>
      <c r="EO38">
        <v>0.101564899806</v>
      </c>
      <c r="EP38">
        <v>7.32739233671</v>
      </c>
      <c r="EQ38" s="28">
        <f t="shared" si="23"/>
        <v>3.2321102568114157E-2</v>
      </c>
      <c r="ER38" s="28">
        <f t="shared" si="24"/>
        <v>6.4177870601074619E-2</v>
      </c>
      <c r="ES38" s="29">
        <v>0.99006032105514796</v>
      </c>
      <c r="ET38" s="29">
        <v>2.7171996021506501E-3</v>
      </c>
      <c r="EU38" s="29">
        <v>3.9692045543493698E-4</v>
      </c>
      <c r="EV38" s="29">
        <v>0</v>
      </c>
      <c r="EW38" s="29">
        <v>3.1141200575855901E-3</v>
      </c>
      <c r="EX38" s="29">
        <v>0.96897685514183596</v>
      </c>
      <c r="EY38" s="29">
        <v>7.5979112818876596E-3</v>
      </c>
      <c r="EZ38" s="29">
        <v>1.47786658952718E-4</v>
      </c>
      <c r="FA38" s="29">
        <v>1.1674621991066799E-2</v>
      </c>
      <c r="FB38" s="29">
        <v>1.9420319931907098E-2</v>
      </c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25">
      <c r="A39" s="44" t="s">
        <v>275</v>
      </c>
      <c r="B39" s="20">
        <v>57</v>
      </c>
      <c r="C39" s="33" t="s">
        <v>147</v>
      </c>
      <c r="D39"/>
      <c r="E39"/>
      <c r="F39"/>
      <c r="G39"/>
      <c r="H39"/>
      <c r="I39" s="32">
        <v>43919</v>
      </c>
      <c r="J39" s="3">
        <v>-1</v>
      </c>
      <c r="K39" s="20">
        <v>64</v>
      </c>
      <c r="L39" s="20">
        <v>6</v>
      </c>
      <c r="M39" s="37">
        <v>1</v>
      </c>
      <c r="N39" s="19">
        <v>43919</v>
      </c>
      <c r="O39" s="3">
        <f t="shared" si="20"/>
        <v>0</v>
      </c>
      <c r="P39" s="34"/>
      <c r="Q39" s="34"/>
      <c r="R39" s="34"/>
      <c r="S39" s="34"/>
      <c r="T39" s="20">
        <v>0</v>
      </c>
      <c r="U39" s="20">
        <v>5.08</v>
      </c>
      <c r="V39" s="20">
        <v>12</v>
      </c>
      <c r="W39" s="20">
        <v>16.2</v>
      </c>
      <c r="X39" s="20">
        <v>0.8</v>
      </c>
      <c r="Y39" s="20">
        <v>496</v>
      </c>
      <c r="Z39" s="20">
        <v>496</v>
      </c>
      <c r="AA39" s="20">
        <v>147</v>
      </c>
      <c r="AB39" s="20">
        <v>-1</v>
      </c>
      <c r="AC39" s="20">
        <v>-1</v>
      </c>
      <c r="AD39" s="20">
        <v>89</v>
      </c>
      <c r="AE39" s="34">
        <v>1</v>
      </c>
      <c r="AF39" s="34"/>
      <c r="AG39" s="34" t="s">
        <v>190</v>
      </c>
      <c r="AH39"/>
      <c r="AI39"/>
      <c r="AJ39"/>
      <c r="AK39"/>
      <c r="AL39"/>
      <c r="AM39"/>
      <c r="AN39"/>
      <c r="AO39" s="19">
        <v>43919</v>
      </c>
      <c r="AP39" s="3">
        <v>146272228</v>
      </c>
      <c r="AQ39" s="38">
        <v>3</v>
      </c>
      <c r="AR39" s="38">
        <v>100</v>
      </c>
      <c r="AS39"/>
      <c r="AT39"/>
      <c r="AU39"/>
      <c r="AV39" s="39" t="s">
        <v>165</v>
      </c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/>
      <c r="BQ39"/>
      <c r="BR39"/>
      <c r="BS39"/>
      <c r="BT39"/>
      <c r="BU39" s="41">
        <v>4</v>
      </c>
      <c r="BV39" s="41">
        <v>4</v>
      </c>
      <c r="BX39" s="41">
        <v>-750</v>
      </c>
      <c r="BY39" s="41">
        <v>4424</v>
      </c>
      <c r="BZ39" s="41">
        <v>2706</v>
      </c>
      <c r="CA39" s="23">
        <f t="shared" si="1"/>
        <v>0.38833634719710675</v>
      </c>
      <c r="CB39" s="24">
        <f t="shared" si="2"/>
        <v>0.61166365280289325</v>
      </c>
      <c r="CC39" s="41">
        <v>2400</v>
      </c>
      <c r="CD39" s="41">
        <v>1412</v>
      </c>
      <c r="CE39" s="41">
        <v>59</v>
      </c>
      <c r="CF39" s="41">
        <v>994</v>
      </c>
      <c r="CG39" s="41">
        <v>622</v>
      </c>
      <c r="CH39">
        <f t="shared" si="3"/>
        <v>37</v>
      </c>
      <c r="CI39" s="41">
        <v>63</v>
      </c>
      <c r="CJ39" s="41">
        <v>506</v>
      </c>
      <c r="CK39" s="41">
        <v>444</v>
      </c>
      <c r="CL39" s="41">
        <v>88</v>
      </c>
      <c r="CM39" s="41">
        <v>899</v>
      </c>
      <c r="CN39" s="41">
        <v>345</v>
      </c>
      <c r="CO39" s="41">
        <v>38</v>
      </c>
      <c r="CP39" s="41">
        <v>2023</v>
      </c>
      <c r="CQ39" s="41">
        <v>1294</v>
      </c>
      <c r="CR39" s="41">
        <v>64</v>
      </c>
      <c r="CS39" s="41">
        <v>1197</v>
      </c>
      <c r="CT39" s="41">
        <v>871</v>
      </c>
      <c r="CU39" s="41">
        <v>73</v>
      </c>
      <c r="CV39">
        <f t="shared" si="12"/>
        <v>27</v>
      </c>
      <c r="CW39" s="41">
        <v>825</v>
      </c>
      <c r="CX39" s="41">
        <v>422</v>
      </c>
      <c r="CY39" s="41">
        <v>51</v>
      </c>
      <c r="DA39">
        <v>4739.2130774899997</v>
      </c>
      <c r="DB39" s="25">
        <f t="shared" si="5"/>
        <v>6.6511691358039568E-2</v>
      </c>
      <c r="DC39" s="26"/>
      <c r="DD39">
        <v>3841.7810847599999</v>
      </c>
      <c r="DE39">
        <v>801.40299700100002</v>
      </c>
      <c r="DF39">
        <v>96.394409940299994</v>
      </c>
      <c r="DG39">
        <v>0</v>
      </c>
      <c r="DH39" s="27">
        <v>0.81063691839631302</v>
      </c>
      <c r="DI39" s="27">
        <v>0.16910043585241</v>
      </c>
      <c r="DJ39" s="27">
        <v>2.03397501577103E-2</v>
      </c>
      <c r="DK39" s="27">
        <v>0</v>
      </c>
      <c r="DL39" s="27">
        <v>0.18944018601012</v>
      </c>
      <c r="DM39" s="28">
        <f t="shared" si="21"/>
        <v>7.7104406433141644E-5</v>
      </c>
      <c r="DN39" s="25">
        <f t="shared" si="7"/>
        <v>0.24545300254403604</v>
      </c>
      <c r="DO39" s="26"/>
      <c r="DP39">
        <v>1367.2042727</v>
      </c>
      <c r="DQ39">
        <v>756.33352065600002</v>
      </c>
      <c r="DR39">
        <v>1005.29431025</v>
      </c>
      <c r="DS39">
        <v>570.16402168800005</v>
      </c>
      <c r="DT39">
        <v>913.386173869</v>
      </c>
      <c r="DU39" s="28">
        <f t="shared" si="22"/>
        <v>2.6761991126630646E-2</v>
      </c>
      <c r="DW39">
        <v>1188.39112531</v>
      </c>
      <c r="DX39">
        <v>126.408510409</v>
      </c>
      <c r="DY39">
        <v>6.7149384939900001</v>
      </c>
      <c r="DZ39">
        <v>0</v>
      </c>
      <c r="EA39">
        <v>578.28583076200005</v>
      </c>
      <c r="EB39">
        <v>147.925567401</v>
      </c>
      <c r="EC39">
        <v>22.3941544849</v>
      </c>
      <c r="ED39">
        <v>0</v>
      </c>
      <c r="EE39">
        <v>783.97578824699997</v>
      </c>
      <c r="EF39">
        <v>202.89172187700001</v>
      </c>
      <c r="EG39">
        <v>16.0513492818</v>
      </c>
      <c r="EH39">
        <v>0</v>
      </c>
      <c r="EI39">
        <v>549.82435308000004</v>
      </c>
      <c r="EJ39">
        <v>4.2655778472100003</v>
      </c>
      <c r="EK39">
        <v>0.72410936192099995</v>
      </c>
      <c r="EL39">
        <v>0</v>
      </c>
      <c r="EM39">
        <v>557.43137776900005</v>
      </c>
      <c r="EN39">
        <v>305.57466758300001</v>
      </c>
      <c r="EO39">
        <v>46.6794696802</v>
      </c>
      <c r="EP39">
        <v>0</v>
      </c>
      <c r="EQ39" s="28">
        <f t="shared" si="23"/>
        <v>4.7861292857473377E-2</v>
      </c>
      <c r="ER39" s="28">
        <f t="shared" si="24"/>
        <v>1.7889815657592577E-2</v>
      </c>
      <c r="ES39" s="29">
        <v>0.85711194435329197</v>
      </c>
      <c r="ET39" s="29">
        <v>0.113355098748823</v>
      </c>
      <c r="EU39" s="29">
        <v>7.9827014828975692E-3</v>
      </c>
      <c r="EV39" s="29">
        <v>0</v>
      </c>
      <c r="EW39" s="29">
        <v>0.121337800231721</v>
      </c>
      <c r="EX39" s="29">
        <v>0.68018435205322703</v>
      </c>
      <c r="EY39" s="29">
        <v>0.27160261478080699</v>
      </c>
      <c r="EZ39" s="29">
        <v>4.1368395181294197E-2</v>
      </c>
      <c r="FA39" s="29">
        <v>0</v>
      </c>
      <c r="FB39" s="29">
        <v>0.31297100996210098</v>
      </c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25">
      <c r="A40" s="32" t="s">
        <v>276</v>
      </c>
      <c r="B40" s="20">
        <v>80</v>
      </c>
      <c r="C40" s="33" t="s">
        <v>142</v>
      </c>
      <c r="D40"/>
      <c r="E40"/>
      <c r="F40" s="3" t="s">
        <v>277</v>
      </c>
      <c r="G40" s="19">
        <v>43910</v>
      </c>
      <c r="H40" s="20">
        <f>ABS(I40-G40)</f>
        <v>4</v>
      </c>
      <c r="I40" s="32">
        <v>43914</v>
      </c>
      <c r="J40" s="3">
        <v>38.799999999999997</v>
      </c>
      <c r="K40" s="20">
        <v>97</v>
      </c>
      <c r="L40" s="20">
        <v>0</v>
      </c>
      <c r="M40" s="34"/>
      <c r="N40"/>
      <c r="O40" s="3">
        <f t="shared" si="20"/>
        <v>-1</v>
      </c>
      <c r="P40" s="34"/>
      <c r="Q40" s="34"/>
      <c r="R40" s="34"/>
      <c r="S40" s="34"/>
      <c r="T40" s="3">
        <v>0</v>
      </c>
      <c r="U40" s="3">
        <v>2.85</v>
      </c>
      <c r="V40" s="3">
        <v>20</v>
      </c>
      <c r="W40" s="3">
        <v>20.6</v>
      </c>
      <c r="X40" s="3">
        <v>1.6</v>
      </c>
      <c r="Y40" s="3">
        <v>1369</v>
      </c>
      <c r="Z40" s="3">
        <v>400</v>
      </c>
      <c r="AA40" s="3">
        <v>305</v>
      </c>
      <c r="AB40" s="3">
        <v>-1</v>
      </c>
      <c r="AC40" s="3">
        <v>-1</v>
      </c>
      <c r="AD40" s="3">
        <v>79.8</v>
      </c>
      <c r="AE40" s="34">
        <v>1</v>
      </c>
      <c r="AF40" s="32">
        <v>43915</v>
      </c>
      <c r="AG40" s="34" t="s">
        <v>150</v>
      </c>
      <c r="AH40"/>
      <c r="AI40"/>
      <c r="AJ40"/>
      <c r="AK40"/>
      <c r="AL40"/>
      <c r="AM40"/>
      <c r="AN40"/>
      <c r="AO40" s="19">
        <v>43914</v>
      </c>
      <c r="AP40" s="3">
        <v>146165254</v>
      </c>
      <c r="AQ40" s="3">
        <v>3</v>
      </c>
      <c r="AR40" s="3">
        <v>103</v>
      </c>
      <c r="AS40"/>
      <c r="AT40"/>
      <c r="AU40"/>
      <c r="AV40" s="3">
        <v>-1</v>
      </c>
      <c r="AW40" s="3">
        <v>1</v>
      </c>
      <c r="AX40" s="3">
        <v>1</v>
      </c>
      <c r="AY40" s="3" t="s">
        <v>185</v>
      </c>
      <c r="AZ40" s="3">
        <v>0</v>
      </c>
      <c r="BA40" s="3">
        <v>0</v>
      </c>
      <c r="BB40"/>
      <c r="BC40" s="3">
        <v>0</v>
      </c>
      <c r="BD40"/>
      <c r="BE40" s="3">
        <v>0</v>
      </c>
      <c r="BF40"/>
      <c r="BG40" s="3">
        <v>0</v>
      </c>
      <c r="BH40"/>
      <c r="BI40" s="3">
        <v>0</v>
      </c>
      <c r="BJ40"/>
      <c r="BK40" s="3">
        <v>0</v>
      </c>
      <c r="BL40"/>
      <c r="BM40" s="3">
        <v>1</v>
      </c>
      <c r="BN40" s="3" t="s">
        <v>269</v>
      </c>
      <c r="BO40" s="3">
        <v>0</v>
      </c>
      <c r="BP40"/>
      <c r="BQ40"/>
      <c r="BR40"/>
      <c r="BS40"/>
      <c r="BT40"/>
      <c r="BU40">
        <v>2</v>
      </c>
      <c r="BV40">
        <v>3</v>
      </c>
      <c r="BX40">
        <v>-750</v>
      </c>
      <c r="BY40">
        <v>3363</v>
      </c>
      <c r="BZ40">
        <v>2866</v>
      </c>
      <c r="CA40" s="23">
        <f t="shared" si="1"/>
        <v>0.14778471602735654</v>
      </c>
      <c r="CB40" s="24">
        <f t="shared" si="2"/>
        <v>0.85221528397264346</v>
      </c>
      <c r="CC40">
        <v>2005</v>
      </c>
      <c r="CD40">
        <v>1667</v>
      </c>
      <c r="CE40">
        <v>83</v>
      </c>
      <c r="CF40">
        <v>978</v>
      </c>
      <c r="CG40">
        <v>844</v>
      </c>
      <c r="CH40">
        <f t="shared" si="3"/>
        <v>14</v>
      </c>
      <c r="CI40">
        <v>86</v>
      </c>
      <c r="CJ40">
        <v>346</v>
      </c>
      <c r="CK40">
        <v>303</v>
      </c>
      <c r="CL40">
        <v>88</v>
      </c>
      <c r="CM40">
        <v>680</v>
      </c>
      <c r="CN40">
        <v>519</v>
      </c>
      <c r="CO40">
        <v>76</v>
      </c>
      <c r="CP40">
        <v>1358</v>
      </c>
      <c r="CQ40">
        <v>1199</v>
      </c>
      <c r="CR40">
        <v>88</v>
      </c>
      <c r="CS40">
        <v>865</v>
      </c>
      <c r="CT40">
        <v>772</v>
      </c>
      <c r="CU40">
        <v>89</v>
      </c>
      <c r="CV40">
        <f t="shared" si="12"/>
        <v>11</v>
      </c>
      <c r="CW40">
        <v>492</v>
      </c>
      <c r="CX40">
        <v>426</v>
      </c>
      <c r="CY40">
        <v>86</v>
      </c>
      <c r="DA40">
        <v>3513.0578826999999</v>
      </c>
      <c r="DB40" s="25">
        <f t="shared" si="5"/>
        <v>4.2714321172718984E-2</v>
      </c>
      <c r="DC40" s="26"/>
      <c r="DD40">
        <v>3442.3865007200002</v>
      </c>
      <c r="DE40">
        <v>45.252109282500001</v>
      </c>
      <c r="DF40">
        <v>1.5784005700599999</v>
      </c>
      <c r="DG40">
        <v>23.840872133000001</v>
      </c>
      <c r="DH40" s="27">
        <v>0.97988322870282896</v>
      </c>
      <c r="DI40" s="27">
        <v>1.28811169054012E-2</v>
      </c>
      <c r="DJ40" s="27">
        <v>4.4929534973870198E-4</v>
      </c>
      <c r="DK40" s="27">
        <v>6.78635904361383E-3</v>
      </c>
      <c r="DL40" s="27">
        <v>2.0116771298753802E-2</v>
      </c>
      <c r="DM40" s="28">
        <f t="shared" si="21"/>
        <v>1.5827225297567389E-12</v>
      </c>
      <c r="DN40" s="25">
        <f t="shared" si="7"/>
        <v>0.13028893748818676</v>
      </c>
      <c r="DO40" s="26"/>
      <c r="DP40">
        <v>883.72095055800003</v>
      </c>
      <c r="DQ40">
        <v>504.07839297999999</v>
      </c>
      <c r="DR40">
        <v>1014.38417132</v>
      </c>
      <c r="DS40">
        <v>351.37350009900001</v>
      </c>
      <c r="DT40">
        <v>725.24204717099997</v>
      </c>
      <c r="DU40" s="28">
        <f t="shared" si="22"/>
        <v>9.7518520092445306E-3</v>
      </c>
      <c r="DW40">
        <v>872.41643978699994</v>
      </c>
      <c r="DX40">
        <v>4.2898176964200001E-2</v>
      </c>
      <c r="DY40">
        <v>0</v>
      </c>
      <c r="DZ40">
        <v>0</v>
      </c>
      <c r="EA40">
        <v>496.80042285899998</v>
      </c>
      <c r="EB40">
        <v>0.49417017581299999</v>
      </c>
      <c r="EC40">
        <v>0</v>
      </c>
      <c r="ED40">
        <v>0</v>
      </c>
      <c r="EE40">
        <v>991.63762326699998</v>
      </c>
      <c r="EF40">
        <v>8.7201058938700005</v>
      </c>
      <c r="EG40">
        <v>1.22049519167</v>
      </c>
      <c r="EH40">
        <v>0</v>
      </c>
      <c r="EI40">
        <v>343.35658785099997</v>
      </c>
      <c r="EJ40">
        <v>2.2328080539499999</v>
      </c>
      <c r="EK40">
        <v>0.11818027183300001</v>
      </c>
      <c r="EL40">
        <v>0</v>
      </c>
      <c r="EM40">
        <v>653.541950079</v>
      </c>
      <c r="EN40">
        <v>33.018138010800001</v>
      </c>
      <c r="EO40">
        <v>0.23509883257799999</v>
      </c>
      <c r="EP40">
        <v>22.493785262300001</v>
      </c>
      <c r="EQ40" s="28">
        <f t="shared" si="23"/>
        <v>2.4585698572574154E-2</v>
      </c>
      <c r="ER40" s="28">
        <f t="shared" si="24"/>
        <v>1.6440978838317237E-2</v>
      </c>
      <c r="ES40" s="29">
        <v>0.98129879045704005</v>
      </c>
      <c r="ET40" s="29">
        <v>4.8881603129530098E-3</v>
      </c>
      <c r="EU40" s="29">
        <v>5.9510477246788799E-4</v>
      </c>
      <c r="EV40" s="29">
        <v>0</v>
      </c>
      <c r="EW40" s="29">
        <v>5.4832650854208997E-3</v>
      </c>
      <c r="EX40" s="29">
        <v>0.93575469451781101</v>
      </c>
      <c r="EY40" s="29">
        <v>2.72608402919719E-2</v>
      </c>
      <c r="EZ40" s="29">
        <v>1.91242921617021E-4</v>
      </c>
      <c r="FA40" s="29">
        <v>1.8297739570276E-2</v>
      </c>
      <c r="FB40" s="29">
        <v>4.5749822783864899E-2</v>
      </c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25">
      <c r="A41" s="32" t="s">
        <v>278</v>
      </c>
      <c r="B41" s="20">
        <v>60</v>
      </c>
      <c r="C41" s="33" t="s">
        <v>147</v>
      </c>
      <c r="D41"/>
      <c r="E41"/>
      <c r="F41" s="3" t="s">
        <v>164</v>
      </c>
      <c r="G41" s="19">
        <v>43907</v>
      </c>
      <c r="H41" s="3">
        <f>I41-G41</f>
        <v>8</v>
      </c>
      <c r="I41" s="32">
        <v>43915</v>
      </c>
      <c r="J41" s="3">
        <v>37.700000000000003</v>
      </c>
      <c r="K41" s="20">
        <v>97</v>
      </c>
      <c r="L41" s="20">
        <v>0</v>
      </c>
      <c r="M41" s="37">
        <v>0</v>
      </c>
      <c r="N41"/>
      <c r="O41" s="3">
        <f t="shared" si="20"/>
        <v>-1</v>
      </c>
      <c r="P41" s="32">
        <v>43915</v>
      </c>
      <c r="Q41" s="34">
        <f>P41-I41</f>
        <v>0</v>
      </c>
      <c r="R41" s="34"/>
      <c r="S41" s="34"/>
      <c r="T41" s="20">
        <v>0</v>
      </c>
      <c r="U41" s="20">
        <v>3.33</v>
      </c>
      <c r="V41" s="20">
        <v>41</v>
      </c>
      <c r="W41" s="20">
        <v>1.4</v>
      </c>
      <c r="X41" s="20">
        <v>1.1000000000000001</v>
      </c>
      <c r="Y41" s="20">
        <v>595</v>
      </c>
      <c r="Z41" s="20">
        <v>206</v>
      </c>
      <c r="AA41" s="20">
        <v>78</v>
      </c>
      <c r="AB41" s="20">
        <v>-1</v>
      </c>
      <c r="AC41" s="20">
        <v>-1</v>
      </c>
      <c r="AD41" s="20">
        <v>8.5</v>
      </c>
      <c r="AE41" s="34">
        <v>1</v>
      </c>
      <c r="AF41" s="32">
        <v>43915</v>
      </c>
      <c r="AG41" s="34" t="s">
        <v>150</v>
      </c>
      <c r="AH41"/>
      <c r="AI41" s="3">
        <v>-1</v>
      </c>
      <c r="AJ41"/>
      <c r="AK41"/>
      <c r="AL41" s="3">
        <v>-1</v>
      </c>
      <c r="AM41"/>
      <c r="AN41"/>
      <c r="AO41" s="49">
        <v>43915</v>
      </c>
      <c r="AP41" s="41">
        <v>146185971</v>
      </c>
      <c r="AQ41" s="3">
        <v>3</v>
      </c>
      <c r="AR41" s="3">
        <v>118</v>
      </c>
      <c r="AS41"/>
      <c r="AT41"/>
      <c r="AU41"/>
      <c r="AV41" s="22">
        <v>0</v>
      </c>
      <c r="AW41" s="22">
        <v>0</v>
      </c>
      <c r="AX41" s="22">
        <v>0</v>
      </c>
      <c r="AY41"/>
      <c r="AZ41" s="22">
        <v>0</v>
      </c>
      <c r="BA41" s="22">
        <v>0</v>
      </c>
      <c r="BB41"/>
      <c r="BC41" s="22">
        <v>0</v>
      </c>
      <c r="BD41"/>
      <c r="BE41" s="22">
        <v>0</v>
      </c>
      <c r="BF41"/>
      <c r="BG41" s="22">
        <v>1</v>
      </c>
      <c r="BH41" s="3" t="s">
        <v>227</v>
      </c>
      <c r="BI41" s="22">
        <v>0</v>
      </c>
      <c r="BJ41"/>
      <c r="BK41" s="22">
        <v>0</v>
      </c>
      <c r="BL41"/>
      <c r="BM41" s="22">
        <v>0</v>
      </c>
      <c r="BN41"/>
      <c r="BO41" s="22">
        <v>0</v>
      </c>
      <c r="BP41"/>
      <c r="BQ41"/>
      <c r="BR41" t="s">
        <v>279</v>
      </c>
      <c r="BS41"/>
      <c r="BT41"/>
      <c r="BU41" s="22">
        <v>3</v>
      </c>
      <c r="BV41" s="22">
        <v>3</v>
      </c>
      <c r="BX41" s="3">
        <v>-750</v>
      </c>
      <c r="BY41" s="3">
        <v>6958</v>
      </c>
      <c r="BZ41" s="3">
        <v>6331</v>
      </c>
      <c r="CA41" s="23">
        <f t="shared" si="1"/>
        <v>9.0112101178499548E-2</v>
      </c>
      <c r="CB41" s="24">
        <f t="shared" si="2"/>
        <v>0.90988789882150045</v>
      </c>
      <c r="CC41" s="3">
        <v>3604</v>
      </c>
      <c r="CD41" s="3">
        <v>3350</v>
      </c>
      <c r="CE41" s="3">
        <v>93</v>
      </c>
      <c r="CF41" s="3">
        <v>1364</v>
      </c>
      <c r="CG41" s="3">
        <v>1280</v>
      </c>
      <c r="CH41">
        <f t="shared" si="3"/>
        <v>6</v>
      </c>
      <c r="CI41" s="3">
        <v>94</v>
      </c>
      <c r="CJ41" s="3">
        <v>639</v>
      </c>
      <c r="CK41" s="3">
        <v>603</v>
      </c>
      <c r="CL41" s="3">
        <v>94</v>
      </c>
      <c r="CM41" s="3">
        <v>1600</v>
      </c>
      <c r="CN41" s="3">
        <v>1466</v>
      </c>
      <c r="CO41" s="3">
        <v>92</v>
      </c>
      <c r="CP41" s="3">
        <v>3353</v>
      </c>
      <c r="CQ41" s="3">
        <v>2981</v>
      </c>
      <c r="CR41" s="3">
        <v>89</v>
      </c>
      <c r="CS41" s="3">
        <v>1904</v>
      </c>
      <c r="CT41" s="3">
        <v>1799</v>
      </c>
      <c r="CU41" s="3">
        <v>95</v>
      </c>
      <c r="CV41">
        <f t="shared" si="12"/>
        <v>5</v>
      </c>
      <c r="CW41" s="3">
        <v>1449</v>
      </c>
      <c r="CX41" s="3">
        <v>1182</v>
      </c>
      <c r="CY41" s="3">
        <v>82</v>
      </c>
      <c r="DA41">
        <v>7112.8287110600004</v>
      </c>
      <c r="DB41" s="25">
        <f t="shared" si="5"/>
        <v>2.1767529818235536E-2</v>
      </c>
      <c r="DC41" s="26"/>
      <c r="DD41">
        <v>7007.2761260999996</v>
      </c>
      <c r="DE41">
        <v>101.161962101</v>
      </c>
      <c r="DF41">
        <v>4.3906228607499997</v>
      </c>
      <c r="DG41">
        <v>0</v>
      </c>
      <c r="DH41" s="27">
        <v>0.98516025209550295</v>
      </c>
      <c r="DI41" s="27">
        <v>1.42224656617556E-2</v>
      </c>
      <c r="DJ41" s="27">
        <v>6.1728224298764002E-4</v>
      </c>
      <c r="DK41" s="27">
        <v>0</v>
      </c>
      <c r="DL41" s="27">
        <v>1.4839747904743201E-2</v>
      </c>
      <c r="DM41" s="28">
        <f t="shared" si="21"/>
        <v>2.460157382238349E-13</v>
      </c>
      <c r="DN41" s="25">
        <f t="shared" si="7"/>
        <v>7.6406202050776084E-2</v>
      </c>
      <c r="DO41" s="26"/>
      <c r="DP41">
        <v>1941.21280916</v>
      </c>
      <c r="DQ41">
        <v>1458.4082664499999</v>
      </c>
      <c r="DR41">
        <v>1329.3125856199999</v>
      </c>
      <c r="DS41">
        <v>684.77920660999996</v>
      </c>
      <c r="DT41">
        <v>1642.66575868</v>
      </c>
      <c r="DU41" s="28">
        <f t="shared" si="22"/>
        <v>7.9363762060267792E-3</v>
      </c>
      <c r="DW41">
        <v>1890.3120827600001</v>
      </c>
      <c r="DX41">
        <v>5.7718134457300003</v>
      </c>
      <c r="DY41">
        <v>0</v>
      </c>
      <c r="DZ41">
        <v>0</v>
      </c>
      <c r="EA41">
        <v>1357.8076350700001</v>
      </c>
      <c r="EB41">
        <v>83.443697283999995</v>
      </c>
      <c r="EC41">
        <v>4.2053345313900001</v>
      </c>
      <c r="ED41">
        <v>0</v>
      </c>
      <c r="EE41">
        <v>1311.4948444700001</v>
      </c>
      <c r="EF41">
        <v>2.0972015332599998</v>
      </c>
      <c r="EG41">
        <v>0</v>
      </c>
      <c r="EH41">
        <v>0</v>
      </c>
      <c r="EI41">
        <v>667.82122517400001</v>
      </c>
      <c r="EJ41">
        <v>2.5749065476199999</v>
      </c>
      <c r="EK41">
        <v>0</v>
      </c>
      <c r="EL41">
        <v>0</v>
      </c>
      <c r="EM41">
        <v>1624.04455487</v>
      </c>
      <c r="EN41">
        <v>3.4537963223100001</v>
      </c>
      <c r="EO41">
        <v>9.8383183734099995E-3</v>
      </c>
      <c r="EP41">
        <v>0</v>
      </c>
      <c r="EQ41" s="28">
        <f t="shared" si="23"/>
        <v>2.2233430073592554E-2</v>
      </c>
      <c r="ER41" s="28">
        <f t="shared" si="24"/>
        <v>3.7766635687291029E-2</v>
      </c>
      <c r="ES41" s="29">
        <v>0.97833884931241699</v>
      </c>
      <c r="ET41" s="29">
        <v>2.6404847613859402E-3</v>
      </c>
      <c r="EU41" s="29">
        <v>0</v>
      </c>
      <c r="EV41" s="29">
        <v>0</v>
      </c>
      <c r="EW41" s="29">
        <v>2.6404847613859402E-3</v>
      </c>
      <c r="EX41" s="29">
        <v>0.96155466324767902</v>
      </c>
      <c r="EY41" s="29">
        <v>2.8021741145849401E-2</v>
      </c>
      <c r="EZ41" s="29">
        <v>1.3592622477261601E-3</v>
      </c>
      <c r="FA41" s="29">
        <v>0</v>
      </c>
      <c r="FB41" s="29">
        <v>2.9381003393575501E-2</v>
      </c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25">
      <c r="A42" s="32" t="s">
        <v>280</v>
      </c>
      <c r="B42" s="20">
        <v>52</v>
      </c>
      <c r="C42" s="33" t="s">
        <v>147</v>
      </c>
      <c r="D42"/>
      <c r="E42"/>
      <c r="F42" s="3" t="s">
        <v>281</v>
      </c>
      <c r="G42" s="19">
        <v>43906</v>
      </c>
      <c r="H42" s="20">
        <f>ABS(I42-G42)</f>
        <v>10</v>
      </c>
      <c r="I42" s="32">
        <v>43916</v>
      </c>
      <c r="J42" s="3">
        <v>38</v>
      </c>
      <c r="K42" s="20">
        <v>94</v>
      </c>
      <c r="L42" s="20">
        <v>0</v>
      </c>
      <c r="M42" s="34"/>
      <c r="N42"/>
      <c r="O42" s="3">
        <f t="shared" si="20"/>
        <v>-1</v>
      </c>
      <c r="P42" s="34"/>
      <c r="Q42" s="34"/>
      <c r="R42" s="34"/>
      <c r="S42" s="34"/>
      <c r="T42" s="3">
        <v>0</v>
      </c>
      <c r="U42" s="3">
        <v>3.47</v>
      </c>
      <c r="V42" s="3">
        <v>36</v>
      </c>
      <c r="W42" s="3">
        <v>1.2</v>
      </c>
      <c r="X42" s="3">
        <v>0.9</v>
      </c>
      <c r="Y42" s="3">
        <v>517</v>
      </c>
      <c r="Z42" s="3">
        <v>318</v>
      </c>
      <c r="AA42" s="3">
        <v>58</v>
      </c>
      <c r="AB42" s="3">
        <v>-1</v>
      </c>
      <c r="AC42" s="3">
        <v>-1</v>
      </c>
      <c r="AD42" s="3">
        <v>20.5</v>
      </c>
      <c r="AE42" s="34">
        <v>1</v>
      </c>
      <c r="AF42" s="32">
        <v>43906</v>
      </c>
      <c r="AG42" s="34" t="s">
        <v>190</v>
      </c>
      <c r="AH42"/>
      <c r="AI42"/>
      <c r="AJ42"/>
      <c r="AK42"/>
      <c r="AL42"/>
      <c r="AM42"/>
      <c r="AN42"/>
      <c r="AO42" s="19">
        <v>43916</v>
      </c>
      <c r="AP42" s="3">
        <v>146221419</v>
      </c>
      <c r="AQ42" s="3">
        <v>3</v>
      </c>
      <c r="AR42" s="3">
        <v>121</v>
      </c>
      <c r="AS42"/>
      <c r="AT42"/>
      <c r="AU42"/>
      <c r="AV42" s="3">
        <v>-1</v>
      </c>
      <c r="AW42" s="3">
        <v>0</v>
      </c>
      <c r="AX42" s="3">
        <v>0</v>
      </c>
      <c r="AY42"/>
      <c r="AZ42" s="3">
        <v>0</v>
      </c>
      <c r="BA42" s="3">
        <v>0</v>
      </c>
      <c r="BB42"/>
      <c r="BC42" s="3">
        <v>0</v>
      </c>
      <c r="BD42"/>
      <c r="BE42" s="3">
        <v>0</v>
      </c>
      <c r="BF42"/>
      <c r="BG42" s="3">
        <v>0</v>
      </c>
      <c r="BH42"/>
      <c r="BI42" s="3">
        <v>0</v>
      </c>
      <c r="BJ42"/>
      <c r="BK42" s="3">
        <v>0</v>
      </c>
      <c r="BL42"/>
      <c r="BM42" s="3">
        <v>0</v>
      </c>
      <c r="BN42"/>
      <c r="BO42" s="3">
        <v>0</v>
      </c>
      <c r="BP42"/>
      <c r="BQ42"/>
      <c r="BR42"/>
      <c r="BS42" s="19">
        <v>43915</v>
      </c>
      <c r="BT42"/>
      <c r="BU42">
        <v>3</v>
      </c>
      <c r="BV42">
        <v>3</v>
      </c>
      <c r="BX42">
        <v>-750</v>
      </c>
      <c r="BY42">
        <v>5287</v>
      </c>
      <c r="BZ42">
        <v>4420</v>
      </c>
      <c r="CA42" s="23">
        <f t="shared" si="1"/>
        <v>0.16398713826366562</v>
      </c>
      <c r="CB42" s="24">
        <f t="shared" si="2"/>
        <v>0.83601286173633438</v>
      </c>
      <c r="CC42">
        <v>2783</v>
      </c>
      <c r="CD42">
        <v>2291</v>
      </c>
      <c r="CE42">
        <v>82</v>
      </c>
      <c r="CF42">
        <v>1173</v>
      </c>
      <c r="CG42">
        <v>1032</v>
      </c>
      <c r="CH42">
        <f t="shared" si="3"/>
        <v>12</v>
      </c>
      <c r="CI42">
        <v>88</v>
      </c>
      <c r="CJ42">
        <v>526</v>
      </c>
      <c r="CK42">
        <v>493</v>
      </c>
      <c r="CL42">
        <v>94</v>
      </c>
      <c r="CM42">
        <v>1083</v>
      </c>
      <c r="CN42">
        <v>765</v>
      </c>
      <c r="CO42">
        <v>71</v>
      </c>
      <c r="CP42">
        <v>2503</v>
      </c>
      <c r="CQ42">
        <v>2120</v>
      </c>
      <c r="CR42">
        <v>85</v>
      </c>
      <c r="CS42">
        <v>1466</v>
      </c>
      <c r="CT42">
        <v>1336</v>
      </c>
      <c r="CU42">
        <v>91</v>
      </c>
      <c r="CV42">
        <f t="shared" si="12"/>
        <v>9</v>
      </c>
      <c r="CW42">
        <v>1037</v>
      </c>
      <c r="CX42">
        <v>793</v>
      </c>
      <c r="CY42">
        <v>76</v>
      </c>
      <c r="DA42">
        <v>5459.8864072200004</v>
      </c>
      <c r="DB42" s="25">
        <f t="shared" si="5"/>
        <v>3.1664835918816962E-2</v>
      </c>
      <c r="DC42" s="26"/>
      <c r="DD42">
        <v>5015.8675648400003</v>
      </c>
      <c r="DE42">
        <v>438.82131367699998</v>
      </c>
      <c r="DF42">
        <v>5.1975287014199996</v>
      </c>
      <c r="DG42">
        <v>0</v>
      </c>
      <c r="DH42" s="27">
        <v>0.91867617579134198</v>
      </c>
      <c r="DI42" s="27">
        <v>8.0371876069933401E-2</v>
      </c>
      <c r="DJ42" s="27">
        <v>9.5194813843506602E-4</v>
      </c>
      <c r="DK42" s="27">
        <v>0</v>
      </c>
      <c r="DL42" s="27">
        <v>8.1323824208368506E-2</v>
      </c>
      <c r="DM42" s="28">
        <f t="shared" si="21"/>
        <v>2.8934526822581939E-13</v>
      </c>
      <c r="DN42" s="25">
        <f t="shared" si="7"/>
        <v>8.9980905386821353E-2</v>
      </c>
      <c r="DO42" s="26"/>
      <c r="DP42">
        <v>1493.7256712999999</v>
      </c>
      <c r="DQ42">
        <v>1072.1126548899999</v>
      </c>
      <c r="DR42">
        <v>1201.94172155</v>
      </c>
      <c r="DS42">
        <v>553.75371801200004</v>
      </c>
      <c r="DT42">
        <v>1132.6183963200001</v>
      </c>
      <c r="DU42" s="28">
        <f t="shared" si="22"/>
        <v>1.0502498990488161E-3</v>
      </c>
      <c r="DW42">
        <v>1491.36537034</v>
      </c>
      <c r="DX42">
        <v>2.3603009552300001</v>
      </c>
      <c r="DY42">
        <v>0</v>
      </c>
      <c r="DZ42">
        <v>0</v>
      </c>
      <c r="EA42">
        <v>921.36972275400001</v>
      </c>
      <c r="EB42">
        <v>148.32284153000001</v>
      </c>
      <c r="EC42">
        <v>2.42009061124</v>
      </c>
      <c r="ED42">
        <v>0</v>
      </c>
      <c r="EE42">
        <v>1121.7373741500001</v>
      </c>
      <c r="EF42">
        <v>80.204347393099994</v>
      </c>
      <c r="EG42">
        <v>0</v>
      </c>
      <c r="EH42">
        <v>0</v>
      </c>
      <c r="EI42">
        <v>550.00365516900001</v>
      </c>
      <c r="EJ42">
        <v>3.7500628431599998</v>
      </c>
      <c r="EK42">
        <v>0</v>
      </c>
      <c r="EL42">
        <v>0</v>
      </c>
      <c r="EM42">
        <v>925.96031692400004</v>
      </c>
      <c r="EN42">
        <v>203.88064130500001</v>
      </c>
      <c r="EO42">
        <v>2.77743809018</v>
      </c>
      <c r="EP42">
        <v>0</v>
      </c>
      <c r="EQ42" s="28">
        <f t="shared" si="23"/>
        <v>1.0827888561236172E-3</v>
      </c>
      <c r="ER42" s="28">
        <f t="shared" si="24"/>
        <v>6.9075872356806102E-4</v>
      </c>
      <c r="ES42" s="29">
        <v>0.97343689590909799</v>
      </c>
      <c r="ET42" s="29">
        <v>2.6563104087359301E-2</v>
      </c>
      <c r="EU42" s="29">
        <v>0</v>
      </c>
      <c r="EV42" s="29">
        <v>0</v>
      </c>
      <c r="EW42" s="29">
        <v>2.6563104087359301E-2</v>
      </c>
      <c r="EX42" s="29">
        <v>0.83789360097420895</v>
      </c>
      <c r="EY42" s="29">
        <v>0.159748955611481</v>
      </c>
      <c r="EZ42" s="29">
        <v>2.35744341631488E-3</v>
      </c>
      <c r="FA42" s="29">
        <v>0</v>
      </c>
      <c r="FB42" s="29">
        <v>0.162106399027796</v>
      </c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25">
      <c r="A43" s="17" t="s">
        <v>282</v>
      </c>
      <c r="B43" s="3">
        <v>70</v>
      </c>
      <c r="C43" s="18" t="s">
        <v>147</v>
      </c>
      <c r="D43"/>
      <c r="E43"/>
      <c r="F43" s="3" t="s">
        <v>283</v>
      </c>
      <c r="G43" s="19">
        <v>43900</v>
      </c>
      <c r="H43" s="20">
        <f>ABS(I43-G43)</f>
        <v>1</v>
      </c>
      <c r="I43" s="17">
        <v>43901</v>
      </c>
      <c r="J43" s="3">
        <v>36.4</v>
      </c>
      <c r="K43" s="20">
        <v>95</v>
      </c>
      <c r="L43" s="20">
        <v>0</v>
      </c>
      <c r="M43" s="18">
        <v>0</v>
      </c>
      <c r="N43" s="17">
        <v>43920</v>
      </c>
      <c r="O43" s="3">
        <f t="shared" si="20"/>
        <v>-1</v>
      </c>
      <c r="P43" s="17"/>
      <c r="Q43" s="21"/>
      <c r="R43" s="21">
        <v>1</v>
      </c>
      <c r="S43" s="17">
        <v>43964</v>
      </c>
      <c r="T43" s="3">
        <v>0</v>
      </c>
      <c r="U43" s="3">
        <v>12.28</v>
      </c>
      <c r="V43" s="3">
        <v>9</v>
      </c>
      <c r="W43" s="3">
        <v>2.6</v>
      </c>
      <c r="X43" s="3">
        <v>1.6</v>
      </c>
      <c r="Y43" s="3">
        <v>-1</v>
      </c>
      <c r="Z43" s="3">
        <v>207</v>
      </c>
      <c r="AA43" s="3">
        <v>56</v>
      </c>
      <c r="AB43" s="3">
        <v>-1</v>
      </c>
      <c r="AC43" s="3">
        <v>-1</v>
      </c>
      <c r="AD43" s="3">
        <v>-1</v>
      </c>
      <c r="AE43" s="18">
        <v>1</v>
      </c>
      <c r="AF43" s="17">
        <v>43906</v>
      </c>
      <c r="AG43" s="17" t="s">
        <v>150</v>
      </c>
      <c r="AH43" s="21"/>
      <c r="AI43" s="18">
        <v>1</v>
      </c>
      <c r="AJ43" s="17">
        <v>43910</v>
      </c>
      <c r="AK43" s="17" t="s">
        <v>150</v>
      </c>
      <c r="AL43"/>
      <c r="AM43"/>
      <c r="AN43"/>
      <c r="AO43" s="19">
        <v>43918</v>
      </c>
      <c r="AP43" s="3">
        <v>146248854</v>
      </c>
      <c r="AQ43" s="3">
        <v>3</v>
      </c>
      <c r="AR43" s="3">
        <v>107</v>
      </c>
      <c r="AS43" s="3">
        <v>-1</v>
      </c>
      <c r="AT43"/>
      <c r="AU43"/>
      <c r="AV43" s="3">
        <v>-1</v>
      </c>
      <c r="AW43" s="3">
        <v>1</v>
      </c>
      <c r="AX43" s="3">
        <v>0</v>
      </c>
      <c r="AY43"/>
      <c r="AZ43" s="3">
        <v>0</v>
      </c>
      <c r="BA43" s="3">
        <v>0</v>
      </c>
      <c r="BB43"/>
      <c r="BC43" s="3">
        <v>0</v>
      </c>
      <c r="BD43"/>
      <c r="BE43" s="3">
        <v>0</v>
      </c>
      <c r="BF43"/>
      <c r="BG43" s="3">
        <v>0</v>
      </c>
      <c r="BH43"/>
      <c r="BI43" s="3">
        <v>0</v>
      </c>
      <c r="BJ43"/>
      <c r="BK43" s="3">
        <v>0</v>
      </c>
      <c r="BL43"/>
      <c r="BM43" s="3">
        <v>1</v>
      </c>
      <c r="BN43" s="3" t="s">
        <v>284</v>
      </c>
      <c r="BO43" s="3">
        <v>0</v>
      </c>
      <c r="BP43"/>
      <c r="BQ43"/>
      <c r="BR43"/>
      <c r="BS43"/>
      <c r="BT43"/>
      <c r="BU43" s="41">
        <v>5</v>
      </c>
      <c r="BV43" s="41">
        <v>5</v>
      </c>
      <c r="BX43" s="41">
        <v>-750</v>
      </c>
      <c r="BY43" s="41">
        <v>4430</v>
      </c>
      <c r="BZ43" s="41">
        <v>2302</v>
      </c>
      <c r="CA43" s="23">
        <f t="shared" si="1"/>
        <v>0.4803611738148984</v>
      </c>
      <c r="CB43" s="24">
        <f t="shared" si="2"/>
        <v>0.5196388261851016</v>
      </c>
      <c r="CC43" s="41">
        <v>2295</v>
      </c>
      <c r="CD43" s="41">
        <v>1191</v>
      </c>
      <c r="CE43" s="41">
        <v>52</v>
      </c>
      <c r="CF43" s="41">
        <v>823</v>
      </c>
      <c r="CG43" s="41">
        <v>433</v>
      </c>
      <c r="CH43">
        <f t="shared" si="3"/>
        <v>47</v>
      </c>
      <c r="CI43" s="41">
        <v>53</v>
      </c>
      <c r="CJ43" s="41">
        <v>383</v>
      </c>
      <c r="CK43" s="41">
        <v>205</v>
      </c>
      <c r="CL43" s="41">
        <v>80</v>
      </c>
      <c r="CM43" s="41">
        <v>1089</v>
      </c>
      <c r="CN43" s="41">
        <v>453</v>
      </c>
      <c r="CO43" s="41">
        <v>42</v>
      </c>
      <c r="CP43" s="41">
        <v>2135</v>
      </c>
      <c r="CQ43" s="41">
        <v>1111</v>
      </c>
      <c r="CR43" s="41">
        <v>52</v>
      </c>
      <c r="CS43" s="41">
        <v>1077</v>
      </c>
      <c r="CT43" s="41">
        <v>750</v>
      </c>
      <c r="CU43" s="41">
        <v>70</v>
      </c>
      <c r="CV43">
        <f t="shared" si="12"/>
        <v>30</v>
      </c>
      <c r="CW43" s="41">
        <v>1057</v>
      </c>
      <c r="CX43" s="41">
        <v>361</v>
      </c>
      <c r="CY43" s="41">
        <v>34</v>
      </c>
      <c r="DA43">
        <v>4908.2935640300002</v>
      </c>
      <c r="DB43" s="25">
        <f t="shared" si="5"/>
        <v>9.7445997838257414E-2</v>
      </c>
      <c r="DC43" s="26"/>
      <c r="DD43">
        <v>2862.6822881399999</v>
      </c>
      <c r="DE43">
        <v>2001.0646699700001</v>
      </c>
      <c r="DF43">
        <v>44.546605922700003</v>
      </c>
      <c r="DG43">
        <v>0</v>
      </c>
      <c r="DH43" s="27">
        <v>0.58323371469035901</v>
      </c>
      <c r="DI43" s="27">
        <v>0.40769050258823702</v>
      </c>
      <c r="DJ43" s="27">
        <v>9.0757827219536992E-3</v>
      </c>
      <c r="DK43" s="27">
        <v>0</v>
      </c>
      <c r="DL43" s="27">
        <v>0.416766285310191</v>
      </c>
      <c r="DM43" s="28">
        <f t="shared" si="21"/>
        <v>5.4996308587657088E-13</v>
      </c>
      <c r="DN43" s="25">
        <f t="shared" si="7"/>
        <v>0.10903842988401344</v>
      </c>
      <c r="DO43" s="26"/>
      <c r="DP43"/>
      <c r="DQ43"/>
      <c r="DR43"/>
      <c r="DS43"/>
      <c r="DT43"/>
      <c r="DU43" s="28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 s="28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25">
      <c r="A44" s="17" t="s">
        <v>285</v>
      </c>
      <c r="B44" s="3">
        <v>72</v>
      </c>
      <c r="C44" s="18" t="s">
        <v>147</v>
      </c>
      <c r="D44"/>
      <c r="E44"/>
      <c r="F44" s="3" t="s">
        <v>189</v>
      </c>
      <c r="G44" s="19">
        <v>43905</v>
      </c>
      <c r="H44" s="20">
        <f>ABS(I44-G44)</f>
        <v>5</v>
      </c>
      <c r="I44" s="17">
        <v>43910</v>
      </c>
      <c r="J44" s="3">
        <v>39.5</v>
      </c>
      <c r="K44" s="20" t="s">
        <v>222</v>
      </c>
      <c r="L44" s="20">
        <v>-1</v>
      </c>
      <c r="M44" s="18">
        <v>1</v>
      </c>
      <c r="N44" s="17">
        <v>43910</v>
      </c>
      <c r="O44" s="3">
        <f t="shared" si="20"/>
        <v>0</v>
      </c>
      <c r="P44" s="18"/>
      <c r="Q44" s="21"/>
      <c r="R44" s="21">
        <v>1</v>
      </c>
      <c r="S44" s="17">
        <v>43973</v>
      </c>
      <c r="T44" s="3">
        <v>0</v>
      </c>
      <c r="U44" s="3">
        <v>14.87</v>
      </c>
      <c r="V44" s="3">
        <v>12</v>
      </c>
      <c r="W44" s="3">
        <v>35</v>
      </c>
      <c r="X44" s="3">
        <v>2.1</v>
      </c>
      <c r="Y44" s="3">
        <v>-1</v>
      </c>
      <c r="Z44" s="3">
        <v>1097</v>
      </c>
      <c r="AA44" s="3">
        <v>1611</v>
      </c>
      <c r="AB44" s="3">
        <v>58</v>
      </c>
      <c r="AC44" s="3">
        <v>3.9E-2</v>
      </c>
      <c r="AD44" s="3">
        <v>-1</v>
      </c>
      <c r="AE44" s="18">
        <v>1</v>
      </c>
      <c r="AF44" s="17">
        <v>43907</v>
      </c>
      <c r="AG44" s="17" t="s">
        <v>286</v>
      </c>
      <c r="AH44" s="21">
        <f>AO44-AF44</f>
        <v>3</v>
      </c>
      <c r="AI44" s="18">
        <v>1</v>
      </c>
      <c r="AJ44" s="17">
        <v>43911</v>
      </c>
      <c r="AK44" s="17" t="s">
        <v>224</v>
      </c>
      <c r="AL44"/>
      <c r="AM44"/>
      <c r="AN44"/>
      <c r="AO44" s="36">
        <v>43910</v>
      </c>
      <c r="AP44" s="22">
        <v>146154829</v>
      </c>
      <c r="AQ44" s="22">
        <v>3</v>
      </c>
      <c r="AR44" s="22">
        <v>115</v>
      </c>
      <c r="AS44" s="22">
        <v>5</v>
      </c>
      <c r="AT44" s="36">
        <v>43917</v>
      </c>
      <c r="AU44" s="22"/>
      <c r="AV44" s="3">
        <v>-1</v>
      </c>
      <c r="AW44" s="3">
        <v>0</v>
      </c>
      <c r="AX44" s="3">
        <v>1</v>
      </c>
      <c r="AY44" s="3" t="s">
        <v>287</v>
      </c>
      <c r="AZ44" s="3">
        <v>0</v>
      </c>
      <c r="BA44" s="3">
        <v>0</v>
      </c>
      <c r="BB44"/>
      <c r="BC44" s="3">
        <v>1</v>
      </c>
      <c r="BD44" s="3" t="s">
        <v>192</v>
      </c>
      <c r="BE44" s="3">
        <v>0</v>
      </c>
      <c r="BF44"/>
      <c r="BG44" s="3">
        <v>0</v>
      </c>
      <c r="BH44"/>
      <c r="BI44" s="3">
        <v>0</v>
      </c>
      <c r="BJ44"/>
      <c r="BK44" s="3">
        <v>0</v>
      </c>
      <c r="BL44"/>
      <c r="BM44" s="3">
        <v>1</v>
      </c>
      <c r="BN44" s="3" t="s">
        <v>269</v>
      </c>
      <c r="BO44" s="3">
        <v>0</v>
      </c>
      <c r="BP44"/>
      <c r="BQ44"/>
      <c r="BR44"/>
      <c r="BS44"/>
      <c r="BT44"/>
      <c r="BU44">
        <v>4</v>
      </c>
      <c r="BV44">
        <v>4</v>
      </c>
      <c r="BX44">
        <v>-650</v>
      </c>
      <c r="BY44">
        <v>2710</v>
      </c>
      <c r="BZ44">
        <v>1651</v>
      </c>
      <c r="CA44" s="23">
        <f t="shared" si="1"/>
        <v>0.39077490774907753</v>
      </c>
      <c r="CB44" s="24">
        <f t="shared" si="2"/>
        <v>0.60922509225092247</v>
      </c>
      <c r="CC44">
        <v>1746</v>
      </c>
      <c r="CD44">
        <v>1157</v>
      </c>
      <c r="CE44">
        <v>66</v>
      </c>
      <c r="CF44">
        <v>688</v>
      </c>
      <c r="CG44">
        <v>338</v>
      </c>
      <c r="CH44">
        <f t="shared" si="3"/>
        <v>51</v>
      </c>
      <c r="CI44">
        <v>49</v>
      </c>
      <c r="CJ44">
        <v>554</v>
      </c>
      <c r="CK44">
        <v>483</v>
      </c>
      <c r="CL44">
        <v>87</v>
      </c>
      <c r="CM44">
        <v>504</v>
      </c>
      <c r="CN44">
        <v>336</v>
      </c>
      <c r="CO44">
        <v>67</v>
      </c>
      <c r="CP44">
        <v>964</v>
      </c>
      <c r="CQ44">
        <v>493</v>
      </c>
      <c r="CR44">
        <v>51</v>
      </c>
      <c r="CS44">
        <v>648</v>
      </c>
      <c r="CT44">
        <v>404</v>
      </c>
      <c r="CU44">
        <v>62</v>
      </c>
      <c r="CV44">
        <f t="shared" si="12"/>
        <v>38</v>
      </c>
      <c r="CW44">
        <v>315</v>
      </c>
      <c r="CX44">
        <v>89</v>
      </c>
      <c r="CY44">
        <v>28</v>
      </c>
      <c r="DA44">
        <v>6143.5442681900004</v>
      </c>
      <c r="DB44" s="25">
        <f t="shared" si="5"/>
        <v>0.55888655119947317</v>
      </c>
      <c r="DC44" s="26"/>
      <c r="DD44">
        <v>3457.9207950300001</v>
      </c>
      <c r="DE44">
        <v>2506.8096944200001</v>
      </c>
      <c r="DF44">
        <v>178.90862030400001</v>
      </c>
      <c r="DG44">
        <v>0</v>
      </c>
      <c r="DH44" s="27">
        <v>0.56285437917887204</v>
      </c>
      <c r="DI44" s="27">
        <v>0.40803965674989001</v>
      </c>
      <c r="DJ44" s="27">
        <v>2.9121401668797599E-2</v>
      </c>
      <c r="DK44" s="27">
        <v>0</v>
      </c>
      <c r="DL44" s="27">
        <v>0.43716105841868702</v>
      </c>
      <c r="DM44" s="28">
        <f t="shared" si="21"/>
        <v>1.5437597559221649E-5</v>
      </c>
      <c r="DN44" s="25">
        <f t="shared" si="7"/>
        <v>8.2384920127474157E-2</v>
      </c>
      <c r="DO44" s="26"/>
      <c r="DP44">
        <v>1233.6515964299999</v>
      </c>
      <c r="DQ44">
        <v>864.03406904999997</v>
      </c>
      <c r="DR44">
        <v>1500.2986433900001</v>
      </c>
      <c r="DS44">
        <v>808.45941050700003</v>
      </c>
      <c r="DT44">
        <v>1228.06093603</v>
      </c>
      <c r="DU44" s="28">
        <f>ABS(SUM(DP44:DT44)-DA44)/DA44</f>
        <v>8.2857645450477593E-2</v>
      </c>
      <c r="DW44">
        <v>614.35118223999996</v>
      </c>
      <c r="DX44">
        <v>503.69354377000002</v>
      </c>
      <c r="DY44">
        <v>77.498033969900007</v>
      </c>
      <c r="DZ44">
        <v>0</v>
      </c>
      <c r="EA44">
        <v>56.757682216600003</v>
      </c>
      <c r="EB44">
        <v>740.26333694499999</v>
      </c>
      <c r="EC44">
        <v>63.381616458899998</v>
      </c>
      <c r="ED44">
        <v>0</v>
      </c>
      <c r="EE44">
        <v>1000.4436869899999</v>
      </c>
      <c r="EF44">
        <v>474.02560619000002</v>
      </c>
      <c r="EG44">
        <v>25.7569711304</v>
      </c>
      <c r="EH44">
        <v>0</v>
      </c>
      <c r="EI44">
        <v>720.80085042600001</v>
      </c>
      <c r="EJ44">
        <v>85.112812934900006</v>
      </c>
      <c r="EK44">
        <v>2.4858472137500001</v>
      </c>
      <c r="EL44">
        <v>0</v>
      </c>
      <c r="EM44">
        <v>642.23959264799998</v>
      </c>
      <c r="EN44">
        <v>576.02271270000006</v>
      </c>
      <c r="EO44">
        <v>9.1522105750999998</v>
      </c>
      <c r="EP44">
        <v>0</v>
      </c>
      <c r="EQ44" s="28">
        <f t="shared" ref="EQ44:ER47" si="25">ABS(EM44+EI44+EE44+EA44+DW44-DD44)/DD44</f>
        <v>0.1224226422762026</v>
      </c>
      <c r="ER44" s="28">
        <f t="shared" si="25"/>
        <v>5.0937924073109216E-2</v>
      </c>
      <c r="ES44" s="29">
        <v>0.65932400546627901</v>
      </c>
      <c r="ET44" s="29">
        <v>0.30003078915415399</v>
      </c>
      <c r="EU44" s="29">
        <v>2.9849978616755701E-2</v>
      </c>
      <c r="EV44" s="29">
        <v>0</v>
      </c>
      <c r="EW44" s="29">
        <v>0.32988076777090902</v>
      </c>
      <c r="EX44" s="29">
        <v>0.33411354320301101</v>
      </c>
      <c r="EY44" s="29">
        <v>0.62917125964586196</v>
      </c>
      <c r="EZ44" s="29">
        <v>3.4670426944223003E-2</v>
      </c>
      <c r="FA44" s="29">
        <v>0</v>
      </c>
      <c r="FB44" s="29">
        <v>0.66384168659008502</v>
      </c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25">
      <c r="A45" s="17" t="s">
        <v>288</v>
      </c>
      <c r="B45" s="3">
        <v>44</v>
      </c>
      <c r="C45" s="18" t="s">
        <v>142</v>
      </c>
      <c r="D45"/>
      <c r="E45"/>
      <c r="F45" s="3" t="s">
        <v>148</v>
      </c>
      <c r="G45" s="19">
        <v>43900</v>
      </c>
      <c r="H45" s="20">
        <f>ABS(I45-G45)</f>
        <v>10</v>
      </c>
      <c r="I45" s="17">
        <v>43910</v>
      </c>
      <c r="J45" s="3">
        <v>38.4</v>
      </c>
      <c r="K45" s="20">
        <v>95</v>
      </c>
      <c r="L45" s="20">
        <v>0</v>
      </c>
      <c r="M45" s="18">
        <v>0</v>
      </c>
      <c r="N45" s="17"/>
      <c r="O45" s="3">
        <f t="shared" si="20"/>
        <v>-1</v>
      </c>
      <c r="P45" s="50">
        <v>43919</v>
      </c>
      <c r="Q45" s="21">
        <f>P45-I45</f>
        <v>9</v>
      </c>
      <c r="R45" s="21"/>
      <c r="S45" s="21"/>
      <c r="T45" s="3">
        <v>0</v>
      </c>
      <c r="U45" s="3">
        <v>4.66</v>
      </c>
      <c r="V45" s="3">
        <v>26</v>
      </c>
      <c r="W45" s="3">
        <v>2.7</v>
      </c>
      <c r="X45" s="3">
        <v>0.6</v>
      </c>
      <c r="Y45" s="3">
        <v>517</v>
      </c>
      <c r="Z45" s="3">
        <v>3334</v>
      </c>
      <c r="AA45" s="3">
        <v>271</v>
      </c>
      <c r="AB45" s="3">
        <v>-1</v>
      </c>
      <c r="AC45" s="3">
        <v>0</v>
      </c>
      <c r="AD45" s="3">
        <v>34.799999999999997</v>
      </c>
      <c r="AE45" s="18">
        <v>1</v>
      </c>
      <c r="AF45" s="17">
        <v>43910</v>
      </c>
      <c r="AG45" s="17" t="s">
        <v>150</v>
      </c>
      <c r="AH45" s="21">
        <f>AO45-AF45</f>
        <v>0</v>
      </c>
      <c r="AI45" s="43"/>
      <c r="AJ45" s="18"/>
      <c r="AK45" s="18"/>
      <c r="AL45"/>
      <c r="AM45"/>
      <c r="AN45"/>
      <c r="AO45" s="19">
        <v>43910</v>
      </c>
      <c r="AP45" s="3">
        <v>146088428</v>
      </c>
      <c r="AQ45" s="3">
        <v>3</v>
      </c>
      <c r="AR45" s="3">
        <v>114</v>
      </c>
      <c r="AS45" s="3">
        <v>-1</v>
      </c>
      <c r="AT45"/>
      <c r="AU45"/>
      <c r="AV45" s="3">
        <v>-1</v>
      </c>
      <c r="AW45" s="3">
        <v>0</v>
      </c>
      <c r="AX45" s="3">
        <v>0</v>
      </c>
      <c r="AY45"/>
      <c r="AZ45" s="3">
        <v>0</v>
      </c>
      <c r="BA45" s="3">
        <v>0</v>
      </c>
      <c r="BB45"/>
      <c r="BC45" s="3">
        <v>0</v>
      </c>
      <c r="BD45"/>
      <c r="BE45" s="3">
        <v>0</v>
      </c>
      <c r="BF45"/>
      <c r="BG45" s="3">
        <v>0</v>
      </c>
      <c r="BH45"/>
      <c r="BI45" s="3">
        <v>0</v>
      </c>
      <c r="BJ45"/>
      <c r="BK45" s="3">
        <v>0</v>
      </c>
      <c r="BL45"/>
      <c r="BM45" s="3">
        <v>0</v>
      </c>
      <c r="BN45"/>
      <c r="BO45" s="3">
        <v>0</v>
      </c>
      <c r="BP45"/>
      <c r="BR45"/>
      <c r="BS45"/>
      <c r="BT45"/>
      <c r="BU45">
        <v>4</v>
      </c>
      <c r="BV45">
        <v>4</v>
      </c>
      <c r="BX45">
        <v>-650</v>
      </c>
      <c r="BY45">
        <v>2019</v>
      </c>
      <c r="BZ45">
        <v>1413</v>
      </c>
      <c r="CA45" s="23">
        <f t="shared" si="1"/>
        <v>0.30014858841010406</v>
      </c>
      <c r="CB45" s="24">
        <f t="shared" si="2"/>
        <v>0.69985141158989594</v>
      </c>
      <c r="CC45">
        <v>1100</v>
      </c>
      <c r="CD45">
        <v>845</v>
      </c>
      <c r="CE45">
        <v>76</v>
      </c>
      <c r="CF45">
        <v>464</v>
      </c>
      <c r="CG45">
        <v>367</v>
      </c>
      <c r="CH45">
        <f t="shared" si="3"/>
        <v>21</v>
      </c>
      <c r="CI45">
        <v>79</v>
      </c>
      <c r="CJ45">
        <v>280</v>
      </c>
      <c r="CK45">
        <v>250</v>
      </c>
      <c r="CL45">
        <v>89</v>
      </c>
      <c r="CM45">
        <v>356</v>
      </c>
      <c r="CN45">
        <v>227</v>
      </c>
      <c r="CO45">
        <v>64</v>
      </c>
      <c r="CP45">
        <v>919</v>
      </c>
      <c r="CQ45">
        <v>567</v>
      </c>
      <c r="CR45">
        <v>62</v>
      </c>
      <c r="CS45">
        <v>503</v>
      </c>
      <c r="CT45">
        <v>353</v>
      </c>
      <c r="CU45">
        <v>70</v>
      </c>
      <c r="CV45">
        <f t="shared" si="12"/>
        <v>30</v>
      </c>
      <c r="CW45">
        <v>416</v>
      </c>
      <c r="CX45">
        <v>213</v>
      </c>
      <c r="CY45">
        <v>51</v>
      </c>
      <c r="DA45">
        <v>2216.4038011299999</v>
      </c>
      <c r="DB45" s="25">
        <f t="shared" si="5"/>
        <v>8.9064908221758415E-2</v>
      </c>
      <c r="DC45" s="26"/>
      <c r="DD45">
        <v>1807.55941269</v>
      </c>
      <c r="DE45">
        <v>291.69736574699999</v>
      </c>
      <c r="DF45">
        <v>115.945070421</v>
      </c>
      <c r="DG45">
        <v>0</v>
      </c>
      <c r="DH45" s="27">
        <v>0.815537047792665</v>
      </c>
      <c r="DI45" s="27">
        <v>0.13160840348599001</v>
      </c>
      <c r="DJ45" s="27">
        <v>5.2312250304699499E-2</v>
      </c>
      <c r="DK45" s="27">
        <v>0</v>
      </c>
      <c r="DL45" s="27">
        <v>0.18392065379069</v>
      </c>
      <c r="DM45" s="28">
        <f t="shared" si="21"/>
        <v>5.4229841664564982E-4</v>
      </c>
      <c r="DN45" s="25">
        <f t="shared" si="7"/>
        <v>0.14185209184044323</v>
      </c>
      <c r="DO45" s="26"/>
      <c r="DP45">
        <v>567.02347407800005</v>
      </c>
      <c r="DQ45">
        <v>425.30668510800001</v>
      </c>
      <c r="DR45">
        <v>420.58523156500002</v>
      </c>
      <c r="DS45">
        <v>349.66214359399999</v>
      </c>
      <c r="DT45">
        <v>392.70263189999997</v>
      </c>
      <c r="DU45" s="28">
        <f>ABS(SUM(DP45:DT45)-DA45)/DA45</f>
        <v>2.7577842473396234E-2</v>
      </c>
      <c r="DW45">
        <v>430.82641528400001</v>
      </c>
      <c r="DX45">
        <v>66.941072189099998</v>
      </c>
      <c r="DY45">
        <v>30.107353023200002</v>
      </c>
      <c r="DZ45">
        <v>0</v>
      </c>
      <c r="EA45">
        <v>283.44821447599998</v>
      </c>
      <c r="EB45">
        <v>121.58130741799999</v>
      </c>
      <c r="EC45">
        <v>14.071857726599999</v>
      </c>
      <c r="ED45">
        <v>0</v>
      </c>
      <c r="EE45">
        <v>374.86332999899997</v>
      </c>
      <c r="EF45">
        <v>25.817384539500001</v>
      </c>
      <c r="EG45">
        <v>17.905751771799999</v>
      </c>
      <c r="EH45">
        <v>0</v>
      </c>
      <c r="EI45">
        <v>343.00574008900003</v>
      </c>
      <c r="EJ45">
        <v>2.94369997085</v>
      </c>
      <c r="EK45">
        <v>1.6357791802999999</v>
      </c>
      <c r="EL45">
        <v>0</v>
      </c>
      <c r="EM45">
        <v>288.056966698</v>
      </c>
      <c r="EN45">
        <v>62.894362921300001</v>
      </c>
      <c r="EO45">
        <v>38.038598748200002</v>
      </c>
      <c r="EP45">
        <v>0</v>
      </c>
      <c r="EQ45" s="28">
        <f t="shared" si="25"/>
        <v>4.832966791060736E-2</v>
      </c>
      <c r="ER45" s="28">
        <f t="shared" si="25"/>
        <v>3.9491404657528838E-2</v>
      </c>
      <c r="ES45" s="29">
        <v>0.85898491395920695</v>
      </c>
      <c r="ET45" s="29">
        <v>7.15652754668617E-2</v>
      </c>
      <c r="EU45" s="29">
        <v>3.7127021802372998E-2</v>
      </c>
      <c r="EV45" s="29">
        <v>0</v>
      </c>
      <c r="EW45" s="29">
        <v>0.108692297269235</v>
      </c>
      <c r="EX45" s="29">
        <v>0.69865363302263095</v>
      </c>
      <c r="EY45" s="29">
        <v>0.22551781074334101</v>
      </c>
      <c r="EZ45" s="29">
        <v>6.3703988929371097E-2</v>
      </c>
      <c r="FA45" s="29">
        <v>0</v>
      </c>
      <c r="FB45" s="29">
        <v>0.289221799672712</v>
      </c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25">
      <c r="A46" s="32" t="s">
        <v>289</v>
      </c>
      <c r="B46" s="20">
        <v>28</v>
      </c>
      <c r="C46" s="33" t="s">
        <v>142</v>
      </c>
      <c r="D46"/>
      <c r="E46"/>
      <c r="F46"/>
      <c r="G46"/>
      <c r="H46" s="20"/>
      <c r="I46" s="32">
        <v>43915</v>
      </c>
      <c r="J46" s="3">
        <v>-1</v>
      </c>
      <c r="K46" s="20">
        <v>-1</v>
      </c>
      <c r="L46" s="20">
        <v>-1</v>
      </c>
      <c r="M46" s="18">
        <v>1</v>
      </c>
      <c r="N46" s="19">
        <v>43915</v>
      </c>
      <c r="O46" s="3">
        <f t="shared" si="20"/>
        <v>0</v>
      </c>
      <c r="P46" s="34"/>
      <c r="Q46" s="34"/>
      <c r="R46" s="34"/>
      <c r="S46" s="34"/>
      <c r="T46" s="3">
        <v>0</v>
      </c>
      <c r="U46" s="3">
        <v>9.14</v>
      </c>
      <c r="V46" s="3">
        <v>11</v>
      </c>
      <c r="W46" s="3">
        <v>21</v>
      </c>
      <c r="X46" s="3">
        <v>0.5</v>
      </c>
      <c r="Y46" s="3">
        <v>1357</v>
      </c>
      <c r="Z46" s="3">
        <v>645</v>
      </c>
      <c r="AA46" s="3">
        <v>338</v>
      </c>
      <c r="AB46" s="3">
        <v>-1</v>
      </c>
      <c r="AC46" s="3">
        <v>-1</v>
      </c>
      <c r="AD46" s="3">
        <v>202</v>
      </c>
      <c r="AE46"/>
      <c r="AF46" s="34"/>
      <c r="AG46" s="34"/>
      <c r="AH46"/>
      <c r="AI46"/>
      <c r="AJ46"/>
      <c r="AK46"/>
      <c r="AL46"/>
      <c r="AM46"/>
      <c r="AN46"/>
      <c r="AO46" s="19">
        <v>43915</v>
      </c>
      <c r="AP46" s="38">
        <v>146188997</v>
      </c>
      <c r="AQ46" s="38">
        <v>3</v>
      </c>
      <c r="AR46" s="38">
        <v>105</v>
      </c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R46"/>
      <c r="BS46"/>
      <c r="BT46"/>
      <c r="BU46">
        <v>5</v>
      </c>
      <c r="BV46">
        <v>5</v>
      </c>
      <c r="BX46">
        <v>-750</v>
      </c>
      <c r="BY46">
        <v>2188</v>
      </c>
      <c r="BZ46">
        <v>1508</v>
      </c>
      <c r="CA46" s="23">
        <f t="shared" si="1"/>
        <v>0.31078610603290679</v>
      </c>
      <c r="CB46" s="24">
        <f t="shared" si="2"/>
        <v>0.68921389396709321</v>
      </c>
      <c r="CC46">
        <v>1593</v>
      </c>
      <c r="CD46">
        <v>1227</v>
      </c>
      <c r="CE46">
        <v>77</v>
      </c>
      <c r="CF46">
        <v>833</v>
      </c>
      <c r="CG46">
        <v>712</v>
      </c>
      <c r="CH46">
        <f t="shared" si="3"/>
        <v>14</v>
      </c>
      <c r="CI46">
        <v>86</v>
      </c>
      <c r="CJ46">
        <v>407</v>
      </c>
      <c r="CK46">
        <v>334</v>
      </c>
      <c r="CL46">
        <v>82</v>
      </c>
      <c r="CM46">
        <v>352</v>
      </c>
      <c r="CN46">
        <v>179</v>
      </c>
      <c r="CO46">
        <v>51</v>
      </c>
      <c r="CP46">
        <v>595</v>
      </c>
      <c r="CQ46">
        <v>281</v>
      </c>
      <c r="CR46">
        <v>47</v>
      </c>
      <c r="CS46">
        <v>424</v>
      </c>
      <c r="CT46">
        <v>229</v>
      </c>
      <c r="CU46">
        <v>54</v>
      </c>
      <c r="CV46">
        <f t="shared" si="12"/>
        <v>46</v>
      </c>
      <c r="CW46">
        <v>170</v>
      </c>
      <c r="CX46">
        <v>52</v>
      </c>
      <c r="CY46">
        <v>31</v>
      </c>
      <c r="DA46">
        <v>3935.4492316800001</v>
      </c>
      <c r="DB46" s="25">
        <f t="shared" si="5"/>
        <v>0.4440278933376135</v>
      </c>
      <c r="DC46" s="26"/>
      <c r="DD46">
        <v>2179.1597469600001</v>
      </c>
      <c r="DE46">
        <v>399.87948159400003</v>
      </c>
      <c r="DF46">
        <v>1356.4096515700001</v>
      </c>
      <c r="DG46">
        <v>0</v>
      </c>
      <c r="DH46" s="27">
        <v>0.55372579308556902</v>
      </c>
      <c r="DI46" s="27">
        <v>0.10160961507901201</v>
      </c>
      <c r="DJ46" s="27">
        <v>0.344664502504829</v>
      </c>
      <c r="DK46" s="27">
        <v>0</v>
      </c>
      <c r="DL46" s="27">
        <v>0.446274117583842</v>
      </c>
      <c r="DM46" s="28">
        <f t="shared" si="21"/>
        <v>8.9330589474778152E-8</v>
      </c>
      <c r="DN46" s="25">
        <f t="shared" si="7"/>
        <v>0.24468446760721291</v>
      </c>
      <c r="DO46" s="26"/>
      <c r="DP46">
        <v>978.48876314100005</v>
      </c>
      <c r="DQ46">
        <v>739.04974604699999</v>
      </c>
      <c r="DR46">
        <v>841.88704800999994</v>
      </c>
      <c r="DS46">
        <v>441.23026174900002</v>
      </c>
      <c r="DT46">
        <v>828.01087650299996</v>
      </c>
      <c r="DU46" s="28">
        <f>ABS(SUM(DP46:DT46)-DA46)/DA46</f>
        <v>2.7133506226026376E-2</v>
      </c>
      <c r="DW46">
        <v>382.61706017699998</v>
      </c>
      <c r="DX46">
        <v>210.81304129</v>
      </c>
      <c r="DY46">
        <v>357.40440459500002</v>
      </c>
      <c r="DZ46">
        <v>0</v>
      </c>
      <c r="EA46">
        <v>140.500543153</v>
      </c>
      <c r="EB46">
        <v>102.34441135100001</v>
      </c>
      <c r="EC46">
        <v>493.72557285800002</v>
      </c>
      <c r="ED46">
        <v>0</v>
      </c>
      <c r="EE46">
        <v>829.88611082800003</v>
      </c>
      <c r="EF46">
        <v>4.9303123693900002</v>
      </c>
      <c r="EG46">
        <v>5.0227733044400003</v>
      </c>
      <c r="EH46">
        <v>0</v>
      </c>
      <c r="EI46">
        <v>392.26041929600001</v>
      </c>
      <c r="EJ46">
        <v>7.1666013726499997</v>
      </c>
      <c r="EK46">
        <v>31.470116353800002</v>
      </c>
      <c r="EL46">
        <v>0</v>
      </c>
      <c r="EM46">
        <v>339.08342851700002</v>
      </c>
      <c r="EN46">
        <v>66.217498245800002</v>
      </c>
      <c r="EO46">
        <v>413.43713748499999</v>
      </c>
      <c r="EP46">
        <v>0</v>
      </c>
      <c r="EQ46" s="28">
        <f t="shared" si="25"/>
        <v>4.3508597807602897E-2</v>
      </c>
      <c r="ER46" s="28">
        <f t="shared" si="25"/>
        <v>2.1025377275287062E-2</v>
      </c>
      <c r="ES46" s="29">
        <v>0.70956812927339397</v>
      </c>
      <c r="ET46" s="29">
        <v>9.8562679727070293E-2</v>
      </c>
      <c r="EU46" s="29">
        <v>0.174167066039116</v>
      </c>
      <c r="EV46" s="29">
        <v>0</v>
      </c>
      <c r="EW46" s="29">
        <v>0.27272974576618603</v>
      </c>
      <c r="EX46" s="29">
        <v>0.30604047142068902</v>
      </c>
      <c r="EY46" s="29">
        <v>0.10756565966319</v>
      </c>
      <c r="EZ46" s="29">
        <v>0.57889445838210096</v>
      </c>
      <c r="FA46" s="29">
        <v>0</v>
      </c>
      <c r="FB46" s="29">
        <v>0.68646011804529095</v>
      </c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25">
      <c r="A47" s="17" t="s">
        <v>290</v>
      </c>
      <c r="B47" s="3">
        <v>53</v>
      </c>
      <c r="C47" s="18" t="s">
        <v>147</v>
      </c>
      <c r="D47"/>
      <c r="E47"/>
      <c r="F47" s="3" t="s">
        <v>291</v>
      </c>
      <c r="G47" s="48">
        <v>43905</v>
      </c>
      <c r="H47" s="20">
        <f>ABS(I47-G47)</f>
        <v>11</v>
      </c>
      <c r="I47" s="17">
        <v>43894</v>
      </c>
      <c r="J47" s="3">
        <v>37.799999999999997</v>
      </c>
      <c r="K47" s="20">
        <v>91</v>
      </c>
      <c r="L47" s="20">
        <v>0</v>
      </c>
      <c r="M47" s="18">
        <v>1</v>
      </c>
      <c r="N47" s="17">
        <v>43914</v>
      </c>
      <c r="O47" s="3">
        <f t="shared" si="20"/>
        <v>20</v>
      </c>
      <c r="P47" s="18"/>
      <c r="Q47" s="21"/>
      <c r="R47" s="21"/>
      <c r="S47" s="21"/>
      <c r="T47" s="3">
        <v>0</v>
      </c>
      <c r="U47" s="3">
        <v>15.57</v>
      </c>
      <c r="V47" s="3">
        <v>4</v>
      </c>
      <c r="W47" s="3">
        <v>8.6</v>
      </c>
      <c r="X47" s="3">
        <v>1.5</v>
      </c>
      <c r="Y47" s="3">
        <v>-1</v>
      </c>
      <c r="Z47" s="3">
        <v>-1</v>
      </c>
      <c r="AA47" s="3">
        <v>-1</v>
      </c>
      <c r="AB47" s="3">
        <v>-1</v>
      </c>
      <c r="AC47" s="3">
        <v>-1</v>
      </c>
      <c r="AD47" s="3">
        <v>-1</v>
      </c>
      <c r="AE47" s="18">
        <v>1</v>
      </c>
      <c r="AF47" s="17">
        <v>43905</v>
      </c>
      <c r="AG47" s="17" t="s">
        <v>150</v>
      </c>
      <c r="AH47" s="21">
        <f>AO47-AF47</f>
        <v>5</v>
      </c>
      <c r="AI47" s="18"/>
      <c r="AJ47" s="18"/>
      <c r="AK47" s="18"/>
      <c r="AL47"/>
      <c r="AM47"/>
      <c r="AN47"/>
      <c r="AO47" s="19">
        <v>43910</v>
      </c>
      <c r="AP47" s="3">
        <v>146070915</v>
      </c>
      <c r="AQ47" s="3">
        <v>3</v>
      </c>
      <c r="AR47" s="3">
        <v>105</v>
      </c>
      <c r="AS47" s="3">
        <v>-1</v>
      </c>
      <c r="AT47"/>
      <c r="AU47"/>
      <c r="AV47" s="3">
        <v>-1</v>
      </c>
      <c r="AW47" s="3">
        <v>0</v>
      </c>
      <c r="AX47" s="3">
        <v>0</v>
      </c>
      <c r="AY47"/>
      <c r="AZ47" s="3">
        <v>0</v>
      </c>
      <c r="BA47" s="3">
        <v>0</v>
      </c>
      <c r="BB47"/>
      <c r="BC47" s="3">
        <v>1</v>
      </c>
      <c r="BD47" s="3" t="s">
        <v>292</v>
      </c>
      <c r="BE47"/>
      <c r="BF47"/>
      <c r="BG47" s="3">
        <v>1</v>
      </c>
      <c r="BH47" s="3" t="s">
        <v>293</v>
      </c>
      <c r="BI47" s="3">
        <v>0</v>
      </c>
      <c r="BJ47"/>
      <c r="BK47" s="3">
        <v>1</v>
      </c>
      <c r="BL47" s="3" t="s">
        <v>294</v>
      </c>
      <c r="BM47" s="3">
        <v>1</v>
      </c>
      <c r="BN47" s="3" t="s">
        <v>295</v>
      </c>
      <c r="BO47" s="3">
        <v>1</v>
      </c>
      <c r="BP47" s="3" t="s">
        <v>296</v>
      </c>
      <c r="BQ47" t="s">
        <v>297</v>
      </c>
      <c r="BR47"/>
      <c r="BS47"/>
      <c r="BT47"/>
      <c r="BU47" s="1"/>
      <c r="BV47" s="1"/>
      <c r="CA47"/>
      <c r="CB47" s="24"/>
      <c r="CH47"/>
      <c r="CV47"/>
      <c r="DA47">
        <v>3521.92821095</v>
      </c>
      <c r="DB47" s="25"/>
      <c r="DC47" s="26"/>
      <c r="DD47">
        <v>3356.66070369</v>
      </c>
      <c r="DE47">
        <v>114.953610254</v>
      </c>
      <c r="DF47">
        <v>2.52827252824</v>
      </c>
      <c r="DG47">
        <v>47.6191351338</v>
      </c>
      <c r="DH47" s="27">
        <v>0.953074708693332</v>
      </c>
      <c r="DI47" s="27">
        <v>3.2639396196832898E-2</v>
      </c>
      <c r="DJ47" s="27">
        <v>7.1786600316819796E-4</v>
      </c>
      <c r="DK47" s="27">
        <v>1.3520756892700899E-2</v>
      </c>
      <c r="DL47" s="27">
        <v>4.6878019092701999E-2</v>
      </c>
      <c r="DM47" s="28">
        <f t="shared" si="21"/>
        <v>4.7272213965785794E-5</v>
      </c>
      <c r="DN47" s="25"/>
      <c r="DO47" s="26"/>
      <c r="DP47">
        <v>786.78631074299994</v>
      </c>
      <c r="DQ47">
        <v>842.00982368400003</v>
      </c>
      <c r="DR47">
        <v>633.14530898400005</v>
      </c>
      <c r="DS47">
        <v>192.583585938</v>
      </c>
      <c r="DT47">
        <v>1012.79467846</v>
      </c>
      <c r="DU47" s="28">
        <f>ABS(SUM(DP47:DT47)-DA47)/DA47</f>
        <v>1.550528570435291E-2</v>
      </c>
      <c r="DW47">
        <v>744.93198268900005</v>
      </c>
      <c r="DX47">
        <v>15.6572760745</v>
      </c>
      <c r="DY47">
        <v>1.9014356185700001</v>
      </c>
      <c r="DZ47">
        <v>0.18923378404999999</v>
      </c>
      <c r="EA47">
        <v>776.55722395999999</v>
      </c>
      <c r="EB47">
        <v>31.073915918800001</v>
      </c>
      <c r="EC47">
        <v>0.48718601614700002</v>
      </c>
      <c r="ED47">
        <v>11.827566392</v>
      </c>
      <c r="EE47">
        <v>611.26151359200003</v>
      </c>
      <c r="EF47">
        <v>12.94067954</v>
      </c>
      <c r="EG47">
        <v>3.6846001221199999E-2</v>
      </c>
      <c r="EH47">
        <v>1.89142806269</v>
      </c>
      <c r="EI47">
        <v>191.43271701099999</v>
      </c>
      <c r="EJ47">
        <v>8.4609336137500005E-2</v>
      </c>
      <c r="EK47">
        <v>1.81955561586E-3</v>
      </c>
      <c r="EL47">
        <v>2.2744445198299998E-3</v>
      </c>
      <c r="EM47">
        <v>929.78518659300005</v>
      </c>
      <c r="EN47">
        <v>54.375145135499999</v>
      </c>
      <c r="EO47">
        <v>9.0068002985099996E-2</v>
      </c>
      <c r="EP47">
        <v>14.4650122572</v>
      </c>
      <c r="EQ47" s="28">
        <f t="shared" si="25"/>
        <v>3.0593524013943375E-2</v>
      </c>
      <c r="ER47" s="28">
        <f t="shared" si="25"/>
        <v>7.1505735856946979E-3</v>
      </c>
      <c r="ES47" s="29">
        <v>0.95975914388587702</v>
      </c>
      <c r="ET47" s="29">
        <v>1.7787469445169599E-2</v>
      </c>
      <c r="EU47" s="29">
        <v>1.2031521740639699E-3</v>
      </c>
      <c r="EV47" s="29">
        <v>1.29173125558269E-3</v>
      </c>
      <c r="EW47" s="29">
        <v>2.0282352874816199E-2</v>
      </c>
      <c r="EX47" s="29">
        <v>0.91995809185313604</v>
      </c>
      <c r="EY47" s="29">
        <v>4.6069039058039801E-2</v>
      </c>
      <c r="EZ47" s="29">
        <v>3.11220949951783E-4</v>
      </c>
      <c r="FA47" s="29">
        <v>1.4175390785825699E-2</v>
      </c>
      <c r="FB47" s="29">
        <v>6.0555650793817299E-2</v>
      </c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25">
      <c r="A48" s="17" t="s">
        <v>298</v>
      </c>
      <c r="B48" s="20">
        <v>55</v>
      </c>
      <c r="C48" s="33" t="s">
        <v>147</v>
      </c>
      <c r="D48"/>
      <c r="E48"/>
      <c r="F48" s="3" t="s">
        <v>299</v>
      </c>
      <c r="G48" s="19">
        <v>43894</v>
      </c>
      <c r="H48" s="20">
        <f>ABS(I48-G48)</f>
        <v>24</v>
      </c>
      <c r="I48" s="32">
        <v>43918</v>
      </c>
      <c r="J48" s="3">
        <v>36.6</v>
      </c>
      <c r="K48" s="20">
        <v>94</v>
      </c>
      <c r="L48" s="20">
        <v>0</v>
      </c>
      <c r="M48" s="34"/>
      <c r="N48"/>
      <c r="O48" s="3">
        <f t="shared" si="20"/>
        <v>-1</v>
      </c>
      <c r="P48" s="34"/>
      <c r="Q48" s="34"/>
      <c r="R48" s="34"/>
      <c r="S48" s="34"/>
      <c r="T48" s="20">
        <v>0</v>
      </c>
      <c r="U48" s="20">
        <v>7.85</v>
      </c>
      <c r="V48" s="20">
        <v>13</v>
      </c>
      <c r="W48" s="20">
        <v>26.6</v>
      </c>
      <c r="X48" s="20">
        <v>0.7</v>
      </c>
      <c r="Y48" s="20">
        <v>1141</v>
      </c>
      <c r="Z48" s="20">
        <v>637</v>
      </c>
      <c r="AA48" s="20">
        <v>305</v>
      </c>
      <c r="AB48" s="20">
        <v>37</v>
      </c>
      <c r="AC48" s="20">
        <v>8.0000000000000002E-3</v>
      </c>
      <c r="AD48" s="20">
        <v>293</v>
      </c>
      <c r="AE48" s="34">
        <v>1</v>
      </c>
      <c r="AF48" s="32">
        <v>43907</v>
      </c>
      <c r="AG48" s="34" t="s">
        <v>190</v>
      </c>
      <c r="AH48"/>
      <c r="AI48" s="3">
        <v>1</v>
      </c>
      <c r="AJ48" s="19">
        <v>43919</v>
      </c>
      <c r="AK48" s="3" t="s">
        <v>150</v>
      </c>
      <c r="AL48"/>
      <c r="AM48"/>
      <c r="AN48"/>
      <c r="AO48" s="19">
        <v>43918</v>
      </c>
      <c r="AP48" s="3">
        <v>146246050</v>
      </c>
      <c r="AQ48" s="38">
        <v>3</v>
      </c>
      <c r="AR48" s="38">
        <v>118</v>
      </c>
      <c r="AS48"/>
      <c r="AT48"/>
      <c r="AU48"/>
      <c r="AV48" s="22">
        <v>-1</v>
      </c>
      <c r="AW48" s="22">
        <v>0</v>
      </c>
      <c r="AX48" s="22">
        <v>0</v>
      </c>
      <c r="AY48"/>
      <c r="AZ48" s="22">
        <v>0</v>
      </c>
      <c r="BA48" s="22">
        <v>0</v>
      </c>
      <c r="BB48"/>
      <c r="BC48" s="22">
        <v>0</v>
      </c>
      <c r="BD48"/>
      <c r="BE48" s="22">
        <v>0</v>
      </c>
      <c r="BF48"/>
      <c r="BG48" s="22">
        <v>0</v>
      </c>
      <c r="BH48"/>
      <c r="BI48" s="22">
        <v>0</v>
      </c>
      <c r="BJ48"/>
      <c r="BK48" s="22">
        <v>0</v>
      </c>
      <c r="BL48"/>
      <c r="BM48" s="22">
        <v>0</v>
      </c>
      <c r="BN48"/>
      <c r="BO48" s="22">
        <v>0</v>
      </c>
      <c r="BP48"/>
      <c r="BR48"/>
      <c r="BS48"/>
      <c r="BT48"/>
      <c r="BU48" s="41">
        <v>4</v>
      </c>
      <c r="BV48" s="41">
        <v>5</v>
      </c>
      <c r="BX48" s="41">
        <v>-750</v>
      </c>
      <c r="BY48" s="41">
        <v>6930</v>
      </c>
      <c r="BZ48" s="41">
        <v>4274</v>
      </c>
      <c r="CA48" s="23">
        <f t="shared" ref="CA48:CA66" si="26">1-CB48</f>
        <v>0.3832611832611833</v>
      </c>
      <c r="CB48" s="24">
        <f t="shared" ref="CB48:CB66" si="27">BZ48/BY48</f>
        <v>0.6167388167388167</v>
      </c>
      <c r="CC48" s="41">
        <v>3601</v>
      </c>
      <c r="CD48" s="41">
        <v>2193</v>
      </c>
      <c r="CE48" s="41">
        <v>61</v>
      </c>
      <c r="CF48" s="41">
        <v>1247</v>
      </c>
      <c r="CG48" s="41">
        <v>796</v>
      </c>
      <c r="CH48">
        <f t="shared" ref="CH48:CH66" si="28">100-CI48</f>
        <v>36</v>
      </c>
      <c r="CI48" s="41">
        <v>64</v>
      </c>
      <c r="CJ48" s="41">
        <v>606</v>
      </c>
      <c r="CK48" s="41">
        <v>357</v>
      </c>
      <c r="CL48" s="41">
        <v>59</v>
      </c>
      <c r="CM48" s="41">
        <v>1747</v>
      </c>
      <c r="CN48" s="41">
        <v>1038</v>
      </c>
      <c r="CO48" s="41">
        <v>59</v>
      </c>
      <c r="CP48" s="41">
        <v>3329</v>
      </c>
      <c r="CQ48" s="41">
        <v>2081</v>
      </c>
      <c r="CR48" s="41">
        <v>63</v>
      </c>
      <c r="CS48" s="41">
        <v>1646</v>
      </c>
      <c r="CT48" s="41">
        <v>1009</v>
      </c>
      <c r="CU48" s="41">
        <v>61</v>
      </c>
      <c r="CV48">
        <f t="shared" ref="CV48:CV66" si="29">100-CU48</f>
        <v>39</v>
      </c>
      <c r="CW48" s="41">
        <v>1683</v>
      </c>
      <c r="CX48" s="41">
        <v>1072</v>
      </c>
      <c r="CY48" s="41">
        <v>64</v>
      </c>
      <c r="DA48" s="51">
        <v>7323.8967201699998</v>
      </c>
      <c r="DB48" s="25">
        <f t="shared" ref="DB48:DB66" si="30">(DA48-BY48)/DA48</f>
        <v>5.3782396887876477E-2</v>
      </c>
      <c r="DC48" s="26"/>
      <c r="DD48">
        <v>5075.06780712</v>
      </c>
      <c r="DE48">
        <v>2217.82195697</v>
      </c>
      <c r="DF48">
        <v>30.971591281799999</v>
      </c>
      <c r="DG48">
        <v>0</v>
      </c>
      <c r="DH48" s="27">
        <v>0.69294639193139795</v>
      </c>
      <c r="DI48" s="27">
        <v>0.30281993885333203</v>
      </c>
      <c r="DJ48" s="27">
        <v>4.2288405291822703E-3</v>
      </c>
      <c r="DK48" s="27">
        <v>0</v>
      </c>
      <c r="DL48" s="27">
        <v>0.30704877938251501</v>
      </c>
      <c r="DM48" s="28">
        <f t="shared" si="21"/>
        <v>4.8286860876588045E-6</v>
      </c>
      <c r="DN48" s="25">
        <f t="shared" ref="DN48:DN66" si="31">ABS(CB48/1-DH48)/DH48</f>
        <v>0.10997614834269293</v>
      </c>
      <c r="DO48" s="26"/>
      <c r="DP48"/>
      <c r="DQ48"/>
      <c r="DR48"/>
      <c r="DS48"/>
      <c r="DT48"/>
      <c r="DU48" s="2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 s="2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25">
      <c r="A49" s="17" t="s">
        <v>300</v>
      </c>
      <c r="B49" s="20">
        <v>46</v>
      </c>
      <c r="C49" s="33" t="s">
        <v>147</v>
      </c>
      <c r="D49"/>
      <c r="E49"/>
      <c r="F49" s="3" t="s">
        <v>164</v>
      </c>
      <c r="G49" s="19">
        <v>43912</v>
      </c>
      <c r="H49" s="20">
        <f>ABS(I49-G49)</f>
        <v>6</v>
      </c>
      <c r="I49" s="32">
        <v>43918</v>
      </c>
      <c r="J49" s="3">
        <v>-1</v>
      </c>
      <c r="K49" s="20">
        <v>92</v>
      </c>
      <c r="L49" s="20">
        <v>4</v>
      </c>
      <c r="M49" s="34">
        <v>1</v>
      </c>
      <c r="N49" s="19">
        <v>43918</v>
      </c>
      <c r="O49" s="3">
        <f t="shared" si="20"/>
        <v>0</v>
      </c>
      <c r="P49" s="34"/>
      <c r="Q49" s="34"/>
      <c r="R49" s="34">
        <v>1</v>
      </c>
      <c r="S49" s="32">
        <v>43959</v>
      </c>
      <c r="T49" s="20">
        <v>0</v>
      </c>
      <c r="U49" s="20">
        <v>6.12</v>
      </c>
      <c r="V49" s="20">
        <v>8</v>
      </c>
      <c r="W49" s="20">
        <v>8.1999999999999993</v>
      </c>
      <c r="X49" s="20">
        <v>1.2</v>
      </c>
      <c r="Y49" s="20">
        <v>1701</v>
      </c>
      <c r="Z49" s="20">
        <v>770</v>
      </c>
      <c r="AA49" s="20">
        <v>7914</v>
      </c>
      <c r="AB49" s="20">
        <v>78</v>
      </c>
      <c r="AC49" s="20">
        <v>5.0000000000000001E-3</v>
      </c>
      <c r="AD49" s="20">
        <v>111</v>
      </c>
      <c r="AE49" s="34">
        <v>1</v>
      </c>
      <c r="AF49" s="32">
        <v>43916</v>
      </c>
      <c r="AG49" s="34" t="s">
        <v>150</v>
      </c>
      <c r="AH49"/>
      <c r="AI49" s="3">
        <v>1</v>
      </c>
      <c r="AJ49" s="19">
        <v>43919</v>
      </c>
      <c r="AK49" s="3" t="s">
        <v>224</v>
      </c>
      <c r="AL49"/>
      <c r="AM49"/>
      <c r="AN49"/>
      <c r="AO49" s="19">
        <v>43918</v>
      </c>
      <c r="AP49" s="3">
        <v>146262878</v>
      </c>
      <c r="AQ49" s="38">
        <v>3</v>
      </c>
      <c r="AR49" s="38">
        <v>108</v>
      </c>
      <c r="AS49"/>
      <c r="AT49"/>
      <c r="AU49"/>
      <c r="AV49" s="22">
        <v>1</v>
      </c>
      <c r="AW49" s="22">
        <v>1</v>
      </c>
      <c r="AX49" s="22">
        <v>0</v>
      </c>
      <c r="AY49" s="22"/>
      <c r="AZ49" s="22">
        <v>0</v>
      </c>
      <c r="BA49" s="22">
        <v>0</v>
      </c>
      <c r="BB49" s="22"/>
      <c r="BC49" s="22">
        <v>0</v>
      </c>
      <c r="BD49" s="22"/>
      <c r="BE49" s="22">
        <v>0</v>
      </c>
      <c r="BF49" s="22"/>
      <c r="BG49" s="22">
        <v>0</v>
      </c>
      <c r="BH49" s="22"/>
      <c r="BI49" s="22">
        <v>0</v>
      </c>
      <c r="BJ49" s="22"/>
      <c r="BK49" s="22">
        <v>1</v>
      </c>
      <c r="BL49" s="22" t="s">
        <v>161</v>
      </c>
      <c r="BM49" s="22">
        <v>0</v>
      </c>
      <c r="BN49" s="22"/>
      <c r="BO49" s="22">
        <v>0</v>
      </c>
      <c r="BP49"/>
      <c r="BR49"/>
      <c r="BS49"/>
      <c r="BT49"/>
      <c r="BU49" s="41">
        <v>5</v>
      </c>
      <c r="BV49" s="41">
        <v>5</v>
      </c>
      <c r="BX49" s="41">
        <v>-750</v>
      </c>
      <c r="BY49" s="41">
        <v>4612</v>
      </c>
      <c r="BZ49" s="41">
        <v>2526</v>
      </c>
      <c r="CA49" s="23">
        <f t="shared" si="26"/>
        <v>0.45229835212489156</v>
      </c>
      <c r="CB49" s="24">
        <f t="shared" si="27"/>
        <v>0.54770164787510844</v>
      </c>
      <c r="CC49" s="41">
        <v>2524</v>
      </c>
      <c r="CD49" s="41">
        <v>1297</v>
      </c>
      <c r="CE49" s="41">
        <v>51</v>
      </c>
      <c r="CF49" s="41">
        <v>934</v>
      </c>
      <c r="CG49" s="41">
        <v>592</v>
      </c>
      <c r="CH49">
        <f t="shared" si="28"/>
        <v>37</v>
      </c>
      <c r="CI49" s="41">
        <v>63</v>
      </c>
      <c r="CJ49" s="41">
        <v>280</v>
      </c>
      <c r="CK49" s="41">
        <v>106</v>
      </c>
      <c r="CL49" s="41">
        <v>38</v>
      </c>
      <c r="CM49" s="41">
        <v>1309</v>
      </c>
      <c r="CN49" s="41">
        <v>599</v>
      </c>
      <c r="CO49" s="41">
        <v>46</v>
      </c>
      <c r="CP49" s="41">
        <v>2087</v>
      </c>
      <c r="CQ49" s="41">
        <v>1228</v>
      </c>
      <c r="CR49" s="41">
        <v>59</v>
      </c>
      <c r="CS49" s="41">
        <v>651</v>
      </c>
      <c r="CT49" s="41">
        <v>632</v>
      </c>
      <c r="CU49" s="41">
        <v>67</v>
      </c>
      <c r="CV49">
        <f t="shared" si="29"/>
        <v>33</v>
      </c>
      <c r="CW49" s="41">
        <v>1136</v>
      </c>
      <c r="CX49" s="41">
        <v>596</v>
      </c>
      <c r="CY49" s="41">
        <v>53</v>
      </c>
      <c r="DA49">
        <v>5422.7760647100004</v>
      </c>
      <c r="DB49" s="25">
        <f t="shared" si="30"/>
        <v>0.14951310086107328</v>
      </c>
      <c r="DC49" s="26"/>
      <c r="DD49">
        <v>3362.3092398700001</v>
      </c>
      <c r="DE49">
        <v>1850.94639577</v>
      </c>
      <c r="DF49">
        <v>209.52042906899999</v>
      </c>
      <c r="DG49">
        <v>0</v>
      </c>
      <c r="DH49" s="27">
        <v>0.62003468329644396</v>
      </c>
      <c r="DI49" s="27">
        <v>0.34132820047935802</v>
      </c>
      <c r="DJ49" s="27">
        <v>3.8637116224013703E-2</v>
      </c>
      <c r="DK49" s="27">
        <v>0</v>
      </c>
      <c r="DL49" s="27">
        <v>0.37996531670337202</v>
      </c>
      <c r="DM49" s="28">
        <f t="shared" si="21"/>
        <v>1.8448930216035444E-13</v>
      </c>
      <c r="DN49" s="25">
        <f t="shared" si="31"/>
        <v>0.11665966012864551</v>
      </c>
      <c r="DO49" s="26"/>
      <c r="DP49"/>
      <c r="DQ49"/>
      <c r="DR49"/>
      <c r="DS49"/>
      <c r="DT49"/>
      <c r="DU49" s="28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 s="28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25">
      <c r="A50" s="17" t="s">
        <v>301</v>
      </c>
      <c r="B50" s="20">
        <v>97</v>
      </c>
      <c r="C50" s="33" t="s">
        <v>142</v>
      </c>
      <c r="D50" s="3"/>
      <c r="E50" s="3"/>
      <c r="F50" s="3"/>
      <c r="G50" s="3"/>
      <c r="H50" s="20"/>
      <c r="I50" s="32">
        <v>43913</v>
      </c>
      <c r="J50" s="3">
        <v>36.700000000000003</v>
      </c>
      <c r="K50" s="20">
        <v>94</v>
      </c>
      <c r="L50" s="20">
        <v>0</v>
      </c>
      <c r="M50" s="18">
        <v>1</v>
      </c>
      <c r="N50" s="19">
        <v>43915</v>
      </c>
      <c r="O50" s="3">
        <f t="shared" si="20"/>
        <v>2</v>
      </c>
      <c r="P50" s="34"/>
      <c r="Q50" s="34"/>
      <c r="R50" s="34">
        <v>1</v>
      </c>
      <c r="S50" s="32">
        <v>43939</v>
      </c>
      <c r="T50" s="3">
        <v>0</v>
      </c>
      <c r="U50" s="3">
        <v>4.45</v>
      </c>
      <c r="V50" s="3">
        <v>-1</v>
      </c>
      <c r="W50" s="3">
        <v>2.5</v>
      </c>
      <c r="X50" s="3">
        <v>2</v>
      </c>
      <c r="Y50" s="3">
        <v>-1</v>
      </c>
      <c r="Z50" s="3">
        <v>-1</v>
      </c>
      <c r="AA50" s="3">
        <v>-1</v>
      </c>
      <c r="AB50" s="3">
        <v>-1</v>
      </c>
      <c r="AC50" s="3">
        <v>-1</v>
      </c>
      <c r="AD50" s="3">
        <v>-1</v>
      </c>
      <c r="AE50" s="34">
        <v>1</v>
      </c>
      <c r="AF50" s="32">
        <v>43915</v>
      </c>
      <c r="AG50" s="34" t="s">
        <v>150</v>
      </c>
      <c r="AH50" s="3"/>
      <c r="AI50" s="3"/>
      <c r="AJ50" s="3"/>
      <c r="AK50" s="3"/>
      <c r="AL50" s="3"/>
      <c r="AM50" s="3"/>
      <c r="AN50" s="3"/>
      <c r="AO50" s="19">
        <v>43914</v>
      </c>
      <c r="AP50" s="22">
        <v>146163820</v>
      </c>
      <c r="AQ50" s="38">
        <v>3</v>
      </c>
      <c r="AR50" s="38">
        <v>93</v>
      </c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U50">
        <v>4</v>
      </c>
      <c r="BV50">
        <v>3</v>
      </c>
      <c r="BX50">
        <v>-600</v>
      </c>
      <c r="BY50">
        <v>2843</v>
      </c>
      <c r="BZ50">
        <v>2158</v>
      </c>
      <c r="CA50" s="23">
        <f t="shared" si="26"/>
        <v>0.24094266619767846</v>
      </c>
      <c r="CB50" s="24">
        <f t="shared" si="27"/>
        <v>0.75905733380232154</v>
      </c>
      <c r="CC50">
        <v>1348</v>
      </c>
      <c r="CD50">
        <v>916</v>
      </c>
      <c r="CE50">
        <v>68</v>
      </c>
      <c r="CF50">
        <v>589</v>
      </c>
      <c r="CG50">
        <v>432</v>
      </c>
      <c r="CH50">
        <f t="shared" si="28"/>
        <v>27</v>
      </c>
      <c r="CI50">
        <v>73</v>
      </c>
      <c r="CJ50">
        <v>309</v>
      </c>
      <c r="CK50">
        <v>251</v>
      </c>
      <c r="CL50">
        <v>81</v>
      </c>
      <c r="CM50">
        <v>450</v>
      </c>
      <c r="CN50">
        <v>233</v>
      </c>
      <c r="CO50">
        <v>52</v>
      </c>
      <c r="CP50">
        <v>1495</v>
      </c>
      <c r="CQ50">
        <v>1241</v>
      </c>
      <c r="CR50">
        <v>83</v>
      </c>
      <c r="CS50">
        <v>881</v>
      </c>
      <c r="CT50">
        <v>772</v>
      </c>
      <c r="CU50">
        <v>88</v>
      </c>
      <c r="CV50">
        <f t="shared" si="29"/>
        <v>12</v>
      </c>
      <c r="CW50">
        <v>613</v>
      </c>
      <c r="CX50">
        <v>269</v>
      </c>
      <c r="CY50">
        <v>77</v>
      </c>
      <c r="DA50">
        <v>3250.52119834</v>
      </c>
      <c r="DB50" s="25">
        <f t="shared" si="30"/>
        <v>0.12537103235878477</v>
      </c>
      <c r="DC50" s="26"/>
      <c r="DD50">
        <v>2670.13143627</v>
      </c>
      <c r="DE50">
        <v>560.01018168500002</v>
      </c>
      <c r="DF50">
        <v>20.7355386391</v>
      </c>
      <c r="DG50">
        <v>0</v>
      </c>
      <c r="DH50" s="27">
        <v>0.82144716903664605</v>
      </c>
      <c r="DI50" s="27">
        <v>0.17228319629817801</v>
      </c>
      <c r="DJ50" s="27">
        <v>6.3791427201549599E-3</v>
      </c>
      <c r="DK50" s="27">
        <v>0</v>
      </c>
      <c r="DL50" s="27">
        <v>0.17866233901833301</v>
      </c>
      <c r="DM50" s="28">
        <f t="shared" si="21"/>
        <v>1.0950805497960471E-4</v>
      </c>
      <c r="DN50" s="25">
        <f t="shared" si="31"/>
        <v>7.5951123317513317E-2</v>
      </c>
      <c r="DO50" s="26"/>
      <c r="DU50" s="28"/>
      <c r="EQ50" s="28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s="3" customFormat="1" ht="15.75" x14ac:dyDescent="0.25">
      <c r="A51" s="17" t="s">
        <v>302</v>
      </c>
      <c r="B51" s="20">
        <v>37</v>
      </c>
      <c r="C51" s="33" t="s">
        <v>142</v>
      </c>
      <c r="F51" s="3" t="s">
        <v>303</v>
      </c>
      <c r="G51" s="19">
        <v>43912</v>
      </c>
      <c r="H51" s="20">
        <f>ABS(I51-G51)</f>
        <v>3</v>
      </c>
      <c r="I51" s="32">
        <v>43915</v>
      </c>
      <c r="J51" s="3">
        <v>38.299999999999997</v>
      </c>
      <c r="K51" s="20">
        <v>100</v>
      </c>
      <c r="L51" s="20">
        <v>2</v>
      </c>
      <c r="M51" s="34"/>
      <c r="O51" s="3">
        <f t="shared" si="20"/>
        <v>-1</v>
      </c>
      <c r="P51" s="34"/>
      <c r="Q51" s="34"/>
      <c r="R51" s="34"/>
      <c r="S51" s="34"/>
      <c r="T51" s="3">
        <v>0</v>
      </c>
      <c r="U51" s="3">
        <v>9.1300000000000008</v>
      </c>
      <c r="V51" s="3">
        <v>15</v>
      </c>
      <c r="W51" s="3">
        <v>7.7</v>
      </c>
      <c r="X51" s="3">
        <v>1.1000000000000001</v>
      </c>
      <c r="Y51" s="3">
        <v>1263</v>
      </c>
      <c r="Z51" s="3">
        <v>292</v>
      </c>
      <c r="AA51" s="3">
        <v>55</v>
      </c>
      <c r="AB51" s="3">
        <v>-1</v>
      </c>
      <c r="AC51" s="3">
        <v>-1</v>
      </c>
      <c r="AD51" s="3">
        <v>51.1</v>
      </c>
      <c r="AE51" s="34">
        <v>1</v>
      </c>
      <c r="AF51" s="32">
        <v>43915</v>
      </c>
      <c r="AG51" s="34" t="s">
        <v>150</v>
      </c>
      <c r="AO51" s="19">
        <v>43915</v>
      </c>
      <c r="AP51" s="3">
        <v>146162991</v>
      </c>
      <c r="AQ51" s="3">
        <v>3</v>
      </c>
      <c r="AR51" s="3">
        <v>108</v>
      </c>
      <c r="AV51" s="3">
        <v>0</v>
      </c>
      <c r="AW51" s="3">
        <v>0</v>
      </c>
      <c r="AX51" s="3">
        <v>0</v>
      </c>
      <c r="AZ51" s="3">
        <v>0</v>
      </c>
      <c r="BA51" s="3">
        <v>0</v>
      </c>
      <c r="BC51" s="3">
        <v>0</v>
      </c>
      <c r="BE51" s="3">
        <v>0</v>
      </c>
      <c r="BG51" s="3">
        <v>0</v>
      </c>
      <c r="BI51" s="3">
        <v>0</v>
      </c>
      <c r="BK51" s="3">
        <v>0</v>
      </c>
      <c r="BM51" s="3">
        <v>0</v>
      </c>
      <c r="BO51" s="3">
        <v>1</v>
      </c>
      <c r="BP51" s="3" t="s">
        <v>228</v>
      </c>
      <c r="BU51" s="3">
        <v>3</v>
      </c>
      <c r="BV51" s="3">
        <v>3</v>
      </c>
      <c r="BW51" s="5"/>
      <c r="BX51" s="3">
        <v>-650</v>
      </c>
      <c r="BY51" s="3">
        <v>1659</v>
      </c>
      <c r="BZ51" s="3">
        <v>1144</v>
      </c>
      <c r="CA51" s="23">
        <f t="shared" si="26"/>
        <v>0.31042796865581679</v>
      </c>
      <c r="CB51" s="24">
        <f t="shared" si="27"/>
        <v>0.68957203134418321</v>
      </c>
      <c r="CC51" s="3">
        <v>968</v>
      </c>
      <c r="CD51" s="3">
        <v>735</v>
      </c>
      <c r="CE51" s="3">
        <v>76</v>
      </c>
      <c r="CF51" s="3">
        <v>339</v>
      </c>
      <c r="CG51" s="3">
        <v>262</v>
      </c>
      <c r="CH51" s="3">
        <f t="shared" si="28"/>
        <v>17</v>
      </c>
      <c r="CI51" s="3">
        <v>83</v>
      </c>
      <c r="CJ51" s="3">
        <v>131</v>
      </c>
      <c r="CK51" s="3">
        <v>109</v>
      </c>
      <c r="CL51" s="3">
        <v>83</v>
      </c>
      <c r="CM51" s="3">
        <v>497</v>
      </c>
      <c r="CN51" s="3">
        <v>343</v>
      </c>
      <c r="CO51" s="3">
        <v>69</v>
      </c>
      <c r="CP51" s="3">
        <v>691</v>
      </c>
      <c r="CQ51" s="3">
        <v>408</v>
      </c>
      <c r="CR51" s="3">
        <v>59</v>
      </c>
      <c r="CS51" s="3">
        <v>384</v>
      </c>
      <c r="CT51" s="3">
        <v>271</v>
      </c>
      <c r="CU51" s="3">
        <v>71</v>
      </c>
      <c r="CV51" s="3">
        <f t="shared" si="29"/>
        <v>29</v>
      </c>
      <c r="CW51" s="3">
        <v>306</v>
      </c>
      <c r="CX51" s="3">
        <v>136</v>
      </c>
      <c r="CY51" s="3">
        <v>45</v>
      </c>
      <c r="CZ51" s="5"/>
      <c r="DA51" s="3">
        <v>1843.02386265</v>
      </c>
      <c r="DB51" s="25">
        <f t="shared" si="30"/>
        <v>9.9848876826478222E-2</v>
      </c>
      <c r="DC51" s="26"/>
      <c r="DD51" s="3">
        <v>1750.2426761500001</v>
      </c>
      <c r="DE51" s="3">
        <v>92.746279166899996</v>
      </c>
      <c r="DF51" s="3">
        <v>0</v>
      </c>
      <c r="DG51" s="3">
        <v>0</v>
      </c>
      <c r="DH51" s="27">
        <v>0.94965817405826003</v>
      </c>
      <c r="DI51" s="27">
        <v>5.0322885691531101E-2</v>
      </c>
      <c r="DJ51" s="27">
        <v>0</v>
      </c>
      <c r="DK51" s="27">
        <v>0</v>
      </c>
      <c r="DL51" s="27">
        <v>5.0322885691531101E-2</v>
      </c>
      <c r="DM51" s="28">
        <f t="shared" si="21"/>
        <v>1.8940250209087009E-5</v>
      </c>
      <c r="DN51" s="25">
        <f t="shared" si="31"/>
        <v>0.27387343132384911</v>
      </c>
      <c r="DO51" s="26"/>
      <c r="DU51" s="28"/>
      <c r="DV51" s="5"/>
      <c r="EQ51" s="28"/>
      <c r="ER51" s="7"/>
      <c r="ES51" s="4"/>
      <c r="ET51" s="4"/>
      <c r="EU51" s="4"/>
      <c r="EV51" s="4"/>
      <c r="EW51" s="4"/>
      <c r="EX51" s="4"/>
      <c r="EY51" s="4"/>
      <c r="EZ51" s="4"/>
      <c r="FA51" s="4"/>
      <c r="FB51" s="4"/>
    </row>
    <row r="52" spans="1:1024" x14ac:dyDescent="0.25">
      <c r="A52" s="17" t="s">
        <v>304</v>
      </c>
      <c r="B52" s="3">
        <v>84</v>
      </c>
      <c r="C52" s="34" t="s">
        <v>147</v>
      </c>
      <c r="D52"/>
      <c r="E52"/>
      <c r="F52" s="3" t="s">
        <v>305</v>
      </c>
      <c r="G52" s="19">
        <v>43911</v>
      </c>
      <c r="H52" s="20">
        <f>ABS(I52-G52)</f>
        <v>0</v>
      </c>
      <c r="I52" s="17">
        <v>43911</v>
      </c>
      <c r="J52" s="3">
        <v>39</v>
      </c>
      <c r="K52" s="20">
        <v>-1</v>
      </c>
      <c r="L52" s="20">
        <v>-1</v>
      </c>
      <c r="M52" s="18">
        <v>1</v>
      </c>
      <c r="N52" s="17">
        <v>43914</v>
      </c>
      <c r="O52" s="3">
        <f t="shared" si="20"/>
        <v>3</v>
      </c>
      <c r="P52" s="34"/>
      <c r="Q52" s="21"/>
      <c r="R52" s="21">
        <v>1</v>
      </c>
      <c r="S52" s="17">
        <v>43921</v>
      </c>
      <c r="T52" s="3">
        <v>0</v>
      </c>
      <c r="U52" s="3">
        <v>12.33</v>
      </c>
      <c r="V52" s="3">
        <v>5</v>
      </c>
      <c r="W52" s="3">
        <v>3.2</v>
      </c>
      <c r="X52" s="3">
        <v>1.3</v>
      </c>
      <c r="Y52" s="3">
        <v>2362</v>
      </c>
      <c r="Z52" s="3">
        <v>242</v>
      </c>
      <c r="AA52" s="3">
        <v>121</v>
      </c>
      <c r="AB52" s="3">
        <v>-1</v>
      </c>
      <c r="AC52" s="3">
        <v>-1</v>
      </c>
      <c r="AD52" s="3">
        <v>56.2</v>
      </c>
      <c r="AE52" s="34">
        <v>1</v>
      </c>
      <c r="AF52" s="32">
        <v>43912</v>
      </c>
      <c r="AG52" s="32" t="s">
        <v>150</v>
      </c>
      <c r="AH52" s="37"/>
      <c r="AI52" s="34">
        <v>1</v>
      </c>
      <c r="AJ52" s="32">
        <v>43914</v>
      </c>
      <c r="AK52" s="34" t="s">
        <v>167</v>
      </c>
      <c r="AL52"/>
      <c r="AM52"/>
      <c r="AN52"/>
      <c r="AO52" s="36">
        <v>43911</v>
      </c>
      <c r="AP52" s="22">
        <v>146065979</v>
      </c>
      <c r="AQ52" s="22">
        <v>3</v>
      </c>
      <c r="AR52" s="22">
        <v>102</v>
      </c>
      <c r="AS52"/>
      <c r="AT52"/>
      <c r="AU52"/>
      <c r="AV52" s="3">
        <v>-1</v>
      </c>
      <c r="AW52" s="3">
        <v>1</v>
      </c>
      <c r="AX52" s="3">
        <v>1</v>
      </c>
      <c r="AY52" s="3" t="s">
        <v>306</v>
      </c>
      <c r="AZ52" s="3">
        <v>1</v>
      </c>
      <c r="BA52" s="3">
        <v>0</v>
      </c>
      <c r="BB52"/>
      <c r="BC52" s="3">
        <v>0</v>
      </c>
      <c r="BD52"/>
      <c r="BE52" s="3">
        <v>0</v>
      </c>
      <c r="BF52"/>
      <c r="BG52" s="3">
        <v>0</v>
      </c>
      <c r="BH52"/>
      <c r="BI52" s="3">
        <v>1</v>
      </c>
      <c r="BJ52" s="3" t="s">
        <v>307</v>
      </c>
      <c r="BK52" s="3">
        <v>0</v>
      </c>
      <c r="BL52"/>
      <c r="BM52" s="3">
        <v>0</v>
      </c>
      <c r="BN52"/>
      <c r="BO52" s="3">
        <v>0</v>
      </c>
      <c r="BP52"/>
      <c r="BQ52"/>
      <c r="BR52"/>
      <c r="BS52"/>
      <c r="BT52"/>
      <c r="BU52">
        <v>3</v>
      </c>
      <c r="BV52">
        <v>3</v>
      </c>
      <c r="BX52">
        <v>-750</v>
      </c>
      <c r="BY52">
        <v>2637</v>
      </c>
      <c r="BZ52">
        <v>1813</v>
      </c>
      <c r="CA52" s="23">
        <f t="shared" si="26"/>
        <v>0.31247629882442174</v>
      </c>
      <c r="CB52" s="24">
        <f t="shared" si="27"/>
        <v>0.68752370117557826</v>
      </c>
      <c r="CC52">
        <v>1577</v>
      </c>
      <c r="CD52">
        <v>1093</v>
      </c>
      <c r="CE52">
        <v>69</v>
      </c>
      <c r="CF52">
        <v>772</v>
      </c>
      <c r="CG52">
        <v>673</v>
      </c>
      <c r="CH52">
        <f t="shared" si="28"/>
        <v>13</v>
      </c>
      <c r="CI52">
        <v>87</v>
      </c>
      <c r="CJ52">
        <v>137</v>
      </c>
      <c r="CK52">
        <v>86</v>
      </c>
      <c r="CL52">
        <v>63</v>
      </c>
      <c r="CM52">
        <v>667</v>
      </c>
      <c r="CN52">
        <v>333</v>
      </c>
      <c r="CO52">
        <v>50</v>
      </c>
      <c r="CP52">
        <v>1059</v>
      </c>
      <c r="CQ52">
        <v>720</v>
      </c>
      <c r="CR52">
        <v>68</v>
      </c>
      <c r="CS52">
        <v>606</v>
      </c>
      <c r="CT52">
        <v>513</v>
      </c>
      <c r="CU52">
        <v>85</v>
      </c>
      <c r="CV52">
        <f t="shared" si="29"/>
        <v>15</v>
      </c>
      <c r="CW52">
        <v>453</v>
      </c>
      <c r="CX52">
        <v>208</v>
      </c>
      <c r="CY52">
        <v>46</v>
      </c>
      <c r="DA52" s="41">
        <v>2910.7544404499999</v>
      </c>
      <c r="DB52" s="25">
        <f t="shared" si="30"/>
        <v>9.4049307851499064E-2</v>
      </c>
      <c r="DC52" s="26"/>
      <c r="DD52">
        <v>2281.2968727399998</v>
      </c>
      <c r="DE52">
        <v>621.60005162599998</v>
      </c>
      <c r="DF52">
        <v>70.728158984499998</v>
      </c>
      <c r="DG52">
        <v>0</v>
      </c>
      <c r="DH52" s="27">
        <v>0.78374762262230302</v>
      </c>
      <c r="DI52" s="27">
        <v>0.21355289989007101</v>
      </c>
      <c r="DJ52" s="27">
        <v>2.4298909589077398E-2</v>
      </c>
      <c r="DK52" s="27">
        <v>0</v>
      </c>
      <c r="DL52" s="27">
        <v>0.237851809479149</v>
      </c>
      <c r="DM52" s="28">
        <f t="shared" si="21"/>
        <v>2.1599432101452147E-2</v>
      </c>
      <c r="DN52" s="25">
        <f t="shared" si="31"/>
        <v>0.12277411588793574</v>
      </c>
      <c r="DO52" s="26"/>
      <c r="DP52"/>
      <c r="DQ52"/>
      <c r="DR52"/>
      <c r="DS52"/>
      <c r="DT52"/>
      <c r="DU52" s="28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 s="28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25">
      <c r="A53" s="17" t="s">
        <v>308</v>
      </c>
      <c r="B53" s="20">
        <v>68</v>
      </c>
      <c r="C53" s="33" t="s">
        <v>142</v>
      </c>
      <c r="D53"/>
      <c r="E53"/>
      <c r="F53" s="3" t="s">
        <v>164</v>
      </c>
      <c r="G53" s="19">
        <v>43919</v>
      </c>
      <c r="H53" s="3">
        <f>I53-G53</f>
        <v>1</v>
      </c>
      <c r="I53" s="32">
        <v>43920</v>
      </c>
      <c r="J53" s="3">
        <v>39.4</v>
      </c>
      <c r="K53" s="20">
        <v>95</v>
      </c>
      <c r="L53" s="20">
        <v>0</v>
      </c>
      <c r="M53" s="34"/>
      <c r="N53"/>
      <c r="O53" s="3">
        <f t="shared" si="20"/>
        <v>-1</v>
      </c>
      <c r="P53" s="34"/>
      <c r="Q53" s="34"/>
      <c r="R53" s="34"/>
      <c r="S53" s="34"/>
      <c r="T53"/>
      <c r="U53" s="20">
        <v>2.17</v>
      </c>
      <c r="V53" s="20">
        <v>26</v>
      </c>
      <c r="W53" s="20">
        <v>0.6</v>
      </c>
      <c r="X53" s="20">
        <v>0.9</v>
      </c>
      <c r="Y53" s="20">
        <v>7044</v>
      </c>
      <c r="Z53" s="20">
        <v>289</v>
      </c>
      <c r="AA53" s="20">
        <v>108</v>
      </c>
      <c r="AB53" s="20">
        <v>-1</v>
      </c>
      <c r="AC53" s="20">
        <v>-1</v>
      </c>
      <c r="AD53" s="20">
        <v>29</v>
      </c>
      <c r="AE53" s="34">
        <v>1</v>
      </c>
      <c r="AF53"/>
      <c r="AG53" s="34" t="s">
        <v>190</v>
      </c>
      <c r="AH53"/>
      <c r="AI53"/>
      <c r="AJ53"/>
      <c r="AK53"/>
      <c r="AL53"/>
      <c r="AM53"/>
      <c r="AN53"/>
      <c r="AO53" s="36">
        <v>43919</v>
      </c>
      <c r="AP53" s="22">
        <v>146262869</v>
      </c>
      <c r="AQ53"/>
      <c r="AR53"/>
      <c r="AS53"/>
      <c r="AT53"/>
      <c r="AU53"/>
      <c r="AV53" s="22">
        <v>-1</v>
      </c>
      <c r="AW53" s="3">
        <v>0</v>
      </c>
      <c r="AX53" s="3">
        <v>0</v>
      </c>
      <c r="AY53"/>
      <c r="AZ53" s="3">
        <v>0</v>
      </c>
      <c r="BA53" s="3">
        <v>0</v>
      </c>
      <c r="BB53"/>
      <c r="BC53" s="3">
        <v>0</v>
      </c>
      <c r="BD53"/>
      <c r="BE53" s="3">
        <v>0</v>
      </c>
      <c r="BF53"/>
      <c r="BG53" s="3">
        <v>0</v>
      </c>
      <c r="BH53"/>
      <c r="BI53" s="3">
        <v>0</v>
      </c>
      <c r="BJ53"/>
      <c r="BK53" s="3">
        <v>0</v>
      </c>
      <c r="BL53"/>
      <c r="BM53" s="3">
        <v>0</v>
      </c>
      <c r="BN53"/>
      <c r="BO53" s="3">
        <v>0</v>
      </c>
      <c r="BP53"/>
      <c r="BQ53"/>
      <c r="BR53"/>
      <c r="BS53"/>
      <c r="BT53"/>
      <c r="BU53" s="22">
        <v>3</v>
      </c>
      <c r="BV53" s="22">
        <v>3</v>
      </c>
      <c r="BX53" s="22">
        <v>-750</v>
      </c>
      <c r="BY53" s="22">
        <v>5577</v>
      </c>
      <c r="BZ53" s="22">
        <v>5039</v>
      </c>
      <c r="CA53" s="23">
        <f t="shared" si="26"/>
        <v>9.6467634929173429E-2</v>
      </c>
      <c r="CB53" s="24">
        <f t="shared" si="27"/>
        <v>0.90353236507082657</v>
      </c>
      <c r="CC53" s="22">
        <v>3032</v>
      </c>
      <c r="CD53" s="22">
        <v>2785</v>
      </c>
      <c r="CE53" s="22">
        <v>92</v>
      </c>
      <c r="CF53" s="22">
        <v>1092</v>
      </c>
      <c r="CG53" s="22">
        <v>1026</v>
      </c>
      <c r="CH53">
        <f t="shared" si="28"/>
        <v>6</v>
      </c>
      <c r="CI53" s="22">
        <v>94</v>
      </c>
      <c r="CJ53"/>
      <c r="CK53"/>
      <c r="CL53"/>
      <c r="CM53"/>
      <c r="CN53"/>
      <c r="CO53"/>
      <c r="CP53"/>
      <c r="CQ53"/>
      <c r="CR53"/>
      <c r="CS53"/>
      <c r="CT53"/>
      <c r="CU53"/>
      <c r="CV53">
        <f t="shared" si="29"/>
        <v>100</v>
      </c>
      <c r="CW53"/>
      <c r="CX53"/>
      <c r="CY53"/>
      <c r="DA53">
        <v>6280.7241363499998</v>
      </c>
      <c r="DB53" s="25">
        <f t="shared" si="30"/>
        <v>0.11204506376536452</v>
      </c>
      <c r="DC53" s="26"/>
      <c r="DD53">
        <v>6280.6236666900004</v>
      </c>
      <c r="DE53">
        <v>0</v>
      </c>
      <c r="DF53">
        <v>0.100469665527</v>
      </c>
      <c r="DG53">
        <v>0</v>
      </c>
      <c r="DH53" s="27">
        <v>0.99998400349102801</v>
      </c>
      <c r="DI53" s="27">
        <v>0</v>
      </c>
      <c r="DJ53" s="27">
        <v>1.5996509852347601E-5</v>
      </c>
      <c r="DK53" s="27">
        <v>0</v>
      </c>
      <c r="DL53" s="27">
        <v>1.5996509852347601E-5</v>
      </c>
      <c r="DM53" s="28">
        <f t="shared" si="21"/>
        <v>8.8013876702254984E-13</v>
      </c>
      <c r="DN53" s="25">
        <f t="shared" si="31"/>
        <v>9.6453181334382035E-2</v>
      </c>
      <c r="DO53" s="26"/>
      <c r="DP53"/>
      <c r="DQ53"/>
      <c r="DR53"/>
      <c r="DS53"/>
      <c r="DT53"/>
      <c r="DU53" s="28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 s="28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25">
      <c r="A54" s="17" t="s">
        <v>309</v>
      </c>
      <c r="B54" s="3">
        <v>52</v>
      </c>
      <c r="C54" s="18" t="s">
        <v>147</v>
      </c>
      <c r="D54"/>
      <c r="E54"/>
      <c r="F54" s="3" t="s">
        <v>195</v>
      </c>
      <c r="G54" s="3" t="s">
        <v>310</v>
      </c>
      <c r="H54" s="20"/>
      <c r="I54" s="17">
        <v>43901</v>
      </c>
      <c r="J54" s="3">
        <v>-1</v>
      </c>
      <c r="K54" s="20">
        <v>-1</v>
      </c>
      <c r="L54" s="20">
        <v>-1</v>
      </c>
      <c r="M54" s="18">
        <v>1</v>
      </c>
      <c r="N54" s="17">
        <v>43907</v>
      </c>
      <c r="O54" s="3">
        <f t="shared" si="20"/>
        <v>6</v>
      </c>
      <c r="P54" s="18"/>
      <c r="Q54" s="21"/>
      <c r="R54" s="21"/>
      <c r="S54" s="21"/>
      <c r="T54" s="3">
        <v>0</v>
      </c>
      <c r="U54" s="3">
        <v>5.65</v>
      </c>
      <c r="V54" s="3">
        <v>-1</v>
      </c>
      <c r="W54" s="3">
        <v>5.7</v>
      </c>
      <c r="X54" s="3">
        <v>2.2999999999999998</v>
      </c>
      <c r="Y54" s="3">
        <v>-1</v>
      </c>
      <c r="Z54" s="3">
        <v>264</v>
      </c>
      <c r="AA54" s="3">
        <v>258</v>
      </c>
      <c r="AB54" s="3">
        <v>-1</v>
      </c>
      <c r="AC54" s="3">
        <v>-1</v>
      </c>
      <c r="AD54" s="3">
        <v>-1</v>
      </c>
      <c r="AE54" s="18">
        <v>1</v>
      </c>
      <c r="AF54" s="17">
        <v>43902</v>
      </c>
      <c r="AG54" s="17" t="s">
        <v>150</v>
      </c>
      <c r="AH54" s="21">
        <f>AO54-AF54</f>
        <v>5</v>
      </c>
      <c r="AI54" s="18">
        <v>1</v>
      </c>
      <c r="AJ54" s="17">
        <v>43908</v>
      </c>
      <c r="AK54" s="18" t="s">
        <v>167</v>
      </c>
      <c r="AL54" s="3">
        <v>-1</v>
      </c>
      <c r="AM54"/>
      <c r="AN54"/>
      <c r="AO54" s="19">
        <v>43907</v>
      </c>
      <c r="AP54" s="3">
        <v>146004914</v>
      </c>
      <c r="AQ54" s="3">
        <v>3</v>
      </c>
      <c r="AR54" s="3">
        <v>102</v>
      </c>
      <c r="AS54" s="3">
        <v>-1</v>
      </c>
      <c r="AT54"/>
      <c r="AU54"/>
      <c r="AV54" s="3">
        <v>-1</v>
      </c>
      <c r="AW54" s="3">
        <v>1</v>
      </c>
      <c r="AX54" s="3">
        <v>0</v>
      </c>
      <c r="AY54"/>
      <c r="AZ54" s="3">
        <v>1</v>
      </c>
      <c r="BA54" s="3">
        <v>0</v>
      </c>
      <c r="BB54"/>
      <c r="BC54" s="3">
        <v>1</v>
      </c>
      <c r="BD54" s="3" t="s">
        <v>311</v>
      </c>
      <c r="BE54" s="3">
        <v>0</v>
      </c>
      <c r="BF54"/>
      <c r="BG54" s="3">
        <v>1</v>
      </c>
      <c r="BH54" s="3" t="s">
        <v>238</v>
      </c>
      <c r="BI54" s="3">
        <v>1</v>
      </c>
      <c r="BJ54" s="3" t="s">
        <v>170</v>
      </c>
      <c r="BK54" s="3">
        <v>1</v>
      </c>
      <c r="BL54" s="3" t="s">
        <v>312</v>
      </c>
      <c r="BM54" s="3">
        <v>1</v>
      </c>
      <c r="BN54" s="3" t="s">
        <v>313</v>
      </c>
      <c r="BO54" s="3">
        <v>0</v>
      </c>
      <c r="BP54"/>
      <c r="BR54"/>
      <c r="BS54"/>
      <c r="BT54"/>
      <c r="BU54">
        <v>5</v>
      </c>
      <c r="BV54">
        <v>5</v>
      </c>
      <c r="BX54">
        <v>-600</v>
      </c>
      <c r="BY54">
        <v>2683</v>
      </c>
      <c r="BZ54">
        <v>1264</v>
      </c>
      <c r="CA54" s="23">
        <f t="shared" si="26"/>
        <v>0.52888557584793139</v>
      </c>
      <c r="CB54" s="24">
        <f t="shared" si="27"/>
        <v>0.47111442415206856</v>
      </c>
      <c r="CC54">
        <v>1612</v>
      </c>
      <c r="CD54">
        <v>860</v>
      </c>
      <c r="CE54">
        <v>53</v>
      </c>
      <c r="CF54">
        <v>649</v>
      </c>
      <c r="CG54">
        <v>295</v>
      </c>
      <c r="CH54">
        <f t="shared" si="28"/>
        <v>54</v>
      </c>
      <c r="CI54">
        <v>46</v>
      </c>
      <c r="CJ54">
        <v>309</v>
      </c>
      <c r="CK54">
        <v>214</v>
      </c>
      <c r="CL54">
        <v>69</v>
      </c>
      <c r="CM54">
        <v>653</v>
      </c>
      <c r="CN54">
        <v>350</v>
      </c>
      <c r="CO54">
        <v>54</v>
      </c>
      <c r="CP54">
        <v>1071</v>
      </c>
      <c r="CQ54">
        <v>404</v>
      </c>
      <c r="CR54">
        <v>38</v>
      </c>
      <c r="CS54">
        <v>571</v>
      </c>
      <c r="CT54">
        <v>194</v>
      </c>
      <c r="CU54">
        <v>34</v>
      </c>
      <c r="CV54">
        <f t="shared" si="29"/>
        <v>66</v>
      </c>
      <c r="CW54">
        <v>500</v>
      </c>
      <c r="CX54">
        <v>209</v>
      </c>
      <c r="CY54">
        <v>42</v>
      </c>
      <c r="DA54">
        <v>3914.00825523</v>
      </c>
      <c r="DB54" s="25">
        <f t="shared" si="30"/>
        <v>0.31451345397268765</v>
      </c>
      <c r="DC54" s="26"/>
      <c r="DD54">
        <v>1517.38266458</v>
      </c>
      <c r="DE54">
        <v>1514.5168644800001</v>
      </c>
      <c r="DF54">
        <v>882.10872617400003</v>
      </c>
      <c r="DG54">
        <v>0</v>
      </c>
      <c r="DH54" s="27">
        <v>0.38767998574158202</v>
      </c>
      <c r="DI54" s="27">
        <v>0.38694779512952299</v>
      </c>
      <c r="DJ54" s="27">
        <v>0.22537221912991701</v>
      </c>
      <c r="DK54" s="27">
        <v>0</v>
      </c>
      <c r="DL54" s="27">
        <v>0.61232001425944005</v>
      </c>
      <c r="DM54" s="28">
        <f t="shared" si="21"/>
        <v>1.0219594435071747E-12</v>
      </c>
      <c r="DN54" s="25">
        <f t="shared" si="31"/>
        <v>0.21521471698077776</v>
      </c>
      <c r="DO54" s="26"/>
      <c r="DP54">
        <v>974.90414787199995</v>
      </c>
      <c r="DQ54">
        <v>840.37812326100004</v>
      </c>
      <c r="DR54">
        <v>724.59415972900001</v>
      </c>
      <c r="DS54">
        <v>395.522710813</v>
      </c>
      <c r="DT54">
        <v>822.59115481399999</v>
      </c>
      <c r="DU54" s="28">
        <f>ABS(SUM(DP54:DT54)-DA54)/DA54</f>
        <v>3.9861428123592758E-2</v>
      </c>
      <c r="DW54">
        <v>343.44953561800003</v>
      </c>
      <c r="DX54">
        <v>330.59207753800001</v>
      </c>
      <c r="DY54">
        <v>287.85102943800001</v>
      </c>
      <c r="DZ54">
        <v>0</v>
      </c>
      <c r="EA54">
        <v>217.250414853</v>
      </c>
      <c r="EB54">
        <v>266.68651088000001</v>
      </c>
      <c r="EC54">
        <v>347.95867989999999</v>
      </c>
      <c r="ED54">
        <v>0</v>
      </c>
      <c r="EE54">
        <v>288.38680037400002</v>
      </c>
      <c r="EF54">
        <v>370.55192095500001</v>
      </c>
      <c r="EG54">
        <v>65.330633797900006</v>
      </c>
      <c r="EH54">
        <v>0</v>
      </c>
      <c r="EI54">
        <v>252.46351576500001</v>
      </c>
      <c r="EJ54">
        <v>116.731223257</v>
      </c>
      <c r="EK54">
        <v>16.396366104599998</v>
      </c>
      <c r="EL54">
        <v>0</v>
      </c>
      <c r="EM54">
        <v>312.71215857800001</v>
      </c>
      <c r="EN54">
        <v>397.31331367799999</v>
      </c>
      <c r="EO54">
        <v>101.614232194</v>
      </c>
      <c r="EP54">
        <v>0</v>
      </c>
      <c r="EQ54" s="28">
        <f>ABS(EM54+EI54+EE54+EA54+DW54-DD54)/DD54</f>
        <v>6.7959283969111842E-2</v>
      </c>
      <c r="ER54" s="28">
        <f>ABS(EN54+EJ54+EF54+EB54+DX54-DE54)/DE54</f>
        <v>2.1552627730697091E-2</v>
      </c>
      <c r="ES54" s="29">
        <v>0.42209593315987098</v>
      </c>
      <c r="ET54" s="29">
        <v>0.39038998394830399</v>
      </c>
      <c r="EU54" s="29">
        <v>0.176407790705739</v>
      </c>
      <c r="EV54" s="29">
        <v>0</v>
      </c>
      <c r="EW54" s="29">
        <v>0.56679777465404202</v>
      </c>
      <c r="EX54" s="29">
        <v>0.31868452437345501</v>
      </c>
      <c r="EY54" s="29">
        <v>0.399285683333023</v>
      </c>
      <c r="EZ54" s="29">
        <v>0.27034348620944498</v>
      </c>
      <c r="FA54" s="29">
        <v>0</v>
      </c>
      <c r="FB54" s="29">
        <v>0.66962916954246798</v>
      </c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25">
      <c r="A55" s="17" t="s">
        <v>314</v>
      </c>
      <c r="B55" s="20">
        <v>50</v>
      </c>
      <c r="C55" s="33" t="s">
        <v>142</v>
      </c>
      <c r="D55"/>
      <c r="E55"/>
      <c r="F55" s="3" t="s">
        <v>315</v>
      </c>
      <c r="G55" s="19">
        <v>43914</v>
      </c>
      <c r="H55" s="3">
        <f>I55-G55</f>
        <v>1</v>
      </c>
      <c r="I55" s="32">
        <v>43915</v>
      </c>
      <c r="J55" s="3">
        <v>38.4</v>
      </c>
      <c r="K55" s="20">
        <v>97</v>
      </c>
      <c r="L55" s="20">
        <v>0</v>
      </c>
      <c r="M55" s="37">
        <v>0</v>
      </c>
      <c r="N55"/>
      <c r="O55" s="3">
        <f t="shared" si="20"/>
        <v>-1</v>
      </c>
      <c r="P55" s="32">
        <v>43915</v>
      </c>
      <c r="Q55" s="34">
        <f>P55-I55</f>
        <v>0</v>
      </c>
      <c r="R55" s="34"/>
      <c r="S55" s="34"/>
      <c r="T55" s="20">
        <v>0</v>
      </c>
      <c r="U55" s="20">
        <v>6.33</v>
      </c>
      <c r="V55" s="20">
        <v>15</v>
      </c>
      <c r="W55" s="20">
        <v>0.1</v>
      </c>
      <c r="X55" s="20">
        <v>0.9</v>
      </c>
      <c r="Y55" s="20">
        <v>384</v>
      </c>
      <c r="Z55" s="20">
        <v>197</v>
      </c>
      <c r="AA55" s="20">
        <v>49</v>
      </c>
      <c r="AB55" s="20">
        <v>-1</v>
      </c>
      <c r="AC55" s="20">
        <v>-1</v>
      </c>
      <c r="AD55" s="20">
        <v>16.8</v>
      </c>
      <c r="AE55" s="34">
        <v>1</v>
      </c>
      <c r="AF55" s="32">
        <v>43916</v>
      </c>
      <c r="AG55" s="34" t="s">
        <v>150</v>
      </c>
      <c r="AH55"/>
      <c r="AI55" s="3">
        <v>1</v>
      </c>
      <c r="AJ55" s="19">
        <v>43917</v>
      </c>
      <c r="AK55" s="3" t="s">
        <v>150</v>
      </c>
      <c r="AL55"/>
      <c r="AM55"/>
      <c r="AN55"/>
      <c r="AO55" s="19">
        <v>43915</v>
      </c>
      <c r="AP55" s="3">
        <v>146197513</v>
      </c>
      <c r="AQ55" s="3">
        <v>3</v>
      </c>
      <c r="AR55" s="3">
        <v>98</v>
      </c>
      <c r="AS55"/>
      <c r="AT55"/>
      <c r="AU55"/>
      <c r="AV55" s="22">
        <v>-1</v>
      </c>
      <c r="AW55" s="3">
        <v>0</v>
      </c>
      <c r="AX55" s="3">
        <v>0</v>
      </c>
      <c r="AY55"/>
      <c r="AZ55" s="3">
        <v>0</v>
      </c>
      <c r="BA55" s="3">
        <v>0</v>
      </c>
      <c r="BB55"/>
      <c r="BC55" s="3">
        <v>0</v>
      </c>
      <c r="BD55"/>
      <c r="BE55" s="3">
        <v>0</v>
      </c>
      <c r="BF55"/>
      <c r="BG55" s="3">
        <v>0</v>
      </c>
      <c r="BH55"/>
      <c r="BI55" s="3">
        <v>0</v>
      </c>
      <c r="BJ55"/>
      <c r="BK55" s="3">
        <v>0</v>
      </c>
      <c r="BL55"/>
      <c r="BM55" s="3">
        <v>0</v>
      </c>
      <c r="BN55"/>
      <c r="BO55" s="3">
        <v>0</v>
      </c>
      <c r="BP55"/>
      <c r="BQ55"/>
      <c r="BR55"/>
      <c r="BS55"/>
      <c r="BT55"/>
      <c r="BU55" s="22">
        <v>2</v>
      </c>
      <c r="BV55" s="22">
        <v>2</v>
      </c>
      <c r="BX55" s="22">
        <v>-750</v>
      </c>
      <c r="BY55" s="22">
        <v>3064</v>
      </c>
      <c r="BZ55" s="22">
        <v>2587</v>
      </c>
      <c r="CA55" s="23">
        <f t="shared" si="26"/>
        <v>0.15567885117493474</v>
      </c>
      <c r="CB55" s="24">
        <f t="shared" si="27"/>
        <v>0.84432114882506526</v>
      </c>
      <c r="CC55" s="22">
        <v>1687</v>
      </c>
      <c r="CD55" s="22">
        <v>1447</v>
      </c>
      <c r="CE55" s="22">
        <v>86</v>
      </c>
      <c r="CF55" s="22">
        <v>742</v>
      </c>
      <c r="CG55" s="22">
        <v>657</v>
      </c>
      <c r="CH55">
        <f t="shared" si="28"/>
        <v>11</v>
      </c>
      <c r="CI55" s="22">
        <v>89</v>
      </c>
      <c r="CJ55" s="22">
        <v>265</v>
      </c>
      <c r="CK55" s="22">
        <v>242</v>
      </c>
      <c r="CL55" s="22">
        <v>91</v>
      </c>
      <c r="CM55" s="22">
        <v>679</v>
      </c>
      <c r="CN55" s="22">
        <v>548</v>
      </c>
      <c r="CO55" s="22">
        <v>81</v>
      </c>
      <c r="CP55" s="22">
        <v>1359</v>
      </c>
      <c r="CQ55" s="22">
        <v>1139</v>
      </c>
      <c r="CR55" s="22">
        <v>84</v>
      </c>
      <c r="CS55" s="22">
        <v>719</v>
      </c>
      <c r="CT55" s="22">
        <v>629</v>
      </c>
      <c r="CU55" s="22">
        <v>87</v>
      </c>
      <c r="CV55">
        <f t="shared" si="29"/>
        <v>13</v>
      </c>
      <c r="CW55" s="22">
        <v>639</v>
      </c>
      <c r="CX55" s="22">
        <v>510</v>
      </c>
      <c r="CY55" s="22">
        <v>80</v>
      </c>
      <c r="DA55">
        <v>3140.5969035600001</v>
      </c>
      <c r="DB55" s="25">
        <f t="shared" si="30"/>
        <v>2.4389282009790639E-2</v>
      </c>
      <c r="DC55" s="26"/>
      <c r="DD55">
        <v>3129.3865775300001</v>
      </c>
      <c r="DE55">
        <v>11.2103260345</v>
      </c>
      <c r="DF55">
        <v>0</v>
      </c>
      <c r="DG55">
        <v>0</v>
      </c>
      <c r="DH55" s="27">
        <v>0.99643051102250901</v>
      </c>
      <c r="DI55" s="27">
        <v>3.5694889789239198E-3</v>
      </c>
      <c r="DJ55" s="27">
        <v>0</v>
      </c>
      <c r="DK55" s="27">
        <v>0</v>
      </c>
      <c r="DL55" s="27">
        <v>3.5694889789239198E-3</v>
      </c>
      <c r="DM55" s="28">
        <f t="shared" si="21"/>
        <v>1.432905884633365E-12</v>
      </c>
      <c r="DN55" s="25">
        <f t="shared" si="31"/>
        <v>0.15265425989550782</v>
      </c>
      <c r="DO55" s="26"/>
      <c r="DP55"/>
      <c r="DQ55"/>
      <c r="DR55"/>
      <c r="DS55"/>
      <c r="DT55"/>
      <c r="DU55" s="28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 s="28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x14ac:dyDescent="0.25">
      <c r="A56" s="32" t="s">
        <v>316</v>
      </c>
      <c r="B56" s="3">
        <v>48</v>
      </c>
      <c r="C56" s="34" t="s">
        <v>147</v>
      </c>
      <c r="D56" s="3"/>
      <c r="E56" s="3"/>
      <c r="F56" s="3" t="s">
        <v>174</v>
      </c>
      <c r="G56" s="19">
        <v>43905</v>
      </c>
      <c r="H56" s="20">
        <f t="shared" ref="H56:H62" si="32">ABS(I56-G56)</f>
        <v>8</v>
      </c>
      <c r="I56" s="17">
        <v>43913</v>
      </c>
      <c r="J56" s="3">
        <v>-1</v>
      </c>
      <c r="K56" s="20">
        <v>-1</v>
      </c>
      <c r="L56" s="20">
        <v>-1</v>
      </c>
      <c r="M56" s="18">
        <v>0</v>
      </c>
      <c r="N56" s="3"/>
      <c r="O56" s="3">
        <f t="shared" si="20"/>
        <v>-1</v>
      </c>
      <c r="P56" s="32">
        <v>43916</v>
      </c>
      <c r="Q56" s="21">
        <f>P56-I56</f>
        <v>3</v>
      </c>
      <c r="R56" s="21"/>
      <c r="S56" s="21"/>
      <c r="T56" s="3">
        <v>0</v>
      </c>
      <c r="U56" s="3">
        <v>2.58</v>
      </c>
      <c r="V56" s="3">
        <v>33</v>
      </c>
      <c r="W56" s="3">
        <v>0.3</v>
      </c>
      <c r="X56" s="3">
        <v>0.8</v>
      </c>
      <c r="Y56" s="3">
        <v>262</v>
      </c>
      <c r="Z56" s="3">
        <v>230</v>
      </c>
      <c r="AA56" s="3">
        <v>43</v>
      </c>
      <c r="AB56" s="3">
        <v>-1</v>
      </c>
      <c r="AC56" s="3">
        <v>-1</v>
      </c>
      <c r="AD56" s="3">
        <v>4.8</v>
      </c>
      <c r="AE56" s="34">
        <v>1</v>
      </c>
      <c r="AF56" s="34" t="s">
        <v>317</v>
      </c>
      <c r="AG56" s="34" t="s">
        <v>153</v>
      </c>
      <c r="AH56" s="34"/>
      <c r="AI56" s="34">
        <v>-1</v>
      </c>
      <c r="AJ56" s="34"/>
      <c r="AK56" s="34"/>
      <c r="AL56" s="3">
        <v>-1</v>
      </c>
      <c r="AM56" s="3"/>
      <c r="AN56" s="3"/>
      <c r="AO56" s="19">
        <v>43913</v>
      </c>
      <c r="AP56" s="38">
        <v>146136619</v>
      </c>
      <c r="AQ56" s="38">
        <v>3</v>
      </c>
      <c r="AR56" s="38">
        <v>96</v>
      </c>
      <c r="AS56" s="38">
        <v>-1</v>
      </c>
      <c r="AT56" s="3"/>
      <c r="AU56" s="3"/>
      <c r="AV56" s="3">
        <v>0</v>
      </c>
      <c r="AW56" s="3">
        <v>0</v>
      </c>
      <c r="AX56" s="3">
        <v>0</v>
      </c>
      <c r="AY56" s="3"/>
      <c r="AZ56" s="3">
        <v>0</v>
      </c>
      <c r="BA56" s="3">
        <v>1</v>
      </c>
      <c r="BB56" s="3" t="s">
        <v>159</v>
      </c>
      <c r="BC56" s="3">
        <v>0</v>
      </c>
      <c r="BD56" s="3"/>
      <c r="BE56" s="3">
        <v>0</v>
      </c>
      <c r="BF56" s="3"/>
      <c r="BG56" s="3">
        <v>0</v>
      </c>
      <c r="BH56" s="3"/>
      <c r="BI56" s="3">
        <v>0</v>
      </c>
      <c r="BJ56" s="3"/>
      <c r="BK56" s="3">
        <v>0</v>
      </c>
      <c r="BL56" s="3"/>
      <c r="BM56" s="3">
        <v>0</v>
      </c>
      <c r="BN56" s="3"/>
      <c r="BO56" s="3">
        <v>0</v>
      </c>
      <c r="BP56" s="3"/>
      <c r="BQ56"/>
      <c r="BR56"/>
      <c r="BS56"/>
      <c r="BT56"/>
      <c r="BU56" s="41">
        <v>3</v>
      </c>
      <c r="BV56" s="41">
        <v>2</v>
      </c>
      <c r="BW56"/>
      <c r="BX56" s="41">
        <v>-750</v>
      </c>
      <c r="BY56" s="41">
        <v>4945</v>
      </c>
      <c r="BZ56" s="41">
        <v>4469</v>
      </c>
      <c r="CA56" s="23">
        <f t="shared" si="26"/>
        <v>9.6258847320525809E-2</v>
      </c>
      <c r="CB56" s="24">
        <f t="shared" si="27"/>
        <v>0.90374115267947419</v>
      </c>
      <c r="CC56" s="41">
        <v>2632</v>
      </c>
      <c r="CD56" s="41">
        <v>2374</v>
      </c>
      <c r="CE56" s="41">
        <v>90</v>
      </c>
      <c r="CF56" s="41">
        <v>1057</v>
      </c>
      <c r="CG56" s="41">
        <v>963</v>
      </c>
      <c r="CH56">
        <f t="shared" si="28"/>
        <v>9</v>
      </c>
      <c r="CI56" s="41">
        <v>91</v>
      </c>
      <c r="CJ56" s="41">
        <v>354</v>
      </c>
      <c r="CK56" s="41">
        <v>328</v>
      </c>
      <c r="CL56" s="41">
        <v>93</v>
      </c>
      <c r="CM56" s="41">
        <v>1220</v>
      </c>
      <c r="CN56" s="41">
        <v>1082</v>
      </c>
      <c r="CO56" s="41">
        <v>89</v>
      </c>
      <c r="CP56" s="41">
        <v>2313</v>
      </c>
      <c r="CQ56" s="41">
        <v>2094</v>
      </c>
      <c r="CR56" s="41">
        <v>91</v>
      </c>
      <c r="CS56" s="41">
        <v>1143</v>
      </c>
      <c r="CT56" s="41">
        <v>1041</v>
      </c>
      <c r="CU56" s="41">
        <v>91</v>
      </c>
      <c r="CV56">
        <f t="shared" si="29"/>
        <v>9</v>
      </c>
      <c r="CW56" s="41">
        <v>1169</v>
      </c>
      <c r="CX56" s="41">
        <v>1053</v>
      </c>
      <c r="CY56" s="41">
        <v>90</v>
      </c>
      <c r="CZ56"/>
      <c r="DA56">
        <v>5069.52114385</v>
      </c>
      <c r="DB56" s="25">
        <f t="shared" si="30"/>
        <v>2.456270332377658E-2</v>
      </c>
      <c r="DC56" s="26"/>
      <c r="DD56">
        <v>5059.4443011499998</v>
      </c>
      <c r="DE56">
        <v>10.2528674042</v>
      </c>
      <c r="DF56">
        <v>1.31447018002E-2</v>
      </c>
      <c r="DG56">
        <v>0</v>
      </c>
      <c r="DH56" s="27">
        <v>0.99801226932207898</v>
      </c>
      <c r="DI56" s="27">
        <v>2.0224528339600799E-3</v>
      </c>
      <c r="DJ56" s="27">
        <v>2.59288824865565E-6</v>
      </c>
      <c r="DK56" s="27">
        <v>0</v>
      </c>
      <c r="DL56" s="27">
        <v>2.0250457222087399E-3</v>
      </c>
      <c r="DM56" s="28">
        <f t="shared" si="21"/>
        <v>3.7315044287575734E-5</v>
      </c>
      <c r="DN56" s="25">
        <f t="shared" si="31"/>
        <v>9.4458875447132981E-2</v>
      </c>
      <c r="DO56" s="26"/>
      <c r="DP56">
        <v>1267.12867923</v>
      </c>
      <c r="DQ56">
        <v>1125.7156912200001</v>
      </c>
      <c r="DR56">
        <v>783.38022111800001</v>
      </c>
      <c r="DS56">
        <v>547.10306324099997</v>
      </c>
      <c r="DT56">
        <v>1253.8222404400001</v>
      </c>
      <c r="DU56" s="28">
        <f t="shared" ref="DU56:DU66" si="33">ABS(SUM(DP56:DT56)-DA56)/DA56</f>
        <v>1.8220902128608042E-2</v>
      </c>
      <c r="DV56"/>
      <c r="DW56">
        <v>1186.44592807</v>
      </c>
      <c r="DX56">
        <v>1.58422232131</v>
      </c>
      <c r="DY56">
        <v>0</v>
      </c>
      <c r="DZ56">
        <v>0</v>
      </c>
      <c r="EA56">
        <v>1107.92119404</v>
      </c>
      <c r="EB56">
        <v>1.4859228122000001E-2</v>
      </c>
      <c r="EC56">
        <v>0</v>
      </c>
      <c r="ED56">
        <v>0</v>
      </c>
      <c r="EE56">
        <v>782.56582111499995</v>
      </c>
      <c r="EF56">
        <v>0.53836126503500004</v>
      </c>
      <c r="EG56">
        <v>1.14301754785E-3</v>
      </c>
      <c r="EH56">
        <v>0</v>
      </c>
      <c r="EI56">
        <v>538.49842714099998</v>
      </c>
      <c r="EJ56">
        <v>0.175453193594</v>
      </c>
      <c r="EK56">
        <v>2.2860350956899998E-3</v>
      </c>
      <c r="EL56">
        <v>0</v>
      </c>
      <c r="EM56">
        <v>1244.6763855300001</v>
      </c>
      <c r="EN56">
        <v>7.3616045169</v>
      </c>
      <c r="EO56">
        <v>9.7156491566899993E-3</v>
      </c>
      <c r="EP56">
        <v>0</v>
      </c>
      <c r="EQ56" s="28">
        <f t="shared" ref="EQ56:EQ66" si="34">ABS(EM56+EI56+EE56+EA56+DW56-DD56)/DD56</f>
        <v>3.9398901023318202E-2</v>
      </c>
      <c r="ER56" s="28">
        <f t="shared" ref="ER56:ER66" si="35">ABS(EN56+EJ56+EF56+EB56+DX56-DE56)/DE56</f>
        <v>5.6410256412959908E-2</v>
      </c>
      <c r="ES56" s="29">
        <v>0.96531360783443898</v>
      </c>
      <c r="ET56" s="29">
        <v>8.8467285035287099E-4</v>
      </c>
      <c r="EU56" s="29">
        <v>1.32007886151026E-6</v>
      </c>
      <c r="EV56" s="29">
        <v>0</v>
      </c>
      <c r="EW56" s="29">
        <v>8.8599292921438203E-4</v>
      </c>
      <c r="EX56" s="29">
        <v>0.98867832627017405</v>
      </c>
      <c r="EY56" s="29">
        <v>3.0999563599627398E-3</v>
      </c>
      <c r="EZ56" s="29">
        <v>4.0829982272702096E-6</v>
      </c>
      <c r="FA56" s="29">
        <v>0</v>
      </c>
      <c r="FB56" s="29">
        <v>3.10403935819001E-3</v>
      </c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x14ac:dyDescent="0.25">
      <c r="A57" s="17" t="s">
        <v>318</v>
      </c>
      <c r="B57" s="3">
        <v>24</v>
      </c>
      <c r="C57" s="18" t="s">
        <v>142</v>
      </c>
      <c r="D57" s="3"/>
      <c r="E57" s="3"/>
      <c r="F57" s="3" t="s">
        <v>319</v>
      </c>
      <c r="G57" s="19">
        <v>43899</v>
      </c>
      <c r="H57" s="20">
        <f t="shared" si="32"/>
        <v>8</v>
      </c>
      <c r="I57" s="17">
        <v>43907</v>
      </c>
      <c r="J57" s="3">
        <v>37.4</v>
      </c>
      <c r="K57" s="20">
        <v>-1</v>
      </c>
      <c r="L57" s="20">
        <v>-1</v>
      </c>
      <c r="M57" s="18">
        <v>0</v>
      </c>
      <c r="N57" s="17"/>
      <c r="O57" s="3">
        <f t="shared" si="20"/>
        <v>-1</v>
      </c>
      <c r="P57" s="17">
        <v>43915</v>
      </c>
      <c r="Q57" s="21">
        <f>P57-I57</f>
        <v>8</v>
      </c>
      <c r="R57" s="21"/>
      <c r="S57" s="21"/>
      <c r="T57" s="3">
        <v>0</v>
      </c>
      <c r="U57" s="3">
        <v>6.36</v>
      </c>
      <c r="V57" s="3">
        <v>17</v>
      </c>
      <c r="W57" s="3">
        <v>0.5</v>
      </c>
      <c r="X57" s="3">
        <v>0.5</v>
      </c>
      <c r="Y57" s="3">
        <v>365</v>
      </c>
      <c r="Z57" s="3">
        <v>226</v>
      </c>
      <c r="AA57" s="3">
        <v>42</v>
      </c>
      <c r="AB57" s="3">
        <v>-1</v>
      </c>
      <c r="AC57" s="3">
        <v>-1</v>
      </c>
      <c r="AD57" s="3">
        <v>-1</v>
      </c>
      <c r="AE57" s="18">
        <v>1</v>
      </c>
      <c r="AF57" s="17">
        <v>43908</v>
      </c>
      <c r="AG57" s="17" t="s">
        <v>150</v>
      </c>
      <c r="AH57" s="21">
        <f>AO57-AF57</f>
        <v>6</v>
      </c>
      <c r="AI57" s="18">
        <v>1</v>
      </c>
      <c r="AJ57" s="17">
        <v>43910</v>
      </c>
      <c r="AK57" s="18" t="s">
        <v>150</v>
      </c>
      <c r="AL57" s="3">
        <v>1</v>
      </c>
      <c r="AM57" s="19">
        <v>43913</v>
      </c>
      <c r="AN57" s="3" t="s">
        <v>150</v>
      </c>
      <c r="AO57" s="19">
        <v>43914</v>
      </c>
      <c r="AP57" s="3">
        <v>146161397</v>
      </c>
      <c r="AQ57" s="3">
        <v>3</v>
      </c>
      <c r="AR57" s="3">
        <v>111</v>
      </c>
      <c r="AS57" s="3">
        <v>-1</v>
      </c>
      <c r="AT57" s="3"/>
      <c r="AU57" s="3"/>
      <c r="AV57" s="3">
        <v>-1</v>
      </c>
      <c r="AW57" s="3">
        <v>0</v>
      </c>
      <c r="AX57" s="3">
        <v>0</v>
      </c>
      <c r="AY57" s="3"/>
      <c r="AZ57" s="3">
        <v>0</v>
      </c>
      <c r="BA57" s="3">
        <v>0</v>
      </c>
      <c r="BB57" s="3"/>
      <c r="BC57" s="3">
        <v>0</v>
      </c>
      <c r="BD57" s="3"/>
      <c r="BE57" s="3">
        <v>0</v>
      </c>
      <c r="BF57" s="3"/>
      <c r="BG57" s="3">
        <v>0</v>
      </c>
      <c r="BH57" s="3"/>
      <c r="BI57" s="3">
        <v>0</v>
      </c>
      <c r="BJ57" s="3"/>
      <c r="BK57" s="3">
        <v>0</v>
      </c>
      <c r="BL57" s="3"/>
      <c r="BM57" s="3">
        <v>0</v>
      </c>
      <c r="BN57" s="3"/>
      <c r="BO57" s="3">
        <v>0</v>
      </c>
      <c r="BP57" s="3"/>
      <c r="BQ57" s="3"/>
      <c r="BR57"/>
      <c r="BS57"/>
      <c r="BT57"/>
      <c r="BU57">
        <v>2</v>
      </c>
      <c r="BV57">
        <v>2</v>
      </c>
      <c r="BW57"/>
      <c r="BX57">
        <v>-750</v>
      </c>
      <c r="BY57">
        <v>4007</v>
      </c>
      <c r="BZ57">
        <v>3640</v>
      </c>
      <c r="CA57" s="23">
        <f t="shared" si="26"/>
        <v>9.1589717993511344E-2</v>
      </c>
      <c r="CB57" s="24">
        <f t="shared" si="27"/>
        <v>0.90841028200648866</v>
      </c>
      <c r="CC57">
        <v>2004</v>
      </c>
      <c r="CD57">
        <v>1806</v>
      </c>
      <c r="CE57">
        <v>90</v>
      </c>
      <c r="CF57">
        <v>761</v>
      </c>
      <c r="CG57">
        <v>703</v>
      </c>
      <c r="CH57">
        <f t="shared" si="28"/>
        <v>8</v>
      </c>
      <c r="CI57">
        <v>92</v>
      </c>
      <c r="CJ57">
        <v>355</v>
      </c>
      <c r="CK57">
        <v>330</v>
      </c>
      <c r="CL57">
        <v>93</v>
      </c>
      <c r="CM57">
        <v>887</v>
      </c>
      <c r="CN57">
        <v>772</v>
      </c>
      <c r="CO57">
        <v>87</v>
      </c>
      <c r="CP57">
        <v>2003</v>
      </c>
      <c r="CQ57">
        <v>1834</v>
      </c>
      <c r="CR57">
        <v>92</v>
      </c>
      <c r="CS57">
        <v>1022</v>
      </c>
      <c r="CT57">
        <v>952</v>
      </c>
      <c r="CU57">
        <v>93</v>
      </c>
      <c r="CV57">
        <f t="shared" si="29"/>
        <v>7</v>
      </c>
      <c r="CW57">
        <v>980</v>
      </c>
      <c r="CX57">
        <v>882</v>
      </c>
      <c r="CY57">
        <v>90</v>
      </c>
      <c r="CZ57"/>
      <c r="DA57">
        <v>4114.1122309900002</v>
      </c>
      <c r="DB57" s="25">
        <f t="shared" si="30"/>
        <v>2.603532061745073E-2</v>
      </c>
      <c r="DC57" s="26"/>
      <c r="DD57">
        <v>4119.7247424699999</v>
      </c>
      <c r="DE57">
        <v>1.0922212311399999</v>
      </c>
      <c r="DF57">
        <v>0.24308966946400001</v>
      </c>
      <c r="DG57">
        <v>0</v>
      </c>
      <c r="DH57" s="27">
        <v>1.0013642096191999</v>
      </c>
      <c r="DI57" s="27">
        <v>2.65481632443744E-4</v>
      </c>
      <c r="DJ57" s="27">
        <v>5.9086786119469599E-5</v>
      </c>
      <c r="DK57" s="27">
        <v>0</v>
      </c>
      <c r="DL57" s="27">
        <v>3.24568418563214E-4</v>
      </c>
      <c r="DM57" s="28">
        <f t="shared" si="21"/>
        <v>1.6887780377667823E-3</v>
      </c>
      <c r="DN57" s="25">
        <f t="shared" si="31"/>
        <v>9.2827291728411088E-2</v>
      </c>
      <c r="DO57" s="26"/>
      <c r="DP57">
        <v>1077.0247622300001</v>
      </c>
      <c r="DQ57">
        <v>989.60963297900003</v>
      </c>
      <c r="DR57">
        <v>683.88862514799996</v>
      </c>
      <c r="DS57">
        <v>439.77781084399999</v>
      </c>
      <c r="DT57">
        <v>883.39206453500003</v>
      </c>
      <c r="DU57" s="28">
        <f t="shared" si="33"/>
        <v>9.8245582484448243E-3</v>
      </c>
      <c r="DV57"/>
      <c r="DW57">
        <v>1028.2890686400001</v>
      </c>
      <c r="DX57">
        <v>1.5981673770999998E-2</v>
      </c>
      <c r="DY57">
        <v>1.26171108718E-3</v>
      </c>
      <c r="DZ57">
        <v>0</v>
      </c>
      <c r="EA57">
        <v>977.35253033799995</v>
      </c>
      <c r="EB57">
        <v>0.126591679081</v>
      </c>
      <c r="EC57">
        <v>0</v>
      </c>
      <c r="ED57">
        <v>0</v>
      </c>
      <c r="EE57">
        <v>680.063117132</v>
      </c>
      <c r="EF57">
        <v>8.8319776102700007E-3</v>
      </c>
      <c r="EG57">
        <v>3.3645628991499999E-3</v>
      </c>
      <c r="EH57">
        <v>0</v>
      </c>
      <c r="EI57">
        <v>431.92113590399998</v>
      </c>
      <c r="EJ57">
        <v>0</v>
      </c>
      <c r="EK57">
        <v>0</v>
      </c>
      <c r="EL57">
        <v>0</v>
      </c>
      <c r="EM57">
        <v>869.72184547500001</v>
      </c>
      <c r="EN57">
        <v>0.44538401377499998</v>
      </c>
      <c r="EO57">
        <v>0.154769893361</v>
      </c>
      <c r="EP57">
        <v>0</v>
      </c>
      <c r="EQ57" s="28">
        <f t="shared" si="34"/>
        <v>3.2132497498275139E-2</v>
      </c>
      <c r="ER57" s="28">
        <f t="shared" si="35"/>
        <v>0.45360030804897072</v>
      </c>
      <c r="ES57" s="29">
        <v>0.97254595438250802</v>
      </c>
      <c r="ET57" s="29">
        <v>1.12753899326346E-5</v>
      </c>
      <c r="EU57" s="29">
        <v>2.1021913433687101E-6</v>
      </c>
      <c r="EV57" s="29">
        <v>0</v>
      </c>
      <c r="EW57" s="29">
        <v>1.3377581276003301E-5</v>
      </c>
      <c r="EX57" s="29">
        <v>0.98615734212338801</v>
      </c>
      <c r="EY57" s="29">
        <v>3.0537916415941999E-4</v>
      </c>
      <c r="EZ57" s="29">
        <v>8.2632009125471203E-5</v>
      </c>
      <c r="FA57" s="29">
        <v>0</v>
      </c>
      <c r="FB57" s="29">
        <v>3.88011173284891E-4</v>
      </c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s="3" customFormat="1" x14ac:dyDescent="0.25">
      <c r="A58" s="32" t="s">
        <v>320</v>
      </c>
      <c r="B58" s="3">
        <v>70</v>
      </c>
      <c r="C58" s="34" t="s">
        <v>147</v>
      </c>
      <c r="F58" s="3" t="s">
        <v>321</v>
      </c>
      <c r="G58" s="19">
        <v>43898</v>
      </c>
      <c r="H58" s="20">
        <f t="shared" si="32"/>
        <v>14</v>
      </c>
      <c r="I58" s="17">
        <v>43912</v>
      </c>
      <c r="J58" s="3">
        <v>37.4</v>
      </c>
      <c r="K58" s="20">
        <v>95</v>
      </c>
      <c r="L58" s="20">
        <v>2</v>
      </c>
      <c r="M58" s="18">
        <v>1</v>
      </c>
      <c r="N58" s="17">
        <v>43913</v>
      </c>
      <c r="O58" s="3">
        <f t="shared" si="20"/>
        <v>1</v>
      </c>
      <c r="P58" s="34"/>
      <c r="Q58" s="21"/>
      <c r="R58" s="21"/>
      <c r="S58" s="21"/>
      <c r="T58" s="3">
        <v>0</v>
      </c>
      <c r="U58" s="3">
        <v>11.9</v>
      </c>
      <c r="V58" s="3">
        <v>12</v>
      </c>
      <c r="W58" s="3">
        <v>20.6</v>
      </c>
      <c r="X58" s="3">
        <v>1.5</v>
      </c>
      <c r="Y58" s="3">
        <v>11934</v>
      </c>
      <c r="Z58" s="3">
        <v>569</v>
      </c>
      <c r="AA58" s="3">
        <v>143</v>
      </c>
      <c r="AB58" s="3">
        <v>-1</v>
      </c>
      <c r="AC58" s="3">
        <v>-1</v>
      </c>
      <c r="AD58" s="3">
        <v>105</v>
      </c>
      <c r="AE58" s="34">
        <v>1</v>
      </c>
      <c r="AF58" s="32">
        <v>43913</v>
      </c>
      <c r="AG58" s="32" t="s">
        <v>150</v>
      </c>
      <c r="AH58" s="32"/>
      <c r="AI58" s="34"/>
      <c r="AJ58" s="34"/>
      <c r="AK58" s="34"/>
      <c r="AO58" s="19">
        <v>43912</v>
      </c>
      <c r="AP58" s="38">
        <v>146118593</v>
      </c>
      <c r="AQ58" s="38">
        <v>3</v>
      </c>
      <c r="AR58" s="38">
        <v>119</v>
      </c>
      <c r="AV58" s="3">
        <v>-1</v>
      </c>
      <c r="AW58" s="3">
        <v>1</v>
      </c>
      <c r="AX58" s="3">
        <v>1</v>
      </c>
      <c r="AY58" s="3" t="s">
        <v>250</v>
      </c>
      <c r="AZ58" s="3">
        <v>0</v>
      </c>
      <c r="BA58" s="3">
        <v>0</v>
      </c>
      <c r="BC58" s="3">
        <v>0</v>
      </c>
      <c r="BE58" s="3">
        <v>1</v>
      </c>
      <c r="BF58" s="3" t="s">
        <v>322</v>
      </c>
      <c r="BG58" s="3">
        <v>0</v>
      </c>
      <c r="BI58" s="3">
        <v>0</v>
      </c>
      <c r="BK58" s="3">
        <v>0</v>
      </c>
      <c r="BM58" s="3">
        <v>1</v>
      </c>
      <c r="BN58" s="3" t="s">
        <v>323</v>
      </c>
      <c r="BO58" s="3">
        <v>0</v>
      </c>
      <c r="BQ58" s="1"/>
      <c r="BU58" s="3">
        <v>5</v>
      </c>
      <c r="BV58" s="3">
        <v>5</v>
      </c>
      <c r="BW58" s="5"/>
      <c r="BX58" s="3">
        <v>-750</v>
      </c>
      <c r="BY58" s="3">
        <v>4836</v>
      </c>
      <c r="BZ58" s="3">
        <v>2059</v>
      </c>
      <c r="CA58" s="23">
        <f t="shared" si="26"/>
        <v>0.57423490488006612</v>
      </c>
      <c r="CB58" s="24">
        <f t="shared" si="27"/>
        <v>0.42576509511993382</v>
      </c>
      <c r="CC58" s="3">
        <v>2543</v>
      </c>
      <c r="CD58" s="3">
        <v>878</v>
      </c>
      <c r="CE58" s="3">
        <v>35</v>
      </c>
      <c r="CF58" s="3">
        <v>889</v>
      </c>
      <c r="CG58" s="3">
        <v>246</v>
      </c>
      <c r="CH58" s="3">
        <f t="shared" si="28"/>
        <v>72</v>
      </c>
      <c r="CI58" s="3">
        <v>28</v>
      </c>
      <c r="CJ58" s="3">
        <v>462</v>
      </c>
      <c r="CK58" s="3">
        <v>241</v>
      </c>
      <c r="CL58" s="3">
        <v>52</v>
      </c>
      <c r="CM58" s="3">
        <v>1192</v>
      </c>
      <c r="CN58" s="3">
        <v>389</v>
      </c>
      <c r="CO58" s="3">
        <v>33</v>
      </c>
      <c r="CP58" s="3">
        <v>2292</v>
      </c>
      <c r="CQ58" s="3">
        <v>1180</v>
      </c>
      <c r="CR58" s="3">
        <v>52</v>
      </c>
      <c r="CS58" s="3">
        <v>1098</v>
      </c>
      <c r="CT58" s="3">
        <v>555</v>
      </c>
      <c r="CU58" s="3">
        <v>51</v>
      </c>
      <c r="CV58" s="3">
        <f t="shared" si="29"/>
        <v>49</v>
      </c>
      <c r="CW58" s="3">
        <v>1194</v>
      </c>
      <c r="CX58" s="3">
        <v>624</v>
      </c>
      <c r="CY58" s="3">
        <v>52</v>
      </c>
      <c r="CZ58" s="5"/>
      <c r="DA58" s="3">
        <v>5194.9093234399998</v>
      </c>
      <c r="DB58" s="25">
        <f t="shared" si="30"/>
        <v>6.9088659896441612E-2</v>
      </c>
      <c r="DC58" s="26"/>
      <c r="DD58" s="3">
        <v>2938.18010065</v>
      </c>
      <c r="DE58" s="3">
        <v>2063.31119666</v>
      </c>
      <c r="DF58" s="3">
        <v>193.418026131</v>
      </c>
      <c r="DG58" s="3">
        <v>0</v>
      </c>
      <c r="DH58" s="27">
        <v>0.56558833229150096</v>
      </c>
      <c r="DI58" s="27">
        <v>0.39717944398954402</v>
      </c>
      <c r="DJ58" s="27">
        <v>3.7232223719146897E-2</v>
      </c>
      <c r="DK58" s="27">
        <v>0</v>
      </c>
      <c r="DL58" s="27">
        <v>0.434411667708691</v>
      </c>
      <c r="DM58" s="28">
        <f t="shared" si="21"/>
        <v>1.9258164284718261E-13</v>
      </c>
      <c r="DN58" s="25">
        <f t="shared" si="31"/>
        <v>0.24721732961687592</v>
      </c>
      <c r="DO58" s="26"/>
      <c r="DP58" s="3">
        <v>1180.1848007799999</v>
      </c>
      <c r="DQ58" s="3">
        <v>1153.93846186</v>
      </c>
      <c r="DR58" s="3">
        <v>1029.8858226499999</v>
      </c>
      <c r="DS58" s="3">
        <v>588.92277900700003</v>
      </c>
      <c r="DT58" s="3">
        <v>958.42669070399995</v>
      </c>
      <c r="DU58" s="28">
        <f t="shared" si="33"/>
        <v>5.4582428832701334E-2</v>
      </c>
      <c r="DV58" s="5"/>
      <c r="DW58" s="3">
        <v>712.41866441299999</v>
      </c>
      <c r="DX58" s="3">
        <v>422.42007314300002</v>
      </c>
      <c r="DY58" s="3">
        <v>12.9543897629</v>
      </c>
      <c r="DZ58" s="3">
        <v>0</v>
      </c>
      <c r="EA58" s="3">
        <v>779.333457802</v>
      </c>
      <c r="EB58" s="3">
        <v>351.79300318899999</v>
      </c>
      <c r="EC58" s="3">
        <v>15.0928504486</v>
      </c>
      <c r="ED58" s="3">
        <v>0</v>
      </c>
      <c r="EE58" s="3">
        <v>310.48187070500001</v>
      </c>
      <c r="EF58" s="3">
        <v>624.84874317200001</v>
      </c>
      <c r="EG58" s="3">
        <v>94.555208770799993</v>
      </c>
      <c r="EH58" s="3">
        <v>0</v>
      </c>
      <c r="EI58" s="3">
        <v>352.39973332199997</v>
      </c>
      <c r="EJ58" s="3">
        <v>219.16197145800001</v>
      </c>
      <c r="EK58" s="3">
        <v>17.3610742264</v>
      </c>
      <c r="EL58" s="3">
        <v>0</v>
      </c>
      <c r="EM58" s="3">
        <v>509.61911743899998</v>
      </c>
      <c r="EN58" s="3">
        <v>400.81539509599997</v>
      </c>
      <c r="EO58" s="3">
        <v>47.766846313499997</v>
      </c>
      <c r="EP58" s="3">
        <v>0</v>
      </c>
      <c r="EQ58" s="28">
        <f t="shared" si="34"/>
        <v>9.323024715482911E-2</v>
      </c>
      <c r="ER58" s="28">
        <f t="shared" si="35"/>
        <v>2.1456778150414402E-2</v>
      </c>
      <c r="ES58" s="29">
        <v>0.49135530910596897</v>
      </c>
      <c r="ET58" s="29">
        <v>0.452459368668164</v>
      </c>
      <c r="EU58" s="29">
        <v>4.4612707072256397E-2</v>
      </c>
      <c r="EV58" s="29">
        <v>0</v>
      </c>
      <c r="EW58" s="29">
        <v>0.49707207574042001</v>
      </c>
      <c r="EX58" s="29">
        <v>0.61019401578200705</v>
      </c>
      <c r="EY58" s="29">
        <v>0.35628707345956701</v>
      </c>
      <c r="EZ58" s="29">
        <v>2.9757969016767999E-2</v>
      </c>
      <c r="FA58" s="29">
        <v>0</v>
      </c>
      <c r="FB58" s="29">
        <v>0.38604504247633498</v>
      </c>
    </row>
    <row r="59" spans="1:1024" x14ac:dyDescent="0.25">
      <c r="A59" s="32" t="s">
        <v>324</v>
      </c>
      <c r="B59" s="20">
        <v>59</v>
      </c>
      <c r="C59" s="33" t="s">
        <v>142</v>
      </c>
      <c r="D59"/>
      <c r="E59"/>
      <c r="F59" s="3" t="s">
        <v>148</v>
      </c>
      <c r="G59" s="19">
        <v>43908</v>
      </c>
      <c r="H59" s="20">
        <f t="shared" si="32"/>
        <v>6</v>
      </c>
      <c r="I59" s="32">
        <v>43914</v>
      </c>
      <c r="J59" s="3">
        <v>37.5</v>
      </c>
      <c r="K59" s="20">
        <v>96</v>
      </c>
      <c r="L59" s="20">
        <v>0</v>
      </c>
      <c r="M59" s="18">
        <v>1</v>
      </c>
      <c r="N59" s="19">
        <v>43915</v>
      </c>
      <c r="O59" s="3">
        <f t="shared" si="20"/>
        <v>1</v>
      </c>
      <c r="P59" s="34"/>
      <c r="Q59" s="34"/>
      <c r="R59" s="34"/>
      <c r="S59" s="34"/>
      <c r="T59" s="3">
        <v>0</v>
      </c>
      <c r="U59" s="3">
        <v>5.89</v>
      </c>
      <c r="V59" s="3">
        <v>8</v>
      </c>
      <c r="W59" s="3">
        <v>18.7</v>
      </c>
      <c r="X59" s="3">
        <v>0.9</v>
      </c>
      <c r="Y59" s="3">
        <v>2385</v>
      </c>
      <c r="Z59" s="3">
        <v>305</v>
      </c>
      <c r="AA59" s="3">
        <v>33</v>
      </c>
      <c r="AB59" s="3">
        <v>-1</v>
      </c>
      <c r="AC59" s="3">
        <v>-1</v>
      </c>
      <c r="AD59" s="3">
        <v>119</v>
      </c>
      <c r="AE59" s="34">
        <v>1</v>
      </c>
      <c r="AF59" s="32">
        <v>43915</v>
      </c>
      <c r="AG59" s="34" t="s">
        <v>150</v>
      </c>
      <c r="AH59"/>
      <c r="AI59"/>
      <c r="AJ59"/>
      <c r="AK59"/>
      <c r="AL59"/>
      <c r="AM59"/>
      <c r="AN59"/>
      <c r="AO59" s="19">
        <v>43914</v>
      </c>
      <c r="AP59" s="38">
        <v>146156116</v>
      </c>
      <c r="AQ59" s="38">
        <v>3</v>
      </c>
      <c r="AR59" s="38">
        <v>121</v>
      </c>
      <c r="AS59"/>
      <c r="AT59"/>
      <c r="AU59"/>
      <c r="AV59" s="3">
        <v>-1</v>
      </c>
      <c r="AW59" s="3">
        <v>0</v>
      </c>
      <c r="AX59" s="3">
        <v>0</v>
      </c>
      <c r="AY59"/>
      <c r="AZ59" s="3">
        <v>0</v>
      </c>
      <c r="BA59" s="3">
        <v>0</v>
      </c>
      <c r="BB59"/>
      <c r="BC59" s="3">
        <v>1</v>
      </c>
      <c r="BD59" s="3" t="s">
        <v>325</v>
      </c>
      <c r="BE59" s="3">
        <v>0</v>
      </c>
      <c r="BF59"/>
      <c r="BG59" s="3">
        <v>0</v>
      </c>
      <c r="BH59"/>
      <c r="BI59" s="3">
        <v>0</v>
      </c>
      <c r="BJ59"/>
      <c r="BK59" s="3">
        <v>0</v>
      </c>
      <c r="BL59"/>
      <c r="BM59" s="3">
        <v>0</v>
      </c>
      <c r="BN59"/>
      <c r="BO59" s="3">
        <v>1</v>
      </c>
      <c r="BP59" s="3" t="s">
        <v>326</v>
      </c>
      <c r="BR59"/>
      <c r="BS59"/>
      <c r="BT59"/>
      <c r="BU59">
        <v>3</v>
      </c>
      <c r="BV59">
        <v>3</v>
      </c>
      <c r="BX59">
        <v>-700</v>
      </c>
      <c r="BY59">
        <v>4075</v>
      </c>
      <c r="BZ59">
        <v>3096</v>
      </c>
      <c r="CA59" s="23">
        <f t="shared" si="26"/>
        <v>0.2402453987730061</v>
      </c>
      <c r="CB59" s="24">
        <f t="shared" si="27"/>
        <v>0.7597546012269939</v>
      </c>
      <c r="CC59">
        <v>2121</v>
      </c>
      <c r="CD59">
        <v>1635</v>
      </c>
      <c r="CE59">
        <v>77</v>
      </c>
      <c r="CF59">
        <v>740</v>
      </c>
      <c r="CG59">
        <v>512</v>
      </c>
      <c r="CH59">
        <f t="shared" si="28"/>
        <v>31</v>
      </c>
      <c r="CI59">
        <v>69</v>
      </c>
      <c r="CJ59">
        <v>400</v>
      </c>
      <c r="CK59">
        <v>314</v>
      </c>
      <c r="CL59">
        <v>79</v>
      </c>
      <c r="CM59">
        <v>980</v>
      </c>
      <c r="CN59">
        <v>808</v>
      </c>
      <c r="CO59">
        <v>83</v>
      </c>
      <c r="CP59">
        <v>1936</v>
      </c>
      <c r="CQ59">
        <v>1460</v>
      </c>
      <c r="CR59">
        <v>75</v>
      </c>
      <c r="CS59">
        <v>824</v>
      </c>
      <c r="CT59">
        <v>525</v>
      </c>
      <c r="CU59">
        <v>64</v>
      </c>
      <c r="CV59">
        <f t="shared" si="29"/>
        <v>36</v>
      </c>
      <c r="CW59">
        <v>1112</v>
      </c>
      <c r="CX59">
        <v>935</v>
      </c>
      <c r="CY59">
        <v>84</v>
      </c>
      <c r="DA59">
        <v>4196.3854766699997</v>
      </c>
      <c r="DB59" s="25">
        <f t="shared" si="30"/>
        <v>2.8926197877875582E-2</v>
      </c>
      <c r="DC59" s="26"/>
      <c r="DD59">
        <v>3791.6989530400001</v>
      </c>
      <c r="DE59">
        <v>379.70944329600002</v>
      </c>
      <c r="DF59">
        <v>23.329697724100001</v>
      </c>
      <c r="DG59">
        <v>1.6473826067299999</v>
      </c>
      <c r="DH59" s="27">
        <v>0.90356307210577402</v>
      </c>
      <c r="DI59" s="27">
        <v>9.0484881669477796E-2</v>
      </c>
      <c r="DJ59" s="27">
        <v>5.5594744224053199E-3</v>
      </c>
      <c r="DK59" s="27">
        <v>3.9257180158703197E-4</v>
      </c>
      <c r="DL59" s="27">
        <v>9.6436927893470095E-2</v>
      </c>
      <c r="DM59" s="28">
        <f t="shared" si="21"/>
        <v>7.5531408001007835E-13</v>
      </c>
      <c r="DN59" s="25">
        <f t="shared" si="31"/>
        <v>0.15915709187144098</v>
      </c>
      <c r="DO59" s="26"/>
      <c r="DP59">
        <v>844.98618169600002</v>
      </c>
      <c r="DQ59">
        <v>1115.7203168000001</v>
      </c>
      <c r="DR59">
        <v>740.50072423799998</v>
      </c>
      <c r="DS59">
        <v>439.20531301599999</v>
      </c>
      <c r="DT59">
        <v>947.02833787199995</v>
      </c>
      <c r="DU59" s="28">
        <f t="shared" si="33"/>
        <v>2.5961533718406364E-2</v>
      </c>
      <c r="DW59">
        <v>680.86029885000005</v>
      </c>
      <c r="DX59">
        <v>133.834052974</v>
      </c>
      <c r="DY59">
        <v>2.5226516482600001</v>
      </c>
      <c r="DZ59">
        <v>0.64549798056600005</v>
      </c>
      <c r="EA59">
        <v>1039.8310063900001</v>
      </c>
      <c r="EB59">
        <v>58.006842844700003</v>
      </c>
      <c r="EC59">
        <v>0.73485339316099996</v>
      </c>
      <c r="ED59">
        <v>0</v>
      </c>
      <c r="EE59">
        <v>630.72432234899998</v>
      </c>
      <c r="EF59">
        <v>97.482270121200003</v>
      </c>
      <c r="EG59">
        <v>9.4699487271699994</v>
      </c>
      <c r="EH59">
        <v>0</v>
      </c>
      <c r="EI59">
        <v>390.98444035799997</v>
      </c>
      <c r="EJ59">
        <v>38.858909429699999</v>
      </c>
      <c r="EK59">
        <v>2.79037288445</v>
      </c>
      <c r="EL59">
        <v>0</v>
      </c>
      <c r="EM59">
        <v>887.616303539</v>
      </c>
      <c r="EN59">
        <v>39.577202746399998</v>
      </c>
      <c r="EO59">
        <v>6.7796263046999998</v>
      </c>
      <c r="EP59">
        <v>0</v>
      </c>
      <c r="EQ59" s="28">
        <f t="shared" si="34"/>
        <v>4.2641196876764279E-2</v>
      </c>
      <c r="ER59" s="28">
        <f t="shared" si="35"/>
        <v>3.1471867215807761E-2</v>
      </c>
      <c r="ES59" s="29">
        <v>0.84090265454763702</v>
      </c>
      <c r="ET59" s="29">
        <v>0.133440149567529</v>
      </c>
      <c r="EU59" s="29">
        <v>7.3013434444601198E-3</v>
      </c>
      <c r="EV59" s="29">
        <v>3.1881289142344501E-4</v>
      </c>
      <c r="EW59" s="29">
        <v>0.14106030590341301</v>
      </c>
      <c r="EX59" s="29">
        <v>0.93440725585419704</v>
      </c>
      <c r="EY59" s="29">
        <v>4.7307773232612697E-2</v>
      </c>
      <c r="EZ59" s="29">
        <v>3.6429449030744299E-3</v>
      </c>
      <c r="FA59" s="29">
        <v>0</v>
      </c>
      <c r="FB59" s="29">
        <v>5.0950718135687197E-2</v>
      </c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x14ac:dyDescent="0.25">
      <c r="A60" s="32" t="s">
        <v>327</v>
      </c>
      <c r="B60" s="20">
        <v>80</v>
      </c>
      <c r="C60" s="33" t="s">
        <v>142</v>
      </c>
      <c r="D60"/>
      <c r="E60"/>
      <c r="F60" s="3" t="s">
        <v>328</v>
      </c>
      <c r="G60" s="19">
        <v>43909</v>
      </c>
      <c r="H60" s="20">
        <f t="shared" si="32"/>
        <v>4</v>
      </c>
      <c r="I60" s="32">
        <v>43913</v>
      </c>
      <c r="J60" s="3">
        <v>36.799999999999997</v>
      </c>
      <c r="K60" s="20">
        <v>95</v>
      </c>
      <c r="L60" s="20">
        <v>0</v>
      </c>
      <c r="M60" s="34">
        <v>1</v>
      </c>
      <c r="N60" s="19">
        <v>43918</v>
      </c>
      <c r="O60" s="3">
        <f t="shared" si="20"/>
        <v>5</v>
      </c>
      <c r="P60" s="34"/>
      <c r="Q60" s="34"/>
      <c r="R60" s="34"/>
      <c r="S60" s="34"/>
      <c r="T60" s="3">
        <v>0</v>
      </c>
      <c r="U60" s="3">
        <v>3.58</v>
      </c>
      <c r="V60" s="3">
        <v>25</v>
      </c>
      <c r="W60" s="3">
        <v>0.2</v>
      </c>
      <c r="X60" s="3">
        <v>0.9</v>
      </c>
      <c r="Y60" s="3">
        <v>1474</v>
      </c>
      <c r="Z60" s="3">
        <v>333</v>
      </c>
      <c r="AA60" s="3">
        <v>291</v>
      </c>
      <c r="AB60" s="3">
        <v>-1</v>
      </c>
      <c r="AC60" s="3">
        <v>4.0000000000000001E-3</v>
      </c>
      <c r="AD60" s="3">
        <v>-1</v>
      </c>
      <c r="AE60" s="34">
        <v>1</v>
      </c>
      <c r="AF60" s="32">
        <v>43914</v>
      </c>
      <c r="AG60" s="34" t="s">
        <v>150</v>
      </c>
      <c r="AH60"/>
      <c r="AI60"/>
      <c r="AJ60"/>
      <c r="AK60"/>
      <c r="AL60"/>
      <c r="AM60"/>
      <c r="AN60"/>
      <c r="AO60" s="19">
        <v>43914</v>
      </c>
      <c r="AP60" s="3">
        <v>146156826</v>
      </c>
      <c r="AQ60" s="3">
        <v>3</v>
      </c>
      <c r="AR60" s="3">
        <v>89</v>
      </c>
      <c r="AS60"/>
      <c r="AT60"/>
      <c r="AU60"/>
      <c r="AV60" s="3">
        <v>-1</v>
      </c>
      <c r="AW60" s="3">
        <v>0</v>
      </c>
      <c r="AX60" s="3">
        <v>0</v>
      </c>
      <c r="AY60"/>
      <c r="AZ60" s="3">
        <v>0</v>
      </c>
      <c r="BA60" s="3">
        <v>0</v>
      </c>
      <c r="BB60"/>
      <c r="BC60" s="3">
        <v>0</v>
      </c>
      <c r="BD60"/>
      <c r="BE60" s="3">
        <v>0</v>
      </c>
      <c r="BF60"/>
      <c r="BG60" s="3">
        <v>0</v>
      </c>
      <c r="BH60"/>
      <c r="BI60" s="3">
        <v>0</v>
      </c>
      <c r="BJ60"/>
      <c r="BK60" s="3">
        <v>0</v>
      </c>
      <c r="BL60"/>
      <c r="BM60" s="3">
        <v>0</v>
      </c>
      <c r="BN60"/>
      <c r="BO60" s="3">
        <v>0</v>
      </c>
      <c r="BP60"/>
      <c r="BQ60"/>
      <c r="BR60"/>
      <c r="BS60"/>
      <c r="BT60"/>
      <c r="BU60">
        <v>4</v>
      </c>
      <c r="BV60">
        <v>4</v>
      </c>
      <c r="BX60">
        <v>-750</v>
      </c>
      <c r="BY60">
        <v>2362</v>
      </c>
      <c r="BZ60">
        <v>1080</v>
      </c>
      <c r="CA60" s="23">
        <f t="shared" si="26"/>
        <v>0.54276037256562237</v>
      </c>
      <c r="CB60" s="24">
        <f t="shared" si="27"/>
        <v>0.45723962743437763</v>
      </c>
      <c r="CC60">
        <v>935</v>
      </c>
      <c r="CD60">
        <v>304</v>
      </c>
      <c r="CE60">
        <v>33</v>
      </c>
      <c r="CF60">
        <v>304</v>
      </c>
      <c r="CG60">
        <v>103</v>
      </c>
      <c r="CH60">
        <f t="shared" si="28"/>
        <v>66</v>
      </c>
      <c r="CI60">
        <v>34</v>
      </c>
      <c r="CJ60">
        <v>176</v>
      </c>
      <c r="CK60">
        <v>78</v>
      </c>
      <c r="CL60">
        <v>45</v>
      </c>
      <c r="CM60">
        <v>455</v>
      </c>
      <c r="CN60">
        <v>122</v>
      </c>
      <c r="CO60">
        <v>27</v>
      </c>
      <c r="CP60">
        <v>1426</v>
      </c>
      <c r="CQ60">
        <v>775</v>
      </c>
      <c r="CR60">
        <v>54</v>
      </c>
      <c r="CS60">
        <v>784</v>
      </c>
      <c r="CT60">
        <v>442</v>
      </c>
      <c r="CU60">
        <v>56</v>
      </c>
      <c r="CV60">
        <f t="shared" si="29"/>
        <v>44</v>
      </c>
      <c r="CW60">
        <v>642</v>
      </c>
      <c r="CX60">
        <v>333</v>
      </c>
      <c r="CY60">
        <v>52</v>
      </c>
      <c r="DA60">
        <v>2952.8829736500002</v>
      </c>
      <c r="DB60" s="25">
        <f t="shared" si="30"/>
        <v>0.20010375586257029</v>
      </c>
      <c r="DC60" s="26"/>
      <c r="DD60">
        <v>2366.0174076799999</v>
      </c>
      <c r="DE60">
        <v>518.12670479500002</v>
      </c>
      <c r="DF60">
        <v>68.738440600000004</v>
      </c>
      <c r="DG60">
        <v>0</v>
      </c>
      <c r="DH60" s="27">
        <v>0.80125674765749799</v>
      </c>
      <c r="DI60" s="27">
        <v>0.17546469312143201</v>
      </c>
      <c r="DJ60" s="27">
        <v>2.32784167924656E-2</v>
      </c>
      <c r="DK60" s="27">
        <v>0</v>
      </c>
      <c r="DL60" s="27">
        <v>0.19874310991389799</v>
      </c>
      <c r="DM60" s="28">
        <f t="shared" si="21"/>
        <v>1.4242860414303507E-7</v>
      </c>
      <c r="DN60" s="25">
        <f t="shared" si="31"/>
        <v>0.42934692435210858</v>
      </c>
      <c r="DO60" s="26"/>
      <c r="DP60">
        <v>725.07466016700005</v>
      </c>
      <c r="DQ60">
        <v>561.11866895000003</v>
      </c>
      <c r="DR60">
        <v>486.98809573400001</v>
      </c>
      <c r="DS60">
        <v>328.55797850900001</v>
      </c>
      <c r="DT60">
        <v>727.66873816199995</v>
      </c>
      <c r="DU60" s="28">
        <f t="shared" si="33"/>
        <v>4.1815010357615208E-2</v>
      </c>
      <c r="DW60">
        <v>680.84537800600003</v>
      </c>
      <c r="DX60">
        <v>31.966712104799999</v>
      </c>
      <c r="DY60">
        <v>3.3813857136499998</v>
      </c>
      <c r="DZ60">
        <v>0</v>
      </c>
      <c r="EA60">
        <v>377.24488594100001</v>
      </c>
      <c r="EB60">
        <v>161.716033466</v>
      </c>
      <c r="EC60">
        <v>14.8011327637</v>
      </c>
      <c r="ED60">
        <v>0</v>
      </c>
      <c r="EE60">
        <v>412.90336468700002</v>
      </c>
      <c r="EF60">
        <v>58.1539462896</v>
      </c>
      <c r="EG60">
        <v>13.0515600562</v>
      </c>
      <c r="EH60">
        <v>0</v>
      </c>
      <c r="EI60">
        <v>254.731477665</v>
      </c>
      <c r="EJ60">
        <v>62.647740611800003</v>
      </c>
      <c r="EK60">
        <v>8.1456067788399995</v>
      </c>
      <c r="EL60">
        <v>0</v>
      </c>
      <c r="EM60">
        <v>520.65601495500005</v>
      </c>
      <c r="EN60">
        <v>181.09801861700001</v>
      </c>
      <c r="EO60">
        <v>23.823628748200001</v>
      </c>
      <c r="EP60">
        <v>0</v>
      </c>
      <c r="EQ60" s="28">
        <f t="shared" si="34"/>
        <v>5.0564415138141111E-2</v>
      </c>
      <c r="ER60" s="28">
        <f t="shared" si="35"/>
        <v>4.3511082322459607E-2</v>
      </c>
      <c r="ES60" s="29">
        <v>0.87528370236716202</v>
      </c>
      <c r="ET60" s="29">
        <v>9.9160290131175305E-2</v>
      </c>
      <c r="EU60" s="29">
        <v>1.5953668543934402E-2</v>
      </c>
      <c r="EV60" s="29">
        <v>0</v>
      </c>
      <c r="EW60" s="29">
        <v>0.11511395867511</v>
      </c>
      <c r="EX60" s="29">
        <v>0.696702106135624</v>
      </c>
      <c r="EY60" s="29">
        <v>0.26599736325108903</v>
      </c>
      <c r="EZ60" s="29">
        <v>2.99698470816478E-2</v>
      </c>
      <c r="FA60" s="29">
        <v>0</v>
      </c>
      <c r="FB60" s="29">
        <v>0.29596721033273699</v>
      </c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x14ac:dyDescent="0.25">
      <c r="A61" s="17" t="s">
        <v>329</v>
      </c>
      <c r="B61" s="3">
        <v>60</v>
      </c>
      <c r="C61" s="18" t="s">
        <v>147</v>
      </c>
      <c r="D61"/>
      <c r="E61"/>
      <c r="F61" s="3" t="s">
        <v>330</v>
      </c>
      <c r="G61" s="19">
        <v>43889</v>
      </c>
      <c r="H61" s="20">
        <f t="shared" si="32"/>
        <v>16</v>
      </c>
      <c r="I61" s="17">
        <v>43905</v>
      </c>
      <c r="J61" s="3">
        <v>36</v>
      </c>
      <c r="K61" s="20">
        <v>-1</v>
      </c>
      <c r="L61" s="20">
        <v>-1</v>
      </c>
      <c r="M61" s="18">
        <v>1</v>
      </c>
      <c r="N61" s="17">
        <v>43907</v>
      </c>
      <c r="O61" s="3">
        <f t="shared" si="20"/>
        <v>2</v>
      </c>
      <c r="P61" s="18"/>
      <c r="Q61" s="21"/>
      <c r="R61" s="21"/>
      <c r="S61" s="21"/>
      <c r="T61" s="3">
        <v>0</v>
      </c>
      <c r="U61" s="3">
        <v>14.3</v>
      </c>
      <c r="V61" s="3">
        <v>333</v>
      </c>
      <c r="W61" s="3">
        <v>11.4</v>
      </c>
      <c r="X61" s="3">
        <v>0.8</v>
      </c>
      <c r="Y61" s="3">
        <v>-1</v>
      </c>
      <c r="Z61" s="3">
        <v>-1</v>
      </c>
      <c r="AA61" s="3">
        <v>105</v>
      </c>
      <c r="AB61" s="3">
        <v>-1</v>
      </c>
      <c r="AC61" s="3">
        <v>-1</v>
      </c>
      <c r="AD61" s="3">
        <v>-1</v>
      </c>
      <c r="AE61" s="18">
        <v>1</v>
      </c>
      <c r="AF61" s="17">
        <v>43894</v>
      </c>
      <c r="AG61" s="17" t="s">
        <v>331</v>
      </c>
      <c r="AH61" s="21">
        <f>AO61-AF61</f>
        <v>12</v>
      </c>
      <c r="AI61" s="18">
        <v>0</v>
      </c>
      <c r="AJ61" s="17">
        <v>43906</v>
      </c>
      <c r="AK61" s="18" t="s">
        <v>150</v>
      </c>
      <c r="AL61" s="3">
        <v>0</v>
      </c>
      <c r="AM61" s="19">
        <v>43907</v>
      </c>
      <c r="AN61" s="3" t="s">
        <v>150</v>
      </c>
      <c r="AO61" s="19">
        <v>43906</v>
      </c>
      <c r="AP61" s="3">
        <v>145953498</v>
      </c>
      <c r="AQ61" s="3">
        <v>5</v>
      </c>
      <c r="AR61" s="3">
        <v>64</v>
      </c>
      <c r="AS61" s="3">
        <v>-1</v>
      </c>
      <c r="AT61"/>
      <c r="AU61"/>
      <c r="AV61" s="3">
        <v>-1</v>
      </c>
      <c r="AW61" s="3">
        <v>0</v>
      </c>
      <c r="AX61" s="3">
        <v>0</v>
      </c>
      <c r="AY61"/>
      <c r="AZ61" s="3">
        <v>0</v>
      </c>
      <c r="BA61" s="3">
        <v>0</v>
      </c>
      <c r="BB61"/>
      <c r="BC61" s="3">
        <v>0</v>
      </c>
      <c r="BD61"/>
      <c r="BE61" s="3">
        <v>1</v>
      </c>
      <c r="BF61" s="3" t="s">
        <v>332</v>
      </c>
      <c r="BG61" s="3">
        <v>0</v>
      </c>
      <c r="BH61"/>
      <c r="BI61" s="3">
        <v>0</v>
      </c>
      <c r="BJ61"/>
      <c r="BK61" s="3">
        <v>0</v>
      </c>
      <c r="BL61"/>
      <c r="BM61" s="3">
        <v>1</v>
      </c>
      <c r="BN61" s="3" t="s">
        <v>333</v>
      </c>
      <c r="BO61" s="3">
        <v>0</v>
      </c>
      <c r="BP61"/>
      <c r="BQ61"/>
      <c r="BR61"/>
      <c r="BS61"/>
      <c r="BT61"/>
      <c r="BU61">
        <v>4</v>
      </c>
      <c r="BV61">
        <v>4</v>
      </c>
      <c r="BX61">
        <v>-750</v>
      </c>
      <c r="BY61">
        <v>3439</v>
      </c>
      <c r="BZ61">
        <v>1986</v>
      </c>
      <c r="CA61" s="23">
        <f t="shared" si="26"/>
        <v>0.42250654259959286</v>
      </c>
      <c r="CB61" s="24">
        <f t="shared" si="27"/>
        <v>0.57749345740040714</v>
      </c>
      <c r="CC61">
        <v>1632</v>
      </c>
      <c r="CD61">
        <v>918</v>
      </c>
      <c r="CE61">
        <v>56</v>
      </c>
      <c r="CF61">
        <v>687</v>
      </c>
      <c r="CG61">
        <v>357</v>
      </c>
      <c r="CH61">
        <f t="shared" si="28"/>
        <v>48</v>
      </c>
      <c r="CI61">
        <v>52</v>
      </c>
      <c r="CJ61">
        <v>354</v>
      </c>
      <c r="CK61">
        <v>273</v>
      </c>
      <c r="CL61">
        <v>77</v>
      </c>
      <c r="CM61">
        <v>589</v>
      </c>
      <c r="CN61">
        <v>287</v>
      </c>
      <c r="CO61">
        <v>49</v>
      </c>
      <c r="CP61">
        <v>1807</v>
      </c>
      <c r="CQ61">
        <v>1068</v>
      </c>
      <c r="CR61">
        <v>59</v>
      </c>
      <c r="CS61">
        <v>1031</v>
      </c>
      <c r="CT61">
        <v>617</v>
      </c>
      <c r="CU61">
        <v>60</v>
      </c>
      <c r="CV61">
        <f t="shared" si="29"/>
        <v>40</v>
      </c>
      <c r="CW61">
        <v>776</v>
      </c>
      <c r="CX61">
        <v>451</v>
      </c>
      <c r="CY61">
        <v>58</v>
      </c>
      <c r="DA61">
        <v>3951.1768353900002</v>
      </c>
      <c r="DB61" s="25">
        <f t="shared" si="30"/>
        <v>0.12962640163369096</v>
      </c>
      <c r="DC61" s="26"/>
      <c r="DD61">
        <v>2594.5180059499999</v>
      </c>
      <c r="DE61">
        <v>614.43022092299998</v>
      </c>
      <c r="DF61">
        <v>613.79713487900005</v>
      </c>
      <c r="DG61">
        <v>130.75248285699999</v>
      </c>
      <c r="DH61" s="27">
        <v>0.65664436547394101</v>
      </c>
      <c r="DI61" s="27">
        <v>0.15550562440528001</v>
      </c>
      <c r="DJ61" s="27">
        <v>0.15534539719440699</v>
      </c>
      <c r="DK61" s="27">
        <v>3.3092035184523499E-2</v>
      </c>
      <c r="DL61" s="27">
        <v>0.34394305678421</v>
      </c>
      <c r="DM61" s="28">
        <f t="shared" si="21"/>
        <v>5.8742225815125763E-4</v>
      </c>
      <c r="DN61" s="25">
        <f t="shared" si="31"/>
        <v>0.12053847140895779</v>
      </c>
      <c r="DO61" s="26"/>
      <c r="DP61">
        <v>1150.1528692899999</v>
      </c>
      <c r="DQ61">
        <v>722.92270012799997</v>
      </c>
      <c r="DR61">
        <v>711.38381108900001</v>
      </c>
      <c r="DS61">
        <v>433.566542691</v>
      </c>
      <c r="DT61">
        <v>730.19078519699997</v>
      </c>
      <c r="DU61" s="28">
        <f t="shared" si="33"/>
        <v>5.1367006704716923E-2</v>
      </c>
      <c r="DW61">
        <v>768.75298420900003</v>
      </c>
      <c r="DX61">
        <v>326.021395434</v>
      </c>
      <c r="DY61">
        <v>17.164074474500001</v>
      </c>
      <c r="DZ61">
        <v>6.5683825685799997</v>
      </c>
      <c r="EA61">
        <v>441.07398757800001</v>
      </c>
      <c r="EB61">
        <v>145.28497760400001</v>
      </c>
      <c r="EC61">
        <v>86.527885078400004</v>
      </c>
      <c r="ED61">
        <v>48.511022158400003</v>
      </c>
      <c r="EE61">
        <v>447.35523024999998</v>
      </c>
      <c r="EF61">
        <v>29.076475091500001</v>
      </c>
      <c r="EG61">
        <v>216.79981060399999</v>
      </c>
      <c r="EH61">
        <v>12.6961776794</v>
      </c>
      <c r="EI61">
        <v>349.60086433999999</v>
      </c>
      <c r="EJ61">
        <v>81.132411560500003</v>
      </c>
      <c r="EK61">
        <v>2.1505629714999999</v>
      </c>
      <c r="EL61">
        <v>4.5942383497099998E-4</v>
      </c>
      <c r="EM61">
        <v>404.862200906</v>
      </c>
      <c r="EN61">
        <v>19.248480413799999</v>
      </c>
      <c r="EO61">
        <v>269.72176100199999</v>
      </c>
      <c r="EP61">
        <v>28.279374737800001</v>
      </c>
      <c r="EQ61" s="28">
        <f t="shared" si="34"/>
        <v>7.0484281954343087E-2</v>
      </c>
      <c r="ER61" s="28">
        <f t="shared" si="35"/>
        <v>2.2242527066246971E-2</v>
      </c>
      <c r="ES61" s="29">
        <v>0.68219549476500696</v>
      </c>
      <c r="ET61" s="29">
        <v>0.19007000543639399</v>
      </c>
      <c r="EU61" s="29">
        <v>0.10287748528110501</v>
      </c>
      <c r="EV61" s="29">
        <v>8.39396654501905E-3</v>
      </c>
      <c r="EW61" s="29">
        <v>0.30134145726251799</v>
      </c>
      <c r="EX61" s="29">
        <v>0.58215424812109495</v>
      </c>
      <c r="EY61" s="29">
        <v>0.11322822317693999</v>
      </c>
      <c r="EZ61" s="29">
        <v>0.24516298945551501</v>
      </c>
      <c r="FA61" s="29">
        <v>5.2845423066888199E-2</v>
      </c>
      <c r="FB61" s="29">
        <v>0.41123663569934299</v>
      </c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x14ac:dyDescent="0.25">
      <c r="A62" s="30" t="s">
        <v>334</v>
      </c>
      <c r="B62" s="3">
        <v>45</v>
      </c>
      <c r="C62" s="31" t="s">
        <v>142</v>
      </c>
      <c r="D62"/>
      <c r="E62"/>
      <c r="F62" s="3" t="s">
        <v>148</v>
      </c>
      <c r="G62" s="19">
        <v>43888</v>
      </c>
      <c r="H62" s="20">
        <f t="shared" si="32"/>
        <v>8</v>
      </c>
      <c r="I62" s="30">
        <v>43896</v>
      </c>
      <c r="J62" s="3">
        <v>38.700000000000003</v>
      </c>
      <c r="K62" s="20">
        <v>97</v>
      </c>
      <c r="L62" s="20">
        <v>2</v>
      </c>
      <c r="M62" s="31">
        <v>0</v>
      </c>
      <c r="N62" s="30"/>
      <c r="O62" s="3">
        <f t="shared" si="20"/>
        <v>-1</v>
      </c>
      <c r="P62" s="17">
        <v>43909</v>
      </c>
      <c r="Q62" s="21">
        <f>P62-I62</f>
        <v>13</v>
      </c>
      <c r="R62" s="21"/>
      <c r="S62" s="21"/>
      <c r="T62" s="3">
        <v>0</v>
      </c>
      <c r="U62" s="3">
        <v>4.7300000000000004</v>
      </c>
      <c r="V62" s="3">
        <v>7</v>
      </c>
      <c r="W62" s="3">
        <v>8.3000000000000007</v>
      </c>
      <c r="X62" s="3">
        <v>0.7</v>
      </c>
      <c r="Y62" s="3">
        <v>-1</v>
      </c>
      <c r="Z62" s="3">
        <v>513</v>
      </c>
      <c r="AA62" s="3">
        <v>167</v>
      </c>
      <c r="AB62" s="3">
        <v>-1</v>
      </c>
      <c r="AC62" s="3">
        <v>-1</v>
      </c>
      <c r="AD62" s="3">
        <v>-1</v>
      </c>
      <c r="AE62" s="18">
        <v>1</v>
      </c>
      <c r="AF62" s="17">
        <v>43900</v>
      </c>
      <c r="AG62" s="17" t="s">
        <v>150</v>
      </c>
      <c r="AH62" s="21">
        <f>AO62-AF62</f>
        <v>-1</v>
      </c>
      <c r="AI62" s="18">
        <v>0</v>
      </c>
      <c r="AJ62" s="17">
        <v>43909</v>
      </c>
      <c r="AK62" s="17" t="s">
        <v>150</v>
      </c>
      <c r="AL62" s="3">
        <v>-1</v>
      </c>
      <c r="AM62"/>
      <c r="AN62"/>
      <c r="AO62" s="19">
        <v>43899</v>
      </c>
      <c r="AP62" s="3">
        <v>145701218</v>
      </c>
      <c r="AQ62" s="3">
        <v>3</v>
      </c>
      <c r="AR62" s="3">
        <v>100</v>
      </c>
      <c r="AS62" s="3">
        <v>-1</v>
      </c>
      <c r="AT62"/>
      <c r="AU62"/>
      <c r="AV62" s="3">
        <v>-1</v>
      </c>
      <c r="AW62" s="3">
        <v>0</v>
      </c>
      <c r="AX62" s="3">
        <v>0</v>
      </c>
      <c r="AY62"/>
      <c r="AZ62" s="3">
        <v>0</v>
      </c>
      <c r="BA62" s="3">
        <v>1</v>
      </c>
      <c r="BB62" s="3" t="s">
        <v>335</v>
      </c>
      <c r="BC62" s="3">
        <v>1</v>
      </c>
      <c r="BD62" s="3" t="s">
        <v>336</v>
      </c>
      <c r="BE62" s="3">
        <v>0</v>
      </c>
      <c r="BF62"/>
      <c r="BG62" s="3">
        <v>0</v>
      </c>
      <c r="BH62"/>
      <c r="BI62" s="3">
        <v>0</v>
      </c>
      <c r="BJ62"/>
      <c r="BK62" s="3">
        <v>0</v>
      </c>
      <c r="BL62"/>
      <c r="BM62" s="3">
        <v>0</v>
      </c>
      <c r="BN62"/>
      <c r="BO62" s="3">
        <v>0</v>
      </c>
      <c r="BP62"/>
      <c r="BR62"/>
      <c r="BS62"/>
      <c r="BT62"/>
      <c r="BU62">
        <v>4</v>
      </c>
      <c r="BV62">
        <v>4</v>
      </c>
      <c r="BX62">
        <v>-650</v>
      </c>
      <c r="BY62">
        <v>2161</v>
      </c>
      <c r="BZ62">
        <v>1427</v>
      </c>
      <c r="CA62" s="23">
        <f t="shared" si="26"/>
        <v>0.33965756594169361</v>
      </c>
      <c r="CB62" s="24">
        <f t="shared" si="27"/>
        <v>0.66034243405830639</v>
      </c>
      <c r="CC62">
        <v>1221</v>
      </c>
      <c r="CD62">
        <v>849</v>
      </c>
      <c r="CE62">
        <v>70</v>
      </c>
      <c r="CF62">
        <v>402</v>
      </c>
      <c r="CG62">
        <v>287</v>
      </c>
      <c r="CH62">
        <f t="shared" si="28"/>
        <v>28</v>
      </c>
      <c r="CI62">
        <v>72</v>
      </c>
      <c r="CJ62">
        <v>270</v>
      </c>
      <c r="CK62">
        <v>231</v>
      </c>
      <c r="CL62">
        <v>85</v>
      </c>
      <c r="CM62">
        <v>549</v>
      </c>
      <c r="CN62">
        <v>331</v>
      </c>
      <c r="CO62">
        <v>60</v>
      </c>
      <c r="CP62">
        <v>939</v>
      </c>
      <c r="CQ62">
        <v>578</v>
      </c>
      <c r="CR62">
        <v>62</v>
      </c>
      <c r="CS62">
        <v>482</v>
      </c>
      <c r="CT62">
        <v>330</v>
      </c>
      <c r="CU62">
        <v>69</v>
      </c>
      <c r="CV62">
        <f t="shared" si="29"/>
        <v>31</v>
      </c>
      <c r="CW62">
        <v>457</v>
      </c>
      <c r="CX62">
        <v>247</v>
      </c>
      <c r="CY62">
        <v>54</v>
      </c>
      <c r="DA62">
        <v>3284.7071785100002</v>
      </c>
      <c r="DB62" s="25">
        <f t="shared" si="30"/>
        <v>0.34210269513878955</v>
      </c>
      <c r="DC62" s="26"/>
      <c r="DD62">
        <v>2186.0002724300002</v>
      </c>
      <c r="DE62">
        <v>241.87220205700001</v>
      </c>
      <c r="DF62">
        <v>856.83470402499995</v>
      </c>
      <c r="DG62">
        <v>0</v>
      </c>
      <c r="DH62" s="27">
        <v>0.66550841631539503</v>
      </c>
      <c r="DI62" s="27">
        <v>7.3635849076421303E-2</v>
      </c>
      <c r="DJ62" s="27">
        <v>0.26085573460879202</v>
      </c>
      <c r="DK62" s="27">
        <v>0</v>
      </c>
      <c r="DL62" s="27">
        <v>0.33449158368521398</v>
      </c>
      <c r="DM62" s="28">
        <f t="shared" si="21"/>
        <v>6.0887584204869491E-13</v>
      </c>
      <c r="DN62" s="25">
        <f t="shared" si="31"/>
        <v>7.7624596931324162E-3</v>
      </c>
      <c r="DO62" s="26"/>
      <c r="DP62">
        <v>633.61824334699998</v>
      </c>
      <c r="DQ62">
        <v>754.71132142600004</v>
      </c>
      <c r="DR62">
        <v>705.81951081800003</v>
      </c>
      <c r="DS62">
        <v>349.86587228399998</v>
      </c>
      <c r="DT62">
        <v>564.11992446900001</v>
      </c>
      <c r="DU62" s="28">
        <f t="shared" si="33"/>
        <v>8.4199988350699209E-2</v>
      </c>
      <c r="DW62">
        <v>478.28127571099998</v>
      </c>
      <c r="DX62">
        <v>30.482981048599999</v>
      </c>
      <c r="DY62">
        <v>108.82270527599999</v>
      </c>
      <c r="DZ62">
        <v>0</v>
      </c>
      <c r="EA62">
        <v>381.91044795200003</v>
      </c>
      <c r="EB62">
        <v>68.991413818400005</v>
      </c>
      <c r="EC62">
        <v>298.49349723799997</v>
      </c>
      <c r="ED62">
        <v>0</v>
      </c>
      <c r="EE62">
        <v>527.39710565200005</v>
      </c>
      <c r="EF62">
        <v>87.094465164200003</v>
      </c>
      <c r="EG62">
        <v>91.327940002399998</v>
      </c>
      <c r="EH62">
        <v>0</v>
      </c>
      <c r="EI62">
        <v>333.159262619</v>
      </c>
      <c r="EJ62">
        <v>0</v>
      </c>
      <c r="EK62">
        <v>16.7066096649</v>
      </c>
      <c r="EL62">
        <v>0</v>
      </c>
      <c r="EM62">
        <v>229.135803635</v>
      </c>
      <c r="EN62">
        <v>47.878000488300003</v>
      </c>
      <c r="EO62">
        <v>285.01963371300002</v>
      </c>
      <c r="EP62">
        <v>0</v>
      </c>
      <c r="EQ62" s="28">
        <f t="shared" si="34"/>
        <v>0.10801296771959154</v>
      </c>
      <c r="ER62" s="28">
        <f t="shared" si="35"/>
        <v>3.0699441582584735E-2</v>
      </c>
      <c r="ES62" s="29">
        <v>0.79253819326505703</v>
      </c>
      <c r="ET62" s="29">
        <v>6.9601132899923701E-2</v>
      </c>
      <c r="EU62" s="29">
        <v>0.128370798208221</v>
      </c>
      <c r="EV62" s="29">
        <v>0</v>
      </c>
      <c r="EW62" s="29">
        <v>0.19797193110814401</v>
      </c>
      <c r="EX62" s="29">
        <v>0.46332406324838399</v>
      </c>
      <c r="EY62" s="29">
        <v>8.8615897348859704E-2</v>
      </c>
      <c r="EZ62" s="29">
        <v>0.44244715369555099</v>
      </c>
      <c r="FA62" s="29">
        <v>0</v>
      </c>
      <c r="FB62" s="29">
        <v>0.53106305104441098</v>
      </c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x14ac:dyDescent="0.25">
      <c r="A63" s="32" t="s">
        <v>337</v>
      </c>
      <c r="B63" s="20">
        <v>78</v>
      </c>
      <c r="C63" s="33" t="s">
        <v>147</v>
      </c>
      <c r="D63" s="3"/>
      <c r="E63" s="3"/>
      <c r="F63" s="3" t="s">
        <v>338</v>
      </c>
      <c r="G63" s="3"/>
      <c r="H63" s="20"/>
      <c r="I63" s="32">
        <v>43910</v>
      </c>
      <c r="J63" s="3">
        <v>36.799999999999997</v>
      </c>
      <c r="K63" s="20">
        <v>98</v>
      </c>
      <c r="L63" s="20">
        <v>2</v>
      </c>
      <c r="M63" s="34">
        <v>1</v>
      </c>
      <c r="N63" s="19">
        <v>43916</v>
      </c>
      <c r="O63" s="3">
        <f t="shared" si="20"/>
        <v>6</v>
      </c>
      <c r="P63" s="32">
        <v>43916</v>
      </c>
      <c r="Q63" s="34">
        <f>P63-I63</f>
        <v>6</v>
      </c>
      <c r="R63" s="34">
        <v>1</v>
      </c>
      <c r="S63" s="32">
        <v>43916</v>
      </c>
      <c r="T63" s="20">
        <v>1</v>
      </c>
      <c r="U63" s="3">
        <v>4.37</v>
      </c>
      <c r="V63" s="3">
        <v>-1</v>
      </c>
      <c r="W63" s="3">
        <v>3.2</v>
      </c>
      <c r="X63" s="3">
        <v>0.8</v>
      </c>
      <c r="Y63" s="3">
        <v>-1</v>
      </c>
      <c r="Z63" s="3">
        <v>-1</v>
      </c>
      <c r="AA63" s="3"/>
      <c r="AB63" s="3">
        <v>-1</v>
      </c>
      <c r="AC63" s="3">
        <v>-1</v>
      </c>
      <c r="AD63" s="3">
        <v>-1</v>
      </c>
      <c r="AE63" s="34">
        <v>1</v>
      </c>
      <c r="AF63" s="32">
        <v>43906</v>
      </c>
      <c r="AG63" s="34" t="s">
        <v>190</v>
      </c>
      <c r="AH63" s="3"/>
      <c r="AI63" s="3"/>
      <c r="AJ63" s="3"/>
      <c r="AK63" s="3"/>
      <c r="AL63" s="3"/>
      <c r="AM63" s="3"/>
      <c r="AN63" s="3"/>
      <c r="AO63" s="19">
        <v>43916</v>
      </c>
      <c r="AP63" s="38">
        <v>146211184</v>
      </c>
      <c r="AQ63" s="38">
        <v>3</v>
      </c>
      <c r="AR63" s="38">
        <v>113</v>
      </c>
      <c r="AS63" s="3"/>
      <c r="AT63" s="3"/>
      <c r="AU63" s="3"/>
      <c r="AV63" s="3">
        <v>-1</v>
      </c>
      <c r="AW63" s="3">
        <v>0</v>
      </c>
      <c r="AX63" s="3">
        <v>0</v>
      </c>
      <c r="AY63" s="3"/>
      <c r="AZ63" s="3">
        <v>0</v>
      </c>
      <c r="BA63" s="3">
        <v>1</v>
      </c>
      <c r="BB63" s="3" t="s">
        <v>339</v>
      </c>
      <c r="BC63" s="3">
        <v>0</v>
      </c>
      <c r="BD63" s="3"/>
      <c r="BE63" s="3">
        <v>0</v>
      </c>
      <c r="BF63" s="3"/>
      <c r="BG63" s="3">
        <v>0</v>
      </c>
      <c r="BH63" s="3"/>
      <c r="BI63" s="3">
        <v>0</v>
      </c>
      <c r="BJ63" s="3"/>
      <c r="BK63" s="3">
        <v>0</v>
      </c>
      <c r="BL63" s="3"/>
      <c r="BM63" s="3">
        <v>1</v>
      </c>
      <c r="BN63" s="3" t="s">
        <v>340</v>
      </c>
      <c r="BO63" s="3">
        <v>0</v>
      </c>
      <c r="BP63" s="3"/>
      <c r="BQ63"/>
      <c r="BR63"/>
      <c r="BS63"/>
      <c r="BT63"/>
      <c r="BU63" s="41">
        <v>4</v>
      </c>
      <c r="BV63" s="41">
        <v>4</v>
      </c>
      <c r="BW63"/>
      <c r="BX63" s="41">
        <v>-750</v>
      </c>
      <c r="BY63" s="41">
        <v>3254</v>
      </c>
      <c r="BZ63" s="41">
        <v>1747</v>
      </c>
      <c r="CA63" s="23">
        <f t="shared" si="26"/>
        <v>0.46312231100184387</v>
      </c>
      <c r="CB63" s="24">
        <f t="shared" si="27"/>
        <v>0.53687768899815613</v>
      </c>
      <c r="CC63" s="41">
        <v>2003</v>
      </c>
      <c r="CD63" s="41">
        <v>1248</v>
      </c>
      <c r="CE63" s="41">
        <v>62</v>
      </c>
      <c r="CF63" s="41">
        <v>858</v>
      </c>
      <c r="CG63" s="41">
        <v>686</v>
      </c>
      <c r="CH63">
        <f t="shared" si="28"/>
        <v>20</v>
      </c>
      <c r="CI63" s="41">
        <v>80</v>
      </c>
      <c r="CJ63" s="41">
        <v>285</v>
      </c>
      <c r="CK63" s="41">
        <v>245</v>
      </c>
      <c r="CL63" s="41">
        <v>86</v>
      </c>
      <c r="CM63" s="41">
        <v>860</v>
      </c>
      <c r="CN63" s="41">
        <v>316</v>
      </c>
      <c r="CO63" s="41">
        <v>37</v>
      </c>
      <c r="CP63" s="41">
        <v>1250</v>
      </c>
      <c r="CQ63" s="41">
        <v>498</v>
      </c>
      <c r="CR63" s="41">
        <v>40</v>
      </c>
      <c r="CS63" s="41">
        <v>490</v>
      </c>
      <c r="CT63" s="41">
        <v>205</v>
      </c>
      <c r="CU63" s="41">
        <v>42</v>
      </c>
      <c r="CV63">
        <f t="shared" si="29"/>
        <v>58</v>
      </c>
      <c r="CW63" s="41">
        <v>759</v>
      </c>
      <c r="CX63" s="41">
        <v>293</v>
      </c>
      <c r="CY63" s="41">
        <v>39</v>
      </c>
      <c r="CZ63"/>
      <c r="DA63">
        <v>3696.5446339300001</v>
      </c>
      <c r="DB63" s="25">
        <f t="shared" si="30"/>
        <v>0.11971846082093876</v>
      </c>
      <c r="DC63" s="26"/>
      <c r="DD63">
        <v>2833.0711875000002</v>
      </c>
      <c r="DE63">
        <v>617.91639981200001</v>
      </c>
      <c r="DF63">
        <v>28.664978418099999</v>
      </c>
      <c r="DG63">
        <v>0</v>
      </c>
      <c r="DH63" s="27">
        <v>0.766410653207238</v>
      </c>
      <c r="DI63" s="27">
        <v>0.16716054072233899</v>
      </c>
      <c r="DJ63" s="27">
        <v>7.7545332890041896E-3</v>
      </c>
      <c r="DK63" s="27">
        <v>0</v>
      </c>
      <c r="DL63" s="27">
        <v>0.17491507401134301</v>
      </c>
      <c r="DM63" s="28">
        <f t="shared" si="21"/>
        <v>5.8674272781419207E-2</v>
      </c>
      <c r="DN63" s="25">
        <f t="shared" si="31"/>
        <v>0.29949083203442373</v>
      </c>
      <c r="DO63" s="26"/>
      <c r="DP63">
        <v>514.60606241200003</v>
      </c>
      <c r="DQ63">
        <v>911.78212888899998</v>
      </c>
      <c r="DR63">
        <v>992.98613522899996</v>
      </c>
      <c r="DS63">
        <v>369.91344220399998</v>
      </c>
      <c r="DT63">
        <v>676.73288786299997</v>
      </c>
      <c r="DU63" s="28">
        <f t="shared" si="33"/>
        <v>6.236201646723178E-2</v>
      </c>
      <c r="DV63"/>
      <c r="DW63">
        <v>324.239919891</v>
      </c>
      <c r="DX63">
        <v>115.198408112</v>
      </c>
      <c r="DY63">
        <v>12.620590310500001</v>
      </c>
      <c r="DZ63">
        <v>0</v>
      </c>
      <c r="EA63">
        <v>647.362851869</v>
      </c>
      <c r="EB63">
        <v>153.718073581</v>
      </c>
      <c r="EC63">
        <v>7.5287731507000002</v>
      </c>
      <c r="ED63">
        <v>0</v>
      </c>
      <c r="EE63">
        <v>868.796302771</v>
      </c>
      <c r="EF63">
        <v>95.235905803799994</v>
      </c>
      <c r="EG63">
        <v>1.9504005933999999</v>
      </c>
      <c r="EH63">
        <v>0</v>
      </c>
      <c r="EI63">
        <v>341.86038928599999</v>
      </c>
      <c r="EJ63">
        <v>17.532710323500002</v>
      </c>
      <c r="EK63">
        <v>0.20477116729</v>
      </c>
      <c r="EL63">
        <v>0</v>
      </c>
      <c r="EM63">
        <v>427.95323261999999</v>
      </c>
      <c r="EN63">
        <v>214.94883160399999</v>
      </c>
      <c r="EO63">
        <v>3.7366260526700001</v>
      </c>
      <c r="EP63">
        <v>0</v>
      </c>
      <c r="EQ63" s="28">
        <f t="shared" si="34"/>
        <v>7.8663216104943076E-2</v>
      </c>
      <c r="ER63" s="28">
        <f t="shared" si="35"/>
        <v>3.4442313546258221E-2</v>
      </c>
      <c r="ES63" s="29">
        <v>0.81751904195329905</v>
      </c>
      <c r="ET63" s="29">
        <v>0.121420154166951</v>
      </c>
      <c r="EU63" s="29">
        <v>7.8698895798842098E-3</v>
      </c>
      <c r="EV63" s="29">
        <v>0</v>
      </c>
      <c r="EW63" s="29">
        <v>0.129290043746835</v>
      </c>
      <c r="EX63" s="29">
        <v>0.67693164568734998</v>
      </c>
      <c r="EY63" s="29">
        <v>0.23208273217259501</v>
      </c>
      <c r="EZ63" s="29">
        <v>7.0917801119715603E-3</v>
      </c>
      <c r="FA63" s="29">
        <v>0</v>
      </c>
      <c r="FB63" s="29">
        <v>0.23917451228456699</v>
      </c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s="3" customFormat="1" ht="15.75" x14ac:dyDescent="0.25">
      <c r="A64" s="17" t="s">
        <v>341</v>
      </c>
      <c r="B64" s="3">
        <v>57</v>
      </c>
      <c r="C64" s="18" t="s">
        <v>142</v>
      </c>
      <c r="F64" s="3" t="s">
        <v>148</v>
      </c>
      <c r="G64" s="19">
        <v>43897</v>
      </c>
      <c r="H64" s="20">
        <f>ABS(I64-G64)</f>
        <v>10</v>
      </c>
      <c r="I64" s="17">
        <v>43907</v>
      </c>
      <c r="J64" s="3">
        <v>-1</v>
      </c>
      <c r="K64" s="20">
        <v>-1</v>
      </c>
      <c r="L64" s="20">
        <v>-1</v>
      </c>
      <c r="M64" s="18">
        <v>0</v>
      </c>
      <c r="N64" s="17"/>
      <c r="O64" s="3">
        <f t="shared" si="20"/>
        <v>-1</v>
      </c>
      <c r="P64" s="43"/>
      <c r="Q64" s="21"/>
      <c r="R64" s="21"/>
      <c r="S64" s="21"/>
      <c r="T64" s="3">
        <v>0</v>
      </c>
      <c r="U64" s="3">
        <v>5.09</v>
      </c>
      <c r="V64" s="3">
        <v>24</v>
      </c>
      <c r="W64" s="3">
        <v>3.6</v>
      </c>
      <c r="X64" s="3">
        <v>0.9</v>
      </c>
      <c r="Y64" s="3">
        <v>-1</v>
      </c>
      <c r="Z64" s="3">
        <v>270</v>
      </c>
      <c r="AA64" s="3">
        <v>58</v>
      </c>
      <c r="AB64" s="3">
        <v>-1</v>
      </c>
      <c r="AC64" s="3">
        <v>-1</v>
      </c>
      <c r="AD64" s="3">
        <v>-1</v>
      </c>
      <c r="AE64" s="18">
        <v>1</v>
      </c>
      <c r="AF64" s="17">
        <v>43908</v>
      </c>
      <c r="AG64" s="17" t="s">
        <v>150</v>
      </c>
      <c r="AH64" s="21">
        <f>AO64-AF64</f>
        <v>0</v>
      </c>
      <c r="AI64" s="18">
        <v>-1</v>
      </c>
      <c r="AJ64" s="18"/>
      <c r="AK64" s="18"/>
      <c r="AL64" s="3">
        <v>-1</v>
      </c>
      <c r="AO64" s="36">
        <v>43908</v>
      </c>
      <c r="AP64" s="22">
        <v>146002163</v>
      </c>
      <c r="AQ64" s="3">
        <v>3</v>
      </c>
      <c r="AR64" s="3">
        <v>110</v>
      </c>
      <c r="AV64" s="3">
        <v>-1</v>
      </c>
      <c r="AW64" s="3">
        <v>-1</v>
      </c>
      <c r="AX64" s="3">
        <v>-1</v>
      </c>
      <c r="AZ64" s="3">
        <v>-1</v>
      </c>
      <c r="BA64" s="3">
        <v>-1</v>
      </c>
      <c r="BC64" s="3">
        <v>-1</v>
      </c>
      <c r="BE64" s="3">
        <v>-1</v>
      </c>
      <c r="BG64" s="3">
        <v>-1</v>
      </c>
      <c r="BI64" s="3">
        <v>-1</v>
      </c>
      <c r="BK64" s="3">
        <v>-1</v>
      </c>
      <c r="BM64" s="3">
        <v>-1</v>
      </c>
      <c r="BO64" s="3">
        <v>0</v>
      </c>
      <c r="BU64" s="3">
        <v>3</v>
      </c>
      <c r="BV64" s="3">
        <v>3</v>
      </c>
      <c r="BW64" s="5"/>
      <c r="BX64" s="3">
        <v>-750</v>
      </c>
      <c r="BY64" s="3">
        <v>6917</v>
      </c>
      <c r="BZ64" s="3">
        <v>6130</v>
      </c>
      <c r="CA64" s="23">
        <f t="shared" si="26"/>
        <v>0.11377764926991474</v>
      </c>
      <c r="CB64" s="24">
        <f t="shared" si="27"/>
        <v>0.88622235073008526</v>
      </c>
      <c r="CC64" s="3">
        <v>3589</v>
      </c>
      <c r="CD64" s="3">
        <v>3138</v>
      </c>
      <c r="CE64" s="3">
        <v>87</v>
      </c>
      <c r="CF64" s="3">
        <v>1544</v>
      </c>
      <c r="CG64" s="3">
        <v>1413</v>
      </c>
      <c r="CH64" s="3">
        <f t="shared" si="28"/>
        <v>8</v>
      </c>
      <c r="CI64" s="3">
        <v>92</v>
      </c>
      <c r="CJ64" s="3">
        <v>413</v>
      </c>
      <c r="CK64" s="3">
        <v>365</v>
      </c>
      <c r="CL64" s="3">
        <v>88</v>
      </c>
      <c r="CM64" s="3">
        <v>1631</v>
      </c>
      <c r="CN64" s="3">
        <v>1359</v>
      </c>
      <c r="CO64" s="3">
        <v>83</v>
      </c>
      <c r="CP64" s="3">
        <v>3328</v>
      </c>
      <c r="CQ64" s="3">
        <v>2992</v>
      </c>
      <c r="CR64" s="3">
        <v>90</v>
      </c>
      <c r="CS64" s="3">
        <v>1929</v>
      </c>
      <c r="CT64" s="3">
        <v>1698</v>
      </c>
      <c r="CU64" s="3">
        <v>93</v>
      </c>
      <c r="CV64" s="3">
        <f t="shared" si="29"/>
        <v>7</v>
      </c>
      <c r="CW64" s="3">
        <v>1500</v>
      </c>
      <c r="CX64" s="3">
        <v>1293</v>
      </c>
      <c r="CY64" s="3">
        <v>86</v>
      </c>
      <c r="CZ64" s="5"/>
      <c r="DA64" s="3">
        <v>5202.6173375400003</v>
      </c>
      <c r="DB64" s="25">
        <f t="shared" si="30"/>
        <v>-0.32952311331638823</v>
      </c>
      <c r="DC64" s="26"/>
      <c r="DD64" s="3">
        <v>5106.9038841000001</v>
      </c>
      <c r="DE64" s="3">
        <v>81.8129463434</v>
      </c>
      <c r="DF64" s="3">
        <v>17.1479232274</v>
      </c>
      <c r="DG64" s="3">
        <v>0</v>
      </c>
      <c r="DH64" s="27">
        <v>0.98160282657166198</v>
      </c>
      <c r="DI64" s="27">
        <v>1.5725343809753298E-2</v>
      </c>
      <c r="DJ64" s="27">
        <v>3.2960185450633598E-3</v>
      </c>
      <c r="DK64" s="27">
        <v>0</v>
      </c>
      <c r="DL64" s="27">
        <v>1.90213623548167E-2</v>
      </c>
      <c r="DM64" s="28">
        <f t="shared" si="21"/>
        <v>6.2418892647881014E-4</v>
      </c>
      <c r="DN64" s="25">
        <f t="shared" si="31"/>
        <v>9.7168094120818491E-2</v>
      </c>
      <c r="DO64" s="26"/>
      <c r="DP64" s="3">
        <v>1314.3037687999999</v>
      </c>
      <c r="DQ64" s="3">
        <v>1126.2650043199999</v>
      </c>
      <c r="DR64" s="3">
        <v>970.16889156000002</v>
      </c>
      <c r="DS64" s="3">
        <v>552.43379517999995</v>
      </c>
      <c r="DT64" s="3">
        <v>1133.5698437999999</v>
      </c>
      <c r="DU64" s="28">
        <f t="shared" si="33"/>
        <v>2.0350532628268112E-2</v>
      </c>
      <c r="DV64" s="5"/>
      <c r="DW64" s="3">
        <v>1271.41142975</v>
      </c>
      <c r="DX64" s="3">
        <v>9.9793777141500009</v>
      </c>
      <c r="DY64" s="3">
        <v>0</v>
      </c>
      <c r="DZ64" s="3">
        <v>0</v>
      </c>
      <c r="EA64" s="3">
        <v>1056.4980068</v>
      </c>
      <c r="EB64" s="3">
        <v>33.630628479199999</v>
      </c>
      <c r="EC64" s="3">
        <v>12.2683037521</v>
      </c>
      <c r="ED64" s="3">
        <v>0</v>
      </c>
      <c r="EE64" s="3">
        <v>966.26216722499998</v>
      </c>
      <c r="EF64" s="3">
        <v>2.0828229672799998</v>
      </c>
      <c r="EG64" s="3">
        <v>0.45763746346299999</v>
      </c>
      <c r="EH64" s="3">
        <v>0</v>
      </c>
      <c r="EI64" s="3">
        <v>541.23700577900001</v>
      </c>
      <c r="EJ64" s="3">
        <v>2.2671337778299998</v>
      </c>
      <c r="EK64" s="3">
        <v>0</v>
      </c>
      <c r="EL64" s="3">
        <v>0</v>
      </c>
      <c r="EM64" s="3">
        <v>1095.7650741</v>
      </c>
      <c r="EN64" s="3">
        <v>26.6969961434</v>
      </c>
      <c r="EO64" s="3">
        <v>3.1314369775899999</v>
      </c>
      <c r="EP64" s="3">
        <v>0</v>
      </c>
      <c r="EQ64" s="28">
        <f t="shared" si="34"/>
        <v>3.4410320701966583E-2</v>
      </c>
      <c r="ER64" s="28">
        <f t="shared" si="35"/>
        <v>8.7467663510168783E-2</v>
      </c>
      <c r="ES64" s="29">
        <v>0.97955665662759395</v>
      </c>
      <c r="ET64" s="29">
        <v>5.0510422827926603E-3</v>
      </c>
      <c r="EU64" s="29">
        <v>1.61315669245742E-4</v>
      </c>
      <c r="EV64" s="29">
        <v>0</v>
      </c>
      <c r="EW64" s="29">
        <v>5.2123579520384003E-3</v>
      </c>
      <c r="EX64" s="29">
        <v>0.95239839437404405</v>
      </c>
      <c r="EY64" s="29">
        <v>2.66955900218937E-2</v>
      </c>
      <c r="EZ64" s="29">
        <v>6.8145425505325499E-3</v>
      </c>
      <c r="FA64" s="29">
        <v>0</v>
      </c>
      <c r="FB64" s="29">
        <v>3.3510132572426299E-2</v>
      </c>
    </row>
    <row r="65" spans="1:158" x14ac:dyDescent="0.25">
      <c r="A65" s="32" t="s">
        <v>342</v>
      </c>
      <c r="B65" s="20">
        <v>37</v>
      </c>
      <c r="C65" s="33" t="s">
        <v>147</v>
      </c>
      <c r="D65"/>
      <c r="E65"/>
      <c r="F65" s="3" t="s">
        <v>152</v>
      </c>
      <c r="G65" s="19">
        <v>43909</v>
      </c>
      <c r="H65" s="20">
        <f>ABS(I65-G65)</f>
        <v>8</v>
      </c>
      <c r="I65" s="32">
        <v>43917</v>
      </c>
      <c r="J65" s="3">
        <v>38.9</v>
      </c>
      <c r="K65" s="20">
        <v>97</v>
      </c>
      <c r="L65" s="20">
        <v>9</v>
      </c>
      <c r="M65" s="34">
        <v>1</v>
      </c>
      <c r="N65" s="19">
        <v>43917</v>
      </c>
      <c r="O65" s="3">
        <f t="shared" si="20"/>
        <v>0</v>
      </c>
      <c r="P65" s="34"/>
      <c r="Q65" s="34"/>
      <c r="R65" s="34"/>
      <c r="S65" s="34"/>
      <c r="T65" s="3">
        <v>0</v>
      </c>
      <c r="U65" s="3">
        <v>5.87</v>
      </c>
      <c r="V65" s="3">
        <v>14</v>
      </c>
      <c r="W65" s="3">
        <v>24.7</v>
      </c>
      <c r="X65" s="3">
        <v>1</v>
      </c>
      <c r="Y65" s="3">
        <v>261</v>
      </c>
      <c r="Z65" s="3">
        <v>360</v>
      </c>
      <c r="AA65" s="3">
        <v>71</v>
      </c>
      <c r="AB65" s="3">
        <v>-1</v>
      </c>
      <c r="AC65" s="3">
        <v>-1</v>
      </c>
      <c r="AD65" s="3">
        <v>135</v>
      </c>
      <c r="AE65" s="34">
        <v>1</v>
      </c>
      <c r="AF65" s="32">
        <v>43917</v>
      </c>
      <c r="AG65" s="34" t="s">
        <v>150</v>
      </c>
      <c r="AH65"/>
      <c r="AI65"/>
      <c r="AJ65"/>
      <c r="AK65"/>
      <c r="AL65"/>
      <c r="AM65"/>
      <c r="AN65"/>
      <c r="AO65" s="19">
        <v>43917</v>
      </c>
      <c r="AP65" s="3">
        <v>146217931</v>
      </c>
      <c r="AQ65" s="3">
        <v>3</v>
      </c>
      <c r="AR65" s="3">
        <v>102</v>
      </c>
      <c r="AS65"/>
      <c r="AT65"/>
      <c r="AU65"/>
      <c r="AV65" s="3">
        <v>-1</v>
      </c>
      <c r="AW65" s="3">
        <v>0</v>
      </c>
      <c r="AX65" s="3">
        <v>0</v>
      </c>
      <c r="AY65"/>
      <c r="AZ65" s="3">
        <v>0</v>
      </c>
      <c r="BA65" s="3">
        <v>0</v>
      </c>
      <c r="BB65"/>
      <c r="BC65" s="3">
        <v>0</v>
      </c>
      <c r="BD65"/>
      <c r="BE65" s="3">
        <v>0</v>
      </c>
      <c r="BF65"/>
      <c r="BG65" s="3">
        <v>0</v>
      </c>
      <c r="BH65"/>
      <c r="BI65" s="3">
        <v>0</v>
      </c>
      <c r="BJ65"/>
      <c r="BK65" s="3">
        <v>0</v>
      </c>
      <c r="BL65"/>
      <c r="BM65" s="3">
        <v>0</v>
      </c>
      <c r="BN65"/>
      <c r="BO65" s="3">
        <v>1</v>
      </c>
      <c r="BP65" s="3" t="s">
        <v>228</v>
      </c>
      <c r="BQ65"/>
      <c r="BS65"/>
      <c r="BU65">
        <v>5</v>
      </c>
      <c r="BV65">
        <v>5</v>
      </c>
      <c r="BX65">
        <v>-700</v>
      </c>
      <c r="BY65">
        <v>3535</v>
      </c>
      <c r="BZ65">
        <v>1497</v>
      </c>
      <c r="CA65" s="23">
        <f t="shared" si="26"/>
        <v>0.57652050919377651</v>
      </c>
      <c r="CB65" s="24">
        <f t="shared" si="27"/>
        <v>0.42347949080622349</v>
      </c>
      <c r="CC65">
        <v>1802</v>
      </c>
      <c r="CD65">
        <v>904</v>
      </c>
      <c r="CE65">
        <v>50</v>
      </c>
      <c r="CF65">
        <v>805</v>
      </c>
      <c r="CG65">
        <v>404</v>
      </c>
      <c r="CH65" s="1">
        <f t="shared" si="28"/>
        <v>50</v>
      </c>
      <c r="CI65">
        <v>50</v>
      </c>
      <c r="CJ65">
        <v>174</v>
      </c>
      <c r="CK65">
        <v>126</v>
      </c>
      <c r="CL65">
        <v>72</v>
      </c>
      <c r="CM65">
        <v>822</v>
      </c>
      <c r="CN65">
        <v>373</v>
      </c>
      <c r="CO65">
        <v>45</v>
      </c>
      <c r="CP65">
        <v>1732</v>
      </c>
      <c r="CQ65">
        <v>593</v>
      </c>
      <c r="CR65">
        <v>34</v>
      </c>
      <c r="CS65">
        <v>899</v>
      </c>
      <c r="CT65">
        <v>332</v>
      </c>
      <c r="CU65">
        <v>37</v>
      </c>
      <c r="CV65" s="1">
        <f t="shared" si="29"/>
        <v>63</v>
      </c>
      <c r="CW65">
        <v>833</v>
      </c>
      <c r="CX65">
        <v>261</v>
      </c>
      <c r="CY65">
        <v>31</v>
      </c>
      <c r="DA65" s="1">
        <v>3929.5911703900001</v>
      </c>
      <c r="DB65" s="25">
        <f t="shared" si="30"/>
        <v>0.10041532395616568</v>
      </c>
      <c r="DC65" s="26"/>
      <c r="DD65">
        <v>2515.36710103</v>
      </c>
      <c r="DE65">
        <v>1279.2815876100001</v>
      </c>
      <c r="DF65">
        <v>134.94139953999999</v>
      </c>
      <c r="DG65">
        <v>0</v>
      </c>
      <c r="DH65" s="27">
        <v>0.64010910854636205</v>
      </c>
      <c r="DI65" s="27">
        <v>0.32555080977623302</v>
      </c>
      <c r="DJ65" s="27">
        <v>3.4339806277253901E-2</v>
      </c>
      <c r="DK65" s="27">
        <v>0</v>
      </c>
      <c r="DL65" s="27">
        <v>0.35989061605348699</v>
      </c>
      <c r="DM65" s="28">
        <f t="shared" si="21"/>
        <v>2.7540015063947912E-7</v>
      </c>
      <c r="DN65" s="25">
        <f t="shared" si="31"/>
        <v>0.33842608212854142</v>
      </c>
      <c r="DO65" s="26"/>
      <c r="DP65" s="1">
        <v>920.69178205799994</v>
      </c>
      <c r="DQ65" s="1">
        <v>973.29879867800003</v>
      </c>
      <c r="DR65" s="1">
        <v>742.19014294099998</v>
      </c>
      <c r="DS65" s="1">
        <v>441.77210399799998</v>
      </c>
      <c r="DT65" s="1">
        <v>786.04799166800001</v>
      </c>
      <c r="DU65" s="28">
        <f t="shared" si="33"/>
        <v>1.6691393125379539E-2</v>
      </c>
      <c r="DW65" s="1">
        <v>517.38701342499996</v>
      </c>
      <c r="DX65" s="1">
        <v>361.27802783800001</v>
      </c>
      <c r="DY65" s="1">
        <v>25.2280570645</v>
      </c>
      <c r="DZ65" s="1">
        <v>0</v>
      </c>
      <c r="EA65" s="1">
        <v>514.874109987</v>
      </c>
      <c r="EB65" s="1">
        <v>391.86413181199998</v>
      </c>
      <c r="EC65" s="1">
        <v>57.401229467299999</v>
      </c>
      <c r="ED65" s="1">
        <v>0</v>
      </c>
      <c r="EE65" s="1">
        <v>489.48804951900001</v>
      </c>
      <c r="EF65" s="1">
        <v>225.09857423599999</v>
      </c>
      <c r="EG65" s="1">
        <v>18.631414984999999</v>
      </c>
      <c r="EH65" s="1">
        <v>0</v>
      </c>
      <c r="EI65" s="1">
        <v>348.25735698599999</v>
      </c>
      <c r="EJ65" s="1">
        <v>69.026383961299999</v>
      </c>
      <c r="EK65" s="1">
        <v>8.2600066724399994</v>
      </c>
      <c r="EL65" s="1">
        <v>0</v>
      </c>
      <c r="EM65" s="1">
        <v>532.38705567700003</v>
      </c>
      <c r="EN65" s="1">
        <v>221.95744493800001</v>
      </c>
      <c r="EO65" s="1">
        <v>23.960242086800001</v>
      </c>
      <c r="EP65" s="1">
        <v>0</v>
      </c>
      <c r="EQ65" s="28">
        <f t="shared" si="34"/>
        <v>4.4913331095782931E-2</v>
      </c>
      <c r="ER65" s="28">
        <f t="shared" si="35"/>
        <v>7.8614629664834693E-3</v>
      </c>
      <c r="ES65" s="29">
        <v>0.64387419559679604</v>
      </c>
      <c r="ET65" s="29">
        <v>0.31140651955401899</v>
      </c>
      <c r="EU65" s="29">
        <v>2.4763917491359901E-2</v>
      </c>
      <c r="EV65" s="29">
        <v>0</v>
      </c>
      <c r="EW65" s="29">
        <v>0.33617043704537902</v>
      </c>
      <c r="EX65" s="29">
        <v>0.59525567751088004</v>
      </c>
      <c r="EY65" s="29">
        <v>0.34889174784539401</v>
      </c>
      <c r="EZ65" s="29">
        <v>4.62452723934541E-2</v>
      </c>
      <c r="FA65" s="29">
        <v>0</v>
      </c>
      <c r="FB65" s="29">
        <v>0.395137020238848</v>
      </c>
    </row>
    <row r="66" spans="1:158" x14ac:dyDescent="0.25">
      <c r="A66" s="32" t="s">
        <v>343</v>
      </c>
      <c r="B66" s="20">
        <v>63</v>
      </c>
      <c r="C66" s="33" t="s">
        <v>142</v>
      </c>
      <c r="D66"/>
      <c r="E66"/>
      <c r="F66" s="3" t="s">
        <v>189</v>
      </c>
      <c r="G66" s="19">
        <v>43908</v>
      </c>
      <c r="H66" s="20">
        <f>ABS(I66-G66)</f>
        <v>10</v>
      </c>
      <c r="I66" s="32">
        <v>43918</v>
      </c>
      <c r="J66" s="3">
        <v>38.5</v>
      </c>
      <c r="K66" s="20">
        <v>95</v>
      </c>
      <c r="L66" s="20">
        <v>2</v>
      </c>
      <c r="M66" s="34"/>
      <c r="N66"/>
      <c r="O66" s="3">
        <f t="shared" ref="O66:O97" si="36">IF(M66=1,N66-I66,-1)</f>
        <v>-1</v>
      </c>
      <c r="P66" s="34"/>
      <c r="Q66" s="34"/>
      <c r="R66" s="34"/>
      <c r="S66" s="34"/>
      <c r="T66" s="20">
        <v>0</v>
      </c>
      <c r="U66" s="20">
        <v>5.55</v>
      </c>
      <c r="V66" s="20">
        <v>17</v>
      </c>
      <c r="W66" s="20">
        <v>11</v>
      </c>
      <c r="X66" s="20">
        <v>0.7</v>
      </c>
      <c r="Y66" s="20">
        <v>2598</v>
      </c>
      <c r="Z66" s="20">
        <v>634</v>
      </c>
      <c r="AA66" s="20">
        <v>129</v>
      </c>
      <c r="AB66" s="20">
        <v>-1</v>
      </c>
      <c r="AC66" s="20">
        <v>-1</v>
      </c>
      <c r="AD66" s="20">
        <v>200</v>
      </c>
      <c r="AE66" s="34">
        <v>1</v>
      </c>
      <c r="AF66" s="32">
        <v>43912</v>
      </c>
      <c r="AG66" s="34" t="s">
        <v>190</v>
      </c>
      <c r="AH66"/>
      <c r="AI66" s="3">
        <v>1</v>
      </c>
      <c r="AJ66" s="19">
        <v>43919</v>
      </c>
      <c r="AK66" s="3" t="s">
        <v>150</v>
      </c>
      <c r="AL66"/>
      <c r="AM66"/>
      <c r="AN66"/>
      <c r="AO66" s="19">
        <v>43918</v>
      </c>
      <c r="AP66" s="3">
        <v>146244805</v>
      </c>
      <c r="AQ66" s="38">
        <v>3</v>
      </c>
      <c r="AR66" s="38">
        <v>95</v>
      </c>
      <c r="AS66"/>
      <c r="AT66"/>
      <c r="AU66"/>
      <c r="AV66" s="22">
        <v>-1</v>
      </c>
      <c r="AW66" s="22">
        <v>1</v>
      </c>
      <c r="AX66" s="22">
        <v>0</v>
      </c>
      <c r="AY66"/>
      <c r="AZ66" s="22">
        <v>0</v>
      </c>
      <c r="BA66" s="22">
        <v>0</v>
      </c>
      <c r="BB66"/>
      <c r="BC66" s="22">
        <v>0</v>
      </c>
      <c r="BD66"/>
      <c r="BE66" s="22">
        <v>0</v>
      </c>
      <c r="BF66"/>
      <c r="BG66" s="22">
        <v>0</v>
      </c>
      <c r="BH66"/>
      <c r="BI66" s="22">
        <v>0</v>
      </c>
      <c r="BJ66"/>
      <c r="BK66" s="22">
        <v>0</v>
      </c>
      <c r="BL66"/>
      <c r="BM66" s="22">
        <v>0</v>
      </c>
      <c r="BN66"/>
      <c r="BO66" s="22">
        <v>0</v>
      </c>
      <c r="BP66"/>
      <c r="BQ66"/>
      <c r="BS66" s="19">
        <v>43915</v>
      </c>
      <c r="BU66" s="41">
        <v>4</v>
      </c>
      <c r="BV66" s="41">
        <v>4</v>
      </c>
      <c r="BX66" s="41">
        <v>-750</v>
      </c>
      <c r="BY66" s="41">
        <v>2580</v>
      </c>
      <c r="BZ66" s="41">
        <v>1104</v>
      </c>
      <c r="CA66" s="23">
        <f t="shared" si="26"/>
        <v>0.5720930232558139</v>
      </c>
      <c r="CB66" s="24">
        <f t="shared" si="27"/>
        <v>0.42790697674418604</v>
      </c>
      <c r="CC66" s="41">
        <v>1396</v>
      </c>
      <c r="CD66" s="41">
        <v>628</v>
      </c>
      <c r="CE66" s="41">
        <v>45</v>
      </c>
      <c r="CF66" s="41">
        <v>440</v>
      </c>
      <c r="CG66" s="41">
        <v>178</v>
      </c>
      <c r="CH66" s="1">
        <f t="shared" si="28"/>
        <v>59</v>
      </c>
      <c r="CI66" s="41">
        <v>41</v>
      </c>
      <c r="CJ66" s="41">
        <v>313</v>
      </c>
      <c r="CK66" s="41">
        <v>250</v>
      </c>
      <c r="CL66" s="41">
        <v>80</v>
      </c>
      <c r="CM66" s="41">
        <v>643</v>
      </c>
      <c r="CN66" s="41">
        <v>198</v>
      </c>
      <c r="CO66" s="41">
        <v>31</v>
      </c>
      <c r="CP66" s="41">
        <v>1183</v>
      </c>
      <c r="CQ66" s="41">
        <v>476</v>
      </c>
      <c r="CR66" s="41">
        <v>40</v>
      </c>
      <c r="CS66" s="41">
        <v>574</v>
      </c>
      <c r="CT66" s="41">
        <v>281</v>
      </c>
      <c r="CU66" s="41">
        <v>49</v>
      </c>
      <c r="CV66" s="1">
        <f t="shared" si="29"/>
        <v>51</v>
      </c>
      <c r="CW66" s="41">
        <v>609</v>
      </c>
      <c r="CX66" s="41">
        <v>194</v>
      </c>
      <c r="CY66" s="41">
        <v>32</v>
      </c>
      <c r="DA66" s="1">
        <v>3001.2413978599998</v>
      </c>
      <c r="DB66" s="25">
        <f t="shared" si="30"/>
        <v>0.14035572018977249</v>
      </c>
      <c r="DC66" s="26"/>
      <c r="DD66">
        <v>2387.13760293</v>
      </c>
      <c r="DE66">
        <v>364.97943000999999</v>
      </c>
      <c r="DF66">
        <v>250.855870057</v>
      </c>
      <c r="DG66">
        <v>0</v>
      </c>
      <c r="DH66" s="27">
        <v>0.79538340522429196</v>
      </c>
      <c r="DI66" s="27">
        <v>0.121609488083912</v>
      </c>
      <c r="DJ66" s="27">
        <v>8.3584036337720102E-2</v>
      </c>
      <c r="DK66" s="27">
        <v>0</v>
      </c>
      <c r="DL66" s="27">
        <v>0.205193524421632</v>
      </c>
      <c r="DM66" s="28">
        <f t="shared" si="21"/>
        <v>5.7692964592424899E-4</v>
      </c>
      <c r="DN66" s="25">
        <f t="shared" si="31"/>
        <v>0.46201168652303026</v>
      </c>
      <c r="DO66" s="26"/>
      <c r="DP66" s="1">
        <v>653.57538787399994</v>
      </c>
      <c r="DQ66" s="1">
        <v>712.98786819700001</v>
      </c>
      <c r="DR66" s="1">
        <v>501.80475948499998</v>
      </c>
      <c r="DS66" s="1">
        <v>367.85126297300002</v>
      </c>
      <c r="DT66" s="1">
        <v>696.27015803200004</v>
      </c>
      <c r="DU66" s="28">
        <f t="shared" si="33"/>
        <v>2.2907841184658703E-2</v>
      </c>
      <c r="DW66" s="1">
        <v>554.45988689299998</v>
      </c>
      <c r="DX66" s="1">
        <v>50.897845813499998</v>
      </c>
      <c r="DY66" s="1">
        <v>28.4078914838</v>
      </c>
      <c r="DZ66" s="1">
        <v>0</v>
      </c>
      <c r="EA66" s="1">
        <v>523.62732785200001</v>
      </c>
      <c r="EB66" s="1">
        <v>98.863340038499999</v>
      </c>
      <c r="EC66" s="1">
        <v>76.405326094800003</v>
      </c>
      <c r="ED66" s="1">
        <v>0</v>
      </c>
      <c r="EE66" s="1">
        <v>383.07954250099999</v>
      </c>
      <c r="EF66" s="1">
        <v>66.9991625623</v>
      </c>
      <c r="EG66" s="1">
        <v>46.267050184299997</v>
      </c>
      <c r="EH66" s="1">
        <v>0</v>
      </c>
      <c r="EI66" s="1">
        <v>349.75451262799999</v>
      </c>
      <c r="EJ66" s="1">
        <v>9.0010249507599998</v>
      </c>
      <c r="EK66" s="1">
        <v>3.7241369496800001</v>
      </c>
      <c r="EL66" s="1">
        <v>0</v>
      </c>
      <c r="EM66" s="1">
        <v>478.60259058100002</v>
      </c>
      <c r="EN66" s="1">
        <v>123.661967891</v>
      </c>
      <c r="EO66" s="1">
        <v>87.426440378099997</v>
      </c>
      <c r="EP66" s="1">
        <v>0</v>
      </c>
      <c r="EQ66" s="28">
        <f t="shared" si="34"/>
        <v>4.0891544063143978E-2</v>
      </c>
      <c r="ER66" s="28">
        <f t="shared" si="35"/>
        <v>4.2621823244980643E-2</v>
      </c>
      <c r="ES66" s="29">
        <v>0.84510727213892201</v>
      </c>
      <c r="ET66" s="29">
        <v>8.3308440507343304E-2</v>
      </c>
      <c r="EU66" s="29">
        <v>5.1468921981258499E-2</v>
      </c>
      <c r="EV66" s="29">
        <v>0</v>
      </c>
      <c r="EW66" s="29">
        <v>0.134777362488602</v>
      </c>
      <c r="EX66" s="29">
        <v>0.71117559721468704</v>
      </c>
      <c r="EY66" s="29">
        <v>0.157902459157852</v>
      </c>
      <c r="EZ66" s="29">
        <v>0.11625391761031401</v>
      </c>
      <c r="FA66" s="29">
        <v>0</v>
      </c>
      <c r="FB66" s="29">
        <v>0.27415637676816601</v>
      </c>
    </row>
    <row r="67" spans="1:158" x14ac:dyDescent="0.25">
      <c r="A67" s="19"/>
      <c r="B67"/>
      <c r="C67"/>
      <c r="D67"/>
      <c r="E67"/>
      <c r="F67"/>
      <c r="G67"/>
      <c r="H67"/>
      <c r="I67"/>
      <c r="J67"/>
      <c r="K67" s="20"/>
      <c r="L67" s="20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DD67"/>
      <c r="DE67"/>
      <c r="DF67"/>
      <c r="DG67"/>
    </row>
    <row r="68" spans="1:158" x14ac:dyDescent="0.25">
      <c r="A68" s="19"/>
      <c r="B68"/>
      <c r="C68"/>
      <c r="D68"/>
      <c r="E68"/>
      <c r="F68"/>
      <c r="G68"/>
      <c r="H68"/>
      <c r="I68"/>
      <c r="J68"/>
      <c r="K68" s="20"/>
      <c r="L68" s="20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DD68"/>
      <c r="DE68"/>
      <c r="DF68"/>
      <c r="DG68"/>
    </row>
    <row r="69" spans="1:158" x14ac:dyDescent="0.25">
      <c r="A69" s="19"/>
      <c r="B69"/>
      <c r="C69"/>
      <c r="D69"/>
      <c r="E69"/>
      <c r="F69"/>
      <c r="G69"/>
      <c r="H69"/>
      <c r="I69"/>
      <c r="J69"/>
      <c r="K69" s="20"/>
      <c r="L69" s="20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DB69" s="25">
        <f>AVERAGE(DB2:DB66)</f>
        <v>0.11122412315925902</v>
      </c>
      <c r="DC69" s="26"/>
      <c r="DD69"/>
      <c r="DE69"/>
      <c r="DF69"/>
      <c r="DG69"/>
      <c r="DM69" s="28">
        <f>AVERAGE(DM2:DM66)</f>
        <v>1.6632405815587726E-3</v>
      </c>
      <c r="DN69" s="25">
        <f>AVERAGE(DN2:DN66)</f>
        <v>0.16135817202465796</v>
      </c>
      <c r="DO69" s="26"/>
      <c r="EQ69" s="28">
        <f>AVERAGE(EQ2:EQ66)</f>
        <v>4.1489067513775221E-2</v>
      </c>
      <c r="ER69" s="28">
        <f>AVERAGE(ER2:ER66)</f>
        <v>3.6915516092621878E-2</v>
      </c>
    </row>
    <row r="70" spans="1:158" x14ac:dyDescent="0.25">
      <c r="A70" s="19"/>
      <c r="B70"/>
      <c r="C70"/>
      <c r="D70"/>
      <c r="E70"/>
      <c r="F70"/>
      <c r="G70"/>
      <c r="H70"/>
      <c r="I70"/>
      <c r="J70"/>
      <c r="K70" s="20"/>
      <c r="L70" s="2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DB70" s="25">
        <f>STDEV(DB2:DB66)</f>
        <v>0.13622442816072108</v>
      </c>
      <c r="DC70" s="26"/>
      <c r="DD70"/>
      <c r="DE70"/>
      <c r="DF70"/>
      <c r="DG70"/>
      <c r="DM70" s="28">
        <f>STDEV(DM2:DM66)</f>
        <v>7.7537485797168878E-3</v>
      </c>
      <c r="DN70" s="25">
        <f>STDEV(DN2:DN66)</f>
        <v>0.10839730766319776</v>
      </c>
      <c r="DO70" s="26"/>
      <c r="EQ70" s="28">
        <f>STDEV(EQ2:EQ66)</f>
        <v>2.9880228333092188E-2</v>
      </c>
      <c r="ER70" s="28">
        <f>STDEV(ER2:ER66)</f>
        <v>6.7052440842465477E-2</v>
      </c>
    </row>
    <row r="71" spans="1:158" x14ac:dyDescent="0.25">
      <c r="A71" s="19"/>
      <c r="B71"/>
      <c r="C71"/>
      <c r="D71"/>
      <c r="E71"/>
      <c r="F71"/>
      <c r="G71"/>
      <c r="H71"/>
      <c r="I71"/>
      <c r="J71"/>
      <c r="K71" s="20"/>
      <c r="L71" s="20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DB71" s="25">
        <f>MAX(DB2:DB66)</f>
        <v>0.55888655119947317</v>
      </c>
      <c r="DC71" s="26"/>
      <c r="DD71"/>
      <c r="DE71"/>
      <c r="DF71"/>
      <c r="DG71"/>
      <c r="DM71" s="28">
        <f>MAX(DM2:DM66)</f>
        <v>5.8674272781419207E-2</v>
      </c>
      <c r="DN71" s="25">
        <f>MAX(DN2:DN66)</f>
        <v>0.46465408725359925</v>
      </c>
      <c r="DO71" s="26"/>
      <c r="EQ71" s="28">
        <f>MAX(EQ2:EQ66)</f>
        <v>0.1224226422762026</v>
      </c>
      <c r="ER71" s="28">
        <f>MAX(ER2:ER66)</f>
        <v>0.45360030804897072</v>
      </c>
    </row>
  </sheetData>
  <autoFilter ref="A1:FB85" xr:uid="{00000000-0009-0000-0000-000000000000}"/>
  <conditionalFormatting sqref="DB2:DB66">
    <cfRule type="colorScale" priority="2">
      <colorScale>
        <cfvo type="min"/>
        <cfvo type="max"/>
        <color rgb="FFFCFCFF"/>
        <color rgb="FFF8696B"/>
      </colorScale>
    </cfRule>
  </conditionalFormatting>
  <conditionalFormatting sqref="DN2:DN66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24"/>
  <sheetViews>
    <sheetView zoomScaleNormal="100" workbookViewId="0">
      <selection activeCell="A25" sqref="A25"/>
    </sheetView>
  </sheetViews>
  <sheetFormatPr baseColWidth="10" defaultColWidth="9" defaultRowHeight="15.75" x14ac:dyDescent="0.25"/>
  <cols>
    <col min="1" max="1" width="22.125"/>
    <col min="2" max="1025" width="10.875"/>
  </cols>
  <sheetData>
    <row r="2" spans="1:2" x14ac:dyDescent="0.25">
      <c r="A2" t="s">
        <v>344</v>
      </c>
      <c r="B2" t="s">
        <v>345</v>
      </c>
    </row>
    <row r="3" spans="1:2" x14ac:dyDescent="0.25">
      <c r="A3" t="s">
        <v>346</v>
      </c>
      <c r="B3" t="s">
        <v>347</v>
      </c>
    </row>
    <row r="4" spans="1:2" x14ac:dyDescent="0.25">
      <c r="A4" t="s">
        <v>348</v>
      </c>
      <c r="B4" t="s">
        <v>349</v>
      </c>
    </row>
    <row r="5" spans="1:2" x14ac:dyDescent="0.25">
      <c r="A5" t="s">
        <v>350</v>
      </c>
      <c r="B5" s="52" t="s">
        <v>351</v>
      </c>
    </row>
    <row r="6" spans="1:2" x14ac:dyDescent="0.25">
      <c r="A6" t="s">
        <v>352</v>
      </c>
      <c r="B6" t="s">
        <v>353</v>
      </c>
    </row>
    <row r="7" spans="1:2" x14ac:dyDescent="0.25">
      <c r="A7" t="s">
        <v>354</v>
      </c>
      <c r="B7" t="s">
        <v>355</v>
      </c>
    </row>
    <row r="8" spans="1:2" x14ac:dyDescent="0.25">
      <c r="A8" t="s">
        <v>356</v>
      </c>
      <c r="B8" s="53" t="s">
        <v>357</v>
      </c>
    </row>
    <row r="9" spans="1:2" x14ac:dyDescent="0.25">
      <c r="A9" t="s">
        <v>358</v>
      </c>
      <c r="B9" s="53" t="s">
        <v>357</v>
      </c>
    </row>
    <row r="10" spans="1:2" x14ac:dyDescent="0.25">
      <c r="A10" t="s">
        <v>359</v>
      </c>
      <c r="B10" t="s">
        <v>360</v>
      </c>
    </row>
    <row r="11" spans="1:2" x14ac:dyDescent="0.25">
      <c r="A11" t="s">
        <v>361</v>
      </c>
      <c r="B11" t="s">
        <v>362</v>
      </c>
    </row>
    <row r="12" spans="1:2" x14ac:dyDescent="0.25">
      <c r="A12" t="s">
        <v>363</v>
      </c>
      <c r="B12" t="s">
        <v>364</v>
      </c>
    </row>
    <row r="13" spans="1:2" x14ac:dyDescent="0.25">
      <c r="A13" t="s">
        <v>365</v>
      </c>
      <c r="B13" t="s">
        <v>366</v>
      </c>
    </row>
    <row r="14" spans="1:2" x14ac:dyDescent="0.25">
      <c r="A14" t="s">
        <v>367</v>
      </c>
      <c r="B14" t="s">
        <v>368</v>
      </c>
    </row>
    <row r="15" spans="1:2" x14ac:dyDescent="0.25">
      <c r="A15" t="s">
        <v>369</v>
      </c>
      <c r="B15" t="s">
        <v>370</v>
      </c>
    </row>
    <row r="16" spans="1:2" x14ac:dyDescent="0.25">
      <c r="A16" t="s">
        <v>371</v>
      </c>
      <c r="B16" t="s">
        <v>372</v>
      </c>
    </row>
    <row r="17" spans="1:2" x14ac:dyDescent="0.25">
      <c r="A17" t="s">
        <v>373</v>
      </c>
      <c r="B17" t="s">
        <v>374</v>
      </c>
    </row>
    <row r="18" spans="1:2" x14ac:dyDescent="0.25">
      <c r="A18" t="s">
        <v>375</v>
      </c>
      <c r="B18" t="s">
        <v>376</v>
      </c>
    </row>
    <row r="19" spans="1:2" x14ac:dyDescent="0.25">
      <c r="A19" t="s">
        <v>377</v>
      </c>
      <c r="B19" t="s">
        <v>378</v>
      </c>
    </row>
    <row r="20" spans="1:2" x14ac:dyDescent="0.25">
      <c r="A20" t="s">
        <v>379</v>
      </c>
      <c r="B20" t="s">
        <v>380</v>
      </c>
    </row>
    <row r="21" spans="1:2" x14ac:dyDescent="0.25">
      <c r="A21" t="s">
        <v>381</v>
      </c>
      <c r="B21" t="s">
        <v>382</v>
      </c>
    </row>
    <row r="22" spans="1:2" x14ac:dyDescent="0.25">
      <c r="A22" t="s">
        <v>383</v>
      </c>
      <c r="B22" t="s">
        <v>384</v>
      </c>
    </row>
    <row r="23" spans="1:2" x14ac:dyDescent="0.25">
      <c r="A23" t="s">
        <v>385</v>
      </c>
      <c r="B23" t="s">
        <v>386</v>
      </c>
    </row>
    <row r="24" spans="1:2" x14ac:dyDescent="0.25">
      <c r="A24" t="s">
        <v>29</v>
      </c>
      <c r="B24" t="s">
        <v>387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14"/>
  <sheetViews>
    <sheetView zoomScaleNormal="100" workbookViewId="0">
      <selection activeCell="C12" sqref="C12"/>
    </sheetView>
  </sheetViews>
  <sheetFormatPr baseColWidth="10" defaultColWidth="9" defaultRowHeight="15.75" x14ac:dyDescent="0.25"/>
  <cols>
    <col min="1" max="1" width="18.625"/>
    <col min="2" max="2" width="10.875"/>
    <col min="3" max="3" width="114.375"/>
    <col min="4" max="1025" width="10.875"/>
  </cols>
  <sheetData>
    <row r="2" spans="1:3" x14ac:dyDescent="0.25">
      <c r="A2" t="s">
        <v>388</v>
      </c>
      <c r="B2">
        <v>1</v>
      </c>
      <c r="C2" t="s">
        <v>389</v>
      </c>
    </row>
    <row r="3" spans="1:3" x14ac:dyDescent="0.25">
      <c r="B3">
        <v>0</v>
      </c>
      <c r="C3" t="s">
        <v>390</v>
      </c>
    </row>
    <row r="4" spans="1:3" x14ac:dyDescent="0.25">
      <c r="B4">
        <v>-1</v>
      </c>
      <c r="C4" t="s">
        <v>391</v>
      </c>
    </row>
    <row r="6" spans="1:3" x14ac:dyDescent="0.25">
      <c r="A6" t="s">
        <v>392</v>
      </c>
      <c r="B6">
        <v>1</v>
      </c>
      <c r="C6" t="s">
        <v>393</v>
      </c>
    </row>
    <row r="7" spans="1:3" x14ac:dyDescent="0.25">
      <c r="B7">
        <v>0</v>
      </c>
      <c r="C7" t="s">
        <v>394</v>
      </c>
    </row>
    <row r="9" spans="1:3" x14ac:dyDescent="0.25">
      <c r="A9" t="s">
        <v>395</v>
      </c>
      <c r="B9">
        <v>1</v>
      </c>
      <c r="C9" t="s">
        <v>396</v>
      </c>
    </row>
    <row r="10" spans="1:3" x14ac:dyDescent="0.25">
      <c r="B10">
        <v>2</v>
      </c>
      <c r="C10" t="s">
        <v>397</v>
      </c>
    </row>
    <row r="11" spans="1:3" x14ac:dyDescent="0.25">
      <c r="B11">
        <v>3</v>
      </c>
      <c r="C11" t="s">
        <v>398</v>
      </c>
    </row>
    <row r="12" spans="1:3" x14ac:dyDescent="0.25">
      <c r="B12">
        <v>4</v>
      </c>
      <c r="C12" t="s">
        <v>399</v>
      </c>
    </row>
    <row r="13" spans="1:3" x14ac:dyDescent="0.25">
      <c r="B13">
        <v>5</v>
      </c>
      <c r="C13" t="s">
        <v>400</v>
      </c>
    </row>
    <row r="14" spans="1:3" x14ac:dyDescent="0.25">
      <c r="B14">
        <v>-1</v>
      </c>
      <c r="C14" t="s">
        <v>401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COVID19</vt:lpstr>
      <vt:lpstr>Tabelle1</vt:lpstr>
      <vt:lpstr>Legende</vt:lpstr>
      <vt:lpstr>COVID19!_FilterDatenbank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Hendrik Burwinkel</cp:lastModifiedBy>
  <cp:revision>1</cp:revision>
  <dcterms:created xsi:type="dcterms:W3CDTF">2020-03-25T04:29:36Z</dcterms:created>
  <dcterms:modified xsi:type="dcterms:W3CDTF">2020-06-29T17:00:16Z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