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Обучение\BD_for_analytics\"/>
    </mc:Choice>
  </mc:AlternateContent>
  <xr:revisionPtr revIDLastSave="0" documentId="13_ncr:1_{A9BF5895-5EA6-431E-BFF0-1898B9EDE637}" xr6:coauthVersionLast="47" xr6:coauthVersionMax="47" xr10:uidLastSave="{00000000-0000-0000-0000-000000000000}"/>
  <bookViews>
    <workbookView xWindow="-110" yWindow="-110" windowWidth="19420" windowHeight="10560" xr2:uid="{079B0246-C599-43D9-AA03-BC0A2D2A579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J10" i="1"/>
  <c r="J9" i="1"/>
  <c r="J8" i="1"/>
  <c r="J7" i="1"/>
  <c r="J6" i="1"/>
  <c r="J5" i="1"/>
  <c r="J4" i="1"/>
  <c r="J3" i="1"/>
  <c r="G11" i="1"/>
  <c r="G10" i="1"/>
  <c r="G9" i="1"/>
  <c r="G8" i="1"/>
  <c r="G7" i="1"/>
  <c r="G6" i="1"/>
  <c r="G5" i="1"/>
  <c r="G4" i="1"/>
  <c r="G3" i="1"/>
  <c r="H14" i="1"/>
  <c r="E14" i="1"/>
  <c r="B14" i="1"/>
  <c r="B13" i="1"/>
  <c r="H13" i="1"/>
  <c r="E13" i="1"/>
  <c r="H15" i="1"/>
  <c r="I7" i="1" s="1"/>
  <c r="E15" i="1"/>
  <c r="B15" i="1"/>
  <c r="H12" i="1"/>
  <c r="E12" i="1"/>
  <c r="B12" i="1"/>
  <c r="J13" i="1" l="1"/>
  <c r="J14" i="1"/>
  <c r="J12" i="1"/>
  <c r="G15" i="1"/>
  <c r="G12" i="1"/>
  <c r="J15" i="1"/>
  <c r="G13" i="1"/>
  <c r="G14" i="1"/>
  <c r="I12" i="1"/>
  <c r="F13" i="1"/>
  <c r="C14" i="1"/>
  <c r="I13" i="1"/>
  <c r="C12" i="1"/>
  <c r="C13" i="1"/>
  <c r="F14" i="1"/>
  <c r="I14" i="1"/>
  <c r="F12" i="1"/>
  <c r="I11" i="1"/>
  <c r="I6" i="1"/>
  <c r="I5" i="1"/>
  <c r="I9" i="1"/>
  <c r="I4" i="1"/>
  <c r="I10" i="1"/>
  <c r="I3" i="1"/>
  <c r="I8" i="1"/>
  <c r="C7" i="1"/>
  <c r="F5" i="1"/>
  <c r="F4" i="1"/>
  <c r="F8" i="1"/>
  <c r="F3" i="1"/>
  <c r="C10" i="1"/>
  <c r="C6" i="1"/>
  <c r="C9" i="1"/>
  <c r="C5" i="1"/>
  <c r="F11" i="1"/>
  <c r="F7" i="1"/>
  <c r="C3" i="1"/>
  <c r="C8" i="1"/>
  <c r="C4" i="1"/>
  <c r="F10" i="1"/>
  <c r="F6" i="1"/>
  <c r="C11" i="1"/>
  <c r="F9" i="1"/>
  <c r="F15" i="1" l="1"/>
  <c r="C15" i="1"/>
  <c r="I15" i="1"/>
</calcChain>
</file>

<file path=xl/sharedStrings.xml><?xml version="1.0" encoding="utf-8"?>
<sst xmlns="http://schemas.openxmlformats.org/spreadsheetml/2006/main" count="67" uniqueCount="52">
  <si>
    <t>Lost_regular</t>
  </si>
  <si>
    <t>Lost_VIP</t>
  </si>
  <si>
    <t>New_random</t>
  </si>
  <si>
    <t>New_regular</t>
  </si>
  <si>
    <t>New_VIP</t>
  </si>
  <si>
    <t>Random</t>
  </si>
  <si>
    <t>Regular</t>
  </si>
  <si>
    <t>VIP</t>
  </si>
  <si>
    <t>Lost_random</t>
  </si>
  <si>
    <t>на 01.02.2017</t>
  </si>
  <si>
    <t>на 01.01.2017</t>
  </si>
  <si>
    <t>на 01.03.2017</t>
  </si>
  <si>
    <t>LOST</t>
  </si>
  <si>
    <t>NEW</t>
  </si>
  <si>
    <t>CURRENT</t>
  </si>
  <si>
    <t>TOTAL</t>
  </si>
  <si>
    <t>Категория</t>
  </si>
  <si>
    <t>Клиентов</t>
  </si>
  <si>
    <t>Доля</t>
  </si>
  <si>
    <t>Прирост</t>
  </si>
  <si>
    <t>recency</t>
  </si>
  <si>
    <t>frequency</t>
  </si>
  <si>
    <t>money</t>
  </si>
  <si>
    <t>&gt; 60 дней</t>
  </si>
  <si>
    <t>2-3
&gt;= 4</t>
  </si>
  <si>
    <t xml:space="preserve">
&lt;=3000</t>
  </si>
  <si>
    <t>&gt;=4</t>
  </si>
  <si>
    <t>&gt; 3000</t>
  </si>
  <si>
    <t>&lt; 8000
&lt; 3000</t>
  </si>
  <si>
    <t>&lt; 30 дней</t>
  </si>
  <si>
    <t>&gt; 8000
&gt; 3000</t>
  </si>
  <si>
    <t>30 - 60 дней</t>
  </si>
  <si>
    <t>&gt; 60 дней
&gt; 60 дней</t>
  </si>
  <si>
    <t>&lt; 30 дней
&lt; 30 дней</t>
  </si>
  <si>
    <t>30 - 60 дней
'30 - 60 дней</t>
  </si>
  <si>
    <t xml:space="preserve">Новые клиенты (клиенты, совершившие покупки менее 30 дней назад): </t>
  </si>
  <si>
    <t xml:space="preserve">Наблюдаем снижение численности по этой группе со 100 701 на 01.01.2017 до 60 887 на 01.03.2017. Однако, при этом, если на 01.02.2017 </t>
  </si>
  <si>
    <t>численность по этой группе снизилась на 45% и составила 55 688, то затем, к предыдущему периоду она подросла на 9%.</t>
  </si>
  <si>
    <t>Я бы предположила, что на 01.01.2017 в эту группу у нас попали клиенты, совершавшие свои покупки к новому году. Следующий виток покупок - это подарки к 23 февраля и 8 марта</t>
  </si>
  <si>
    <t>поэтому именно на 01.03.2017 мы снова видим небольшой прирост новых клиентов. Хотя это немного странно. Я правильно помню - что это у нас детский магазин?</t>
  </si>
  <si>
    <t>Немного странно для меня видеть связь детского сегмента с "мужским" и "женским" праздниками. Хотя связь очень незначительная. Поэтому, наверное, возможно.</t>
  </si>
  <si>
    <t>Действующие клиенты (клиенты, совершивие покупки в течение 30 - 60 дней):</t>
  </si>
  <si>
    <t>На 01.01 действующий клиентов - 73 201, на 01.02 - прирост 18% и их численность составила 86 734, на 01.03 - падение на 51% и 42 454 как результат.</t>
  </si>
  <si>
    <t>Я бы предположила, что из 39 814 новых клиентов, 13 533 таки совершили вторую покупку в течении января и пополнили группу действующих клиентов, а 26 281 клиент такой</t>
  </si>
  <si>
    <t>покупки не сделали и перешли в группу потерянных клиентов.</t>
  </si>
  <si>
    <t>По состоянию на 01.03 мы видим, что 44 280 клиентов 'освежили' свои покупки, а значит перешли в категорию потерянных.</t>
  </si>
  <si>
    <t>Вот здесь мне связь с февральским и мартовским праздниками кажется более наглядной - народ пошел в обычные интернет магазины за подарками для своих половин и либо все деньги Поэтому</t>
  </si>
  <si>
    <t xml:space="preserve"> там оставил и поэтому не совершал покупок в детском магазине, либо за одно докупился там же детскими вещами. Поэтому повторных покупок и не произошло.</t>
  </si>
  <si>
    <t>Потерянные клиенты (клиенты, совершившие покупки более 60 дней назад):</t>
  </si>
  <si>
    <t>На 01.01 потерянных клиентов 271 190. На 01.02 - прирост 24% и численность составила  336 479. На 01.03 - снова прирост на 22% и численность  - 409 776.</t>
  </si>
  <si>
    <t>Ну тут особо не прокомментируешь. Категория стабильно и планомерно растет за счет того, что мы теряем клиентов в предыдущих двух группах.</t>
  </si>
  <si>
    <t>Константин, по первому заданию нужно было это сделать? Есть смутное ощущение, что я не совсем правильно поняла задачу.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</si>
</sst>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rgb="FF00CC00"/>
      <name val="Calibri"/>
      <family val="2"/>
      <charset val="204"/>
      <scheme val="minor"/>
    </font>
    <font>
      <b/>
      <sz val="11"/>
      <color theme="7" tint="-0.249977111117893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0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" fontId="0" fillId="0" borderId="1" xfId="0" quotePrefix="1" applyNumberFormat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3" fontId="0" fillId="2" borderId="1" xfId="0" applyNumberFormat="1" applyFill="1" applyBorder="1" applyAlignment="1">
      <alignment vertical="center"/>
    </xf>
    <xf numFmtId="9" fontId="0" fillId="2" borderId="1" xfId="1" applyFont="1" applyFill="1" applyBorder="1" applyAlignment="1">
      <alignment vertical="center"/>
    </xf>
    <xf numFmtId="9" fontId="0" fillId="2" borderId="23" xfId="1" applyFont="1" applyFill="1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3" fontId="2" fillId="2" borderId="14" xfId="0" applyNumberFormat="1" applyFont="1" applyFill="1" applyBorder="1" applyAlignment="1">
      <alignment vertical="center"/>
    </xf>
    <xf numFmtId="9" fontId="2" fillId="2" borderId="14" xfId="1" applyFont="1" applyFill="1" applyBorder="1" applyAlignment="1">
      <alignment vertical="center"/>
    </xf>
    <xf numFmtId="9" fontId="2" fillId="2" borderId="25" xfId="1" applyFont="1" applyFill="1" applyBorder="1" applyAlignment="1">
      <alignment vertical="center"/>
    </xf>
    <xf numFmtId="0" fontId="0" fillId="4" borderId="16" xfId="0" applyFill="1" applyBorder="1" applyAlignment="1">
      <alignment vertical="center"/>
    </xf>
    <xf numFmtId="3" fontId="0" fillId="4" borderId="17" xfId="0" applyNumberFormat="1" applyFill="1" applyBorder="1" applyAlignment="1">
      <alignment vertical="center"/>
    </xf>
    <xf numFmtId="9" fontId="0" fillId="4" borderId="17" xfId="1" applyFont="1" applyFill="1" applyBorder="1" applyAlignment="1">
      <alignment vertical="center"/>
    </xf>
    <xf numFmtId="9" fontId="0" fillId="4" borderId="26" xfId="1" applyFont="1" applyFill="1" applyBorder="1" applyAlignment="1">
      <alignment vertical="center"/>
    </xf>
    <xf numFmtId="0" fontId="0" fillId="4" borderId="5" xfId="0" applyFill="1" applyBorder="1" applyAlignment="1">
      <alignment vertical="center"/>
    </xf>
    <xf numFmtId="3" fontId="0" fillId="4" borderId="1" xfId="0" applyNumberFormat="1" applyFill="1" applyBorder="1" applyAlignment="1">
      <alignment vertical="center"/>
    </xf>
    <xf numFmtId="9" fontId="0" fillId="4" borderId="1" xfId="1" applyFont="1" applyFill="1" applyBorder="1" applyAlignment="1">
      <alignment vertical="center"/>
    </xf>
    <xf numFmtId="9" fontId="0" fillId="4" borderId="23" xfId="1" applyFont="1" applyFill="1" applyBorder="1" applyAlignment="1">
      <alignment vertical="center"/>
    </xf>
    <xf numFmtId="0" fontId="0" fillId="4" borderId="10" xfId="0" applyFill="1" applyBorder="1" applyAlignment="1">
      <alignment vertical="center"/>
    </xf>
    <xf numFmtId="3" fontId="0" fillId="4" borderId="11" xfId="0" applyNumberFormat="1" applyFill="1" applyBorder="1" applyAlignment="1">
      <alignment vertical="center"/>
    </xf>
    <xf numFmtId="9" fontId="0" fillId="4" borderId="11" xfId="1" applyFont="1" applyFill="1" applyBorder="1" applyAlignment="1">
      <alignment vertical="center"/>
    </xf>
    <xf numFmtId="9" fontId="0" fillId="4" borderId="24" xfId="1" applyFont="1" applyFill="1" applyBorder="1" applyAlignment="1">
      <alignment vertical="center"/>
    </xf>
    <xf numFmtId="0" fontId="2" fillId="4" borderId="19" xfId="0" applyFont="1" applyFill="1" applyBorder="1" applyAlignment="1">
      <alignment vertical="center"/>
    </xf>
    <xf numFmtId="3" fontId="2" fillId="4" borderId="20" xfId="0" applyNumberFormat="1" applyFont="1" applyFill="1" applyBorder="1" applyAlignment="1">
      <alignment vertical="center"/>
    </xf>
    <xf numFmtId="9" fontId="2" fillId="4" borderId="20" xfId="1" applyFont="1" applyFill="1" applyBorder="1" applyAlignment="1">
      <alignment vertical="center"/>
    </xf>
    <xf numFmtId="9" fontId="2" fillId="4" borderId="27" xfId="1" applyFont="1" applyFill="1" applyBorder="1" applyAlignment="1">
      <alignment vertical="center"/>
    </xf>
    <xf numFmtId="0" fontId="0" fillId="3" borderId="2" xfId="0" applyFill="1" applyBorder="1" applyAlignment="1">
      <alignment vertical="center"/>
    </xf>
    <xf numFmtId="3" fontId="0" fillId="3" borderId="3" xfId="0" applyNumberFormat="1" applyFill="1" applyBorder="1" applyAlignment="1">
      <alignment vertical="center"/>
    </xf>
    <xf numFmtId="9" fontId="0" fillId="3" borderId="3" xfId="1" applyFont="1" applyFill="1" applyBorder="1" applyAlignment="1">
      <alignment vertical="center"/>
    </xf>
    <xf numFmtId="9" fontId="0" fillId="3" borderId="22" xfId="1" applyFont="1" applyFill="1" applyBorder="1" applyAlignment="1">
      <alignment vertical="center"/>
    </xf>
    <xf numFmtId="0" fontId="0" fillId="3" borderId="5" xfId="0" applyFill="1" applyBorder="1" applyAlignment="1">
      <alignment vertical="center"/>
    </xf>
    <xf numFmtId="3" fontId="0" fillId="3" borderId="1" xfId="0" applyNumberFormat="1" applyFill="1" applyBorder="1" applyAlignment="1">
      <alignment vertical="center"/>
    </xf>
    <xf numFmtId="9" fontId="0" fillId="3" borderId="1" xfId="1" applyFont="1" applyFill="1" applyBorder="1" applyAlignment="1">
      <alignment vertical="center"/>
    </xf>
    <xf numFmtId="9" fontId="0" fillId="3" borderId="23" xfId="1" applyFont="1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3" fontId="0" fillId="3" borderId="11" xfId="0" applyNumberFormat="1" applyFill="1" applyBorder="1" applyAlignment="1">
      <alignment vertical="center"/>
    </xf>
    <xf numFmtId="9" fontId="0" fillId="3" borderId="11" xfId="1" applyFont="1" applyFill="1" applyBorder="1" applyAlignment="1">
      <alignment vertical="center"/>
    </xf>
    <xf numFmtId="9" fontId="0" fillId="3" borderId="24" xfId="1" applyFont="1" applyFill="1" applyBorder="1" applyAlignment="1">
      <alignment vertical="center"/>
    </xf>
    <xf numFmtId="0" fontId="2" fillId="3" borderId="13" xfId="0" applyFont="1" applyFill="1" applyBorder="1" applyAlignment="1">
      <alignment vertical="center"/>
    </xf>
    <xf numFmtId="3" fontId="2" fillId="3" borderId="14" xfId="0" applyNumberFormat="1" applyFont="1" applyFill="1" applyBorder="1" applyAlignment="1">
      <alignment vertical="center"/>
    </xf>
    <xf numFmtId="9" fontId="2" fillId="3" borderId="14" xfId="1" applyFont="1" applyFill="1" applyBorder="1" applyAlignment="1">
      <alignment vertical="center"/>
    </xf>
    <xf numFmtId="9" fontId="2" fillId="3" borderId="25" xfId="1" applyFont="1" applyFill="1" applyBorder="1" applyAlignment="1">
      <alignment vertical="center"/>
    </xf>
    <xf numFmtId="9" fontId="2" fillId="3" borderId="15" xfId="1" applyFont="1" applyFill="1" applyBorder="1" applyAlignment="1">
      <alignment vertical="center"/>
    </xf>
    <xf numFmtId="0" fontId="2" fillId="0" borderId="13" xfId="0" applyFont="1" applyBorder="1"/>
    <xf numFmtId="3" fontId="2" fillId="0" borderId="14" xfId="0" applyNumberFormat="1" applyFont="1" applyBorder="1"/>
    <xf numFmtId="9" fontId="2" fillId="0" borderId="14" xfId="1" applyFont="1" applyBorder="1"/>
    <xf numFmtId="9" fontId="2" fillId="0" borderId="15" xfId="1" applyFont="1" applyBorder="1"/>
    <xf numFmtId="9" fontId="0" fillId="2" borderId="6" xfId="1" applyFont="1" applyFill="1" applyBorder="1" applyAlignment="1">
      <alignment vertical="center"/>
    </xf>
    <xf numFmtId="9" fontId="2" fillId="2" borderId="15" xfId="1" applyFont="1" applyFill="1" applyBorder="1" applyAlignment="1">
      <alignment vertical="center"/>
    </xf>
    <xf numFmtId="9" fontId="0" fillId="4" borderId="18" xfId="1" applyFont="1" applyFill="1" applyBorder="1" applyAlignment="1">
      <alignment vertical="center"/>
    </xf>
    <xf numFmtId="9" fontId="0" fillId="4" borderId="6" xfId="1" applyFont="1" applyFill="1" applyBorder="1" applyAlignment="1">
      <alignment vertical="center"/>
    </xf>
    <xf numFmtId="9" fontId="0" fillId="4" borderId="12" xfId="1" applyFont="1" applyFill="1" applyBorder="1" applyAlignment="1">
      <alignment vertical="center"/>
    </xf>
    <xf numFmtId="9" fontId="2" fillId="4" borderId="21" xfId="1" applyFont="1" applyFill="1" applyBorder="1" applyAlignment="1">
      <alignment vertical="center"/>
    </xf>
    <xf numFmtId="9" fontId="0" fillId="3" borderId="4" xfId="1" applyFont="1" applyFill="1" applyBorder="1" applyAlignment="1">
      <alignment vertical="center"/>
    </xf>
    <xf numFmtId="9" fontId="0" fillId="3" borderId="6" xfId="1" applyFont="1" applyFill="1" applyBorder="1" applyAlignment="1">
      <alignment vertical="center"/>
    </xf>
    <xf numFmtId="9" fontId="0" fillId="3" borderId="12" xfId="1" applyFont="1" applyFill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quotePrefix="1" applyBorder="1" applyAlignment="1">
      <alignment horizontal="center" vertical="center"/>
    </xf>
    <xf numFmtId="0" fontId="0" fillId="0" borderId="5" xfId="0" quotePrefix="1" applyBorder="1" applyAlignment="1">
      <alignment horizontal="center" vertical="center" wrapText="1"/>
    </xf>
    <xf numFmtId="0" fontId="0" fillId="2" borderId="2" xfId="0" applyFill="1" applyBorder="1" applyAlignment="1">
      <alignment vertical="center"/>
    </xf>
    <xf numFmtId="3" fontId="0" fillId="2" borderId="3" xfId="0" applyNumberFormat="1" applyFill="1" applyBorder="1" applyAlignment="1">
      <alignment vertical="center"/>
    </xf>
    <xf numFmtId="9" fontId="0" fillId="2" borderId="3" xfId="1" applyFont="1" applyFill="1" applyBorder="1" applyAlignment="1">
      <alignment vertical="center"/>
    </xf>
    <xf numFmtId="9" fontId="0" fillId="2" borderId="22" xfId="1" applyFont="1" applyFill="1" applyBorder="1" applyAlignment="1">
      <alignment vertical="center"/>
    </xf>
    <xf numFmtId="9" fontId="0" fillId="2" borderId="4" xfId="1" applyFont="1" applyFill="1" applyBorder="1" applyAlignment="1">
      <alignment vertical="center"/>
    </xf>
    <xf numFmtId="0" fontId="0" fillId="2" borderId="7" xfId="0" applyFill="1" applyBorder="1" applyAlignment="1">
      <alignment vertical="center"/>
    </xf>
    <xf numFmtId="3" fontId="0" fillId="2" borderId="8" xfId="0" applyNumberFormat="1" applyFill="1" applyBorder="1" applyAlignment="1">
      <alignment vertical="center"/>
    </xf>
    <xf numFmtId="9" fontId="0" fillId="2" borderId="8" xfId="1" applyFont="1" applyFill="1" applyBorder="1" applyAlignment="1">
      <alignment vertical="center"/>
    </xf>
    <xf numFmtId="9" fontId="0" fillId="2" borderId="28" xfId="1" applyFont="1" applyFill="1" applyBorder="1" applyAlignment="1">
      <alignment vertical="center"/>
    </xf>
    <xf numFmtId="9" fontId="0" fillId="2" borderId="9" xfId="1" applyFont="1" applyFill="1" applyBorder="1" applyAlignment="1">
      <alignment vertical="center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colors>
    <mruColors>
      <color rgb="FF00CC00"/>
      <color rgb="FFFF7C80"/>
      <color rgb="FFFF5050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</a:t>
            </a:r>
            <a:r>
              <a:rPr lang="ru-RU" baseline="0"/>
              <a:t> стуруктуры клиентов по укрупненным группам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Лист1!$A$12</c:f>
              <c:strCache>
                <c:ptCount val="1"/>
                <c:pt idx="0">
                  <c:v>LOST</c:v>
                </c:pt>
              </c:strCache>
            </c:strRef>
          </c:tx>
          <c:spPr>
            <a:solidFill>
              <a:srgbClr val="FF7C8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(Лист1!$B$1,Лист1!$E$1,Лист1!$H$1)</c:f>
              <c:strCache>
                <c:ptCount val="3"/>
                <c:pt idx="0">
                  <c:v>на 01.01.2017</c:v>
                </c:pt>
                <c:pt idx="1">
                  <c:v>на 01.02.2017</c:v>
                </c:pt>
                <c:pt idx="2">
                  <c:v>на 01.03.2017</c:v>
                </c:pt>
              </c:strCache>
            </c:strRef>
          </c:cat>
          <c:val>
            <c:numRef>
              <c:f>(Лист1!$C$12,Лист1!$F$12,Лист1!$I$12)</c:f>
              <c:numCache>
                <c:formatCode>0%</c:formatCode>
                <c:ptCount val="3"/>
                <c:pt idx="0">
                  <c:v>0.60928976481266794</c:v>
                </c:pt>
                <c:pt idx="1">
                  <c:v>0.70260659301191686</c:v>
                </c:pt>
                <c:pt idx="2">
                  <c:v>0.79860148854939517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818-4866-918D-4688EF3913B5}"/>
            </c:ext>
          </c:extLst>
        </c:ser>
        <c:ser>
          <c:idx val="1"/>
          <c:order val="1"/>
          <c:tx>
            <c:strRef>
              <c:f>Лист1!$A$13</c:f>
              <c:strCache>
                <c:ptCount val="1"/>
                <c:pt idx="0">
                  <c:v>NEW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(Лист1!$B$1,Лист1!$E$1,Лист1!$H$1)</c:f>
              <c:strCache>
                <c:ptCount val="3"/>
                <c:pt idx="0">
                  <c:v>на 01.01.2017</c:v>
                </c:pt>
                <c:pt idx="1">
                  <c:v>на 01.02.2017</c:v>
                </c:pt>
                <c:pt idx="2">
                  <c:v>на 01.03.2017</c:v>
                </c:pt>
              </c:strCache>
            </c:strRef>
          </c:cat>
          <c:val>
            <c:numRef>
              <c:f>(Лист1!$C$13,Лист1!$F$13,Лист1!$I$13)</c:f>
              <c:numCache>
                <c:formatCode>0%</c:formatCode>
                <c:ptCount val="3"/>
                <c:pt idx="0">
                  <c:v>0.22624760723625678</c:v>
                </c:pt>
                <c:pt idx="1">
                  <c:v>0.11628290607035692</c:v>
                </c:pt>
                <c:pt idx="2">
                  <c:v>0.11866104611618793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818-4866-918D-4688EF3913B5}"/>
            </c:ext>
          </c:extLst>
        </c:ser>
        <c:ser>
          <c:idx val="2"/>
          <c:order val="2"/>
          <c:tx>
            <c:strRef>
              <c:f>Лист1!$A$14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(Лист1!$B$1,Лист1!$E$1,Лист1!$H$1)</c:f>
              <c:strCache>
                <c:ptCount val="3"/>
                <c:pt idx="0">
                  <c:v>на 01.01.2017</c:v>
                </c:pt>
                <c:pt idx="1">
                  <c:v>на 01.02.2017</c:v>
                </c:pt>
                <c:pt idx="2">
                  <c:v>на 01.03.2017</c:v>
                </c:pt>
              </c:strCache>
            </c:strRef>
          </c:cat>
          <c:val>
            <c:numRef>
              <c:f>(Лист1!$C$14,Лист1!$F$14,Лист1!$I$14)</c:f>
              <c:numCache>
                <c:formatCode>0%</c:formatCode>
                <c:ptCount val="3"/>
                <c:pt idx="0">
                  <c:v>0.16446262795107527</c:v>
                </c:pt>
                <c:pt idx="1">
                  <c:v>0.18111050091772621</c:v>
                </c:pt>
                <c:pt idx="2">
                  <c:v>8.2737465334416907E-2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818-4866-918D-4688EF391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1073120"/>
        <c:axId val="281079680"/>
      </c:barChart>
      <c:catAx>
        <c:axId val="28107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1079680"/>
        <c:crosses val="autoZero"/>
        <c:auto val="1"/>
        <c:lblAlgn val="ctr"/>
        <c:lblOffset val="100"/>
        <c:noMultiLvlLbl val="0"/>
      </c:catAx>
      <c:valAx>
        <c:axId val="28107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107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</a:t>
            </a:r>
            <a:r>
              <a:rPr lang="ru-RU" baseline="0"/>
              <a:t> численности клиентов по укрупненным группам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Лист1!$A$12</c:f>
              <c:strCache>
                <c:ptCount val="1"/>
                <c:pt idx="0">
                  <c:v>LOST</c:v>
                </c:pt>
              </c:strCache>
            </c:strRef>
          </c:tx>
          <c:spPr>
            <a:solidFill>
              <a:srgbClr val="FF7C8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(Лист1!$B$1,Лист1!$E$1,Лист1!$H$1)</c:f>
              <c:strCache>
                <c:ptCount val="3"/>
                <c:pt idx="0">
                  <c:v>на 01.01.2017</c:v>
                </c:pt>
                <c:pt idx="1">
                  <c:v>на 01.02.2017</c:v>
                </c:pt>
                <c:pt idx="2">
                  <c:v>на 01.03.2017</c:v>
                </c:pt>
              </c:strCache>
            </c:strRef>
          </c:cat>
          <c:val>
            <c:numRef>
              <c:f>(Лист1!$B$12,Лист1!$E$12,Лист1!$H$12)</c:f>
              <c:numCache>
                <c:formatCode>#,##0</c:formatCode>
                <c:ptCount val="3"/>
                <c:pt idx="0">
                  <c:v>271190</c:v>
                </c:pt>
                <c:pt idx="1">
                  <c:v>336479</c:v>
                </c:pt>
                <c:pt idx="2">
                  <c:v>409776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87-422D-8639-B7B43772C7E4}"/>
            </c:ext>
          </c:extLst>
        </c:ser>
        <c:ser>
          <c:idx val="1"/>
          <c:order val="1"/>
          <c:tx>
            <c:strRef>
              <c:f>Лист1!$A$13</c:f>
              <c:strCache>
                <c:ptCount val="1"/>
                <c:pt idx="0">
                  <c:v>NEW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777777777777803E-3"/>
                  <c:y val="-8.4875562720133283E-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7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987-422D-8639-B7B43772C7E4}"/>
                </c:ext>
              </c:extLst>
            </c:dLbl>
            <c:dLbl>
              <c:idx val="1"/>
              <c:layout>
                <c:manualLayout>
                  <c:x val="1.3888888888887868E-3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7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0648622047244094"/>
                      <c:h val="9.300925925925926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6987-422D-8639-B7B43772C7E4}"/>
                </c:ext>
              </c:extLst>
            </c:dLbl>
            <c:dLbl>
              <c:idx val="2"/>
              <c:layout>
                <c:manualLayout>
                  <c:x val="-2.7777777777778798E-3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7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987-422D-8639-B7B43772C7E4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(Лист1!$B$1,Лист1!$E$1,Лист1!$H$1)</c:f>
              <c:strCache>
                <c:ptCount val="3"/>
                <c:pt idx="0">
                  <c:v>на 01.01.2017</c:v>
                </c:pt>
                <c:pt idx="1">
                  <c:v>на 01.02.2017</c:v>
                </c:pt>
                <c:pt idx="2">
                  <c:v>на 01.03.2017</c:v>
                </c:pt>
              </c:strCache>
            </c:strRef>
          </c:cat>
          <c:val>
            <c:numRef>
              <c:f>(Лист1!$B$13,Лист1!$E$13,Лист1!$H$13)</c:f>
              <c:numCache>
                <c:formatCode>#,##0</c:formatCode>
                <c:ptCount val="3"/>
                <c:pt idx="0">
                  <c:v>100701</c:v>
                </c:pt>
                <c:pt idx="1">
                  <c:v>55688</c:v>
                </c:pt>
                <c:pt idx="2">
                  <c:v>60887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87-422D-8639-B7B43772C7E4}"/>
            </c:ext>
          </c:extLst>
        </c:ser>
        <c:ser>
          <c:idx val="2"/>
          <c:order val="2"/>
          <c:tx>
            <c:strRef>
              <c:f>Лист1!$A$14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6111111111111108E-2"/>
                  <c:y val="0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987-422D-8639-B7B43772C7E4}"/>
                </c:ext>
              </c:extLst>
            </c:dLbl>
            <c:dLbl>
              <c:idx val="1"/>
              <c:layout>
                <c:manualLayout>
                  <c:x val="1.6666666666666566E-2"/>
                  <c:y val="0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987-422D-8639-B7B43772C7E4}"/>
                </c:ext>
              </c:extLst>
            </c:dLbl>
            <c:dLbl>
              <c:idx val="2"/>
              <c:layout>
                <c:manualLayout>
                  <c:x val="0"/>
                  <c:y val="-2.314814814814819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7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987-422D-8639-B7B43772C7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(Лист1!$B$1,Лист1!$E$1,Лист1!$H$1)</c:f>
              <c:strCache>
                <c:ptCount val="3"/>
                <c:pt idx="0">
                  <c:v>на 01.01.2017</c:v>
                </c:pt>
                <c:pt idx="1">
                  <c:v>на 01.02.2017</c:v>
                </c:pt>
                <c:pt idx="2">
                  <c:v>на 01.03.2017</c:v>
                </c:pt>
              </c:strCache>
            </c:strRef>
          </c:cat>
          <c:val>
            <c:numRef>
              <c:f>(Лист1!$B$14,Лист1!$E$14,Лист1!$H$14)</c:f>
              <c:numCache>
                <c:formatCode>#,##0</c:formatCode>
                <c:ptCount val="3"/>
                <c:pt idx="0">
                  <c:v>73201</c:v>
                </c:pt>
                <c:pt idx="1">
                  <c:v>86734</c:v>
                </c:pt>
                <c:pt idx="2">
                  <c:v>42454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87-422D-8639-B7B43772C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073120"/>
        <c:axId val="281079680"/>
      </c:barChart>
      <c:catAx>
        <c:axId val="28107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1079680"/>
        <c:crosses val="autoZero"/>
        <c:auto val="1"/>
        <c:lblAlgn val="ctr"/>
        <c:lblOffset val="100"/>
        <c:noMultiLvlLbl val="0"/>
      </c:catAx>
      <c:valAx>
        <c:axId val="28107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107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17</xdr:row>
      <xdr:rowOff>6350</xdr:rowOff>
    </xdr:from>
    <xdr:to>
      <xdr:col>7</xdr:col>
      <xdr:colOff>101600</xdr:colOff>
      <xdr:row>31</xdr:row>
      <xdr:rowOff>171450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8AAD070-5BA9-450F-9727-49AC9AC68F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768350</xdr:colOff>
      <xdr:row>16</xdr:row>
      <xdr:rowOff>165100</xdr:rowOff>
    </xdr:from>
    <xdr:to>
      <xdr:col>12</xdr:col>
      <xdr:colOff>920750</xdr:colOff>
      <xdr:row>31</xdr:row>
      <xdr:rowOff>146050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85AF4ED-D90A-47D3-BC49-74C2E25AD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263FF-969C-41CB-BF3A-3151CA31C653}">
  <dimension ref="A1:M54"/>
  <sheetViews>
    <sheetView tabSelected="1" workbookViewId="0">
      <selection activeCell="B58" sqref="B58"/>
    </sheetView>
  </sheetViews>
  <sheetFormatPr defaultRowHeight="14.5" x14ac:dyDescent="0.35"/>
  <cols>
    <col min="1" max="1" width="12.1796875" bestFit="1" customWidth="1"/>
    <col min="2" max="8" width="11.08984375" customWidth="1"/>
    <col min="11" max="13" width="17.36328125" customWidth="1"/>
  </cols>
  <sheetData>
    <row r="1" spans="1:13" ht="29" customHeight="1" x14ac:dyDescent="0.35">
      <c r="A1" s="4" t="s">
        <v>16</v>
      </c>
      <c r="B1" s="11" t="s">
        <v>10</v>
      </c>
      <c r="C1" s="70"/>
      <c r="D1" s="71"/>
      <c r="E1" s="5" t="s">
        <v>9</v>
      </c>
      <c r="F1" s="5"/>
      <c r="G1" s="5"/>
      <c r="H1" s="5" t="s">
        <v>11</v>
      </c>
      <c r="I1" s="5"/>
      <c r="J1" s="6"/>
      <c r="K1" s="72" t="s">
        <v>20</v>
      </c>
      <c r="L1" s="2" t="s">
        <v>21</v>
      </c>
      <c r="M1" s="2" t="s">
        <v>22</v>
      </c>
    </row>
    <row r="2" spans="1:13" ht="15" thickBot="1" x14ac:dyDescent="0.4">
      <c r="A2" s="7"/>
      <c r="B2" s="8" t="s">
        <v>17</v>
      </c>
      <c r="C2" s="8" t="s">
        <v>18</v>
      </c>
      <c r="D2" s="8" t="s">
        <v>19</v>
      </c>
      <c r="E2" s="8" t="s">
        <v>17</v>
      </c>
      <c r="F2" s="8" t="s">
        <v>18</v>
      </c>
      <c r="G2" s="8" t="s">
        <v>19</v>
      </c>
      <c r="H2" s="8" t="s">
        <v>17</v>
      </c>
      <c r="I2" s="8" t="s">
        <v>18</v>
      </c>
      <c r="J2" s="9" t="s">
        <v>19</v>
      </c>
      <c r="K2" s="72"/>
      <c r="L2" s="2"/>
      <c r="M2" s="2"/>
    </row>
    <row r="3" spans="1:13" ht="30" customHeight="1" x14ac:dyDescent="0.35">
      <c r="A3" s="77" t="s">
        <v>8</v>
      </c>
      <c r="B3" s="78">
        <v>215305</v>
      </c>
      <c r="C3" s="79">
        <f>B3/$B$15</f>
        <v>0.48373145327258182</v>
      </c>
      <c r="D3" s="79"/>
      <c r="E3" s="78">
        <v>266295</v>
      </c>
      <c r="F3" s="79">
        <f>E3/$E$15</f>
        <v>0.55605438284739439</v>
      </c>
      <c r="G3" s="79">
        <f>E3/B3-1</f>
        <v>0.23682682705928793</v>
      </c>
      <c r="H3" s="78">
        <v>324035</v>
      </c>
      <c r="I3" s="80">
        <f>H3/$H$15</f>
        <v>0.63150314645587657</v>
      </c>
      <c r="J3" s="81">
        <f>H3/E3-1</f>
        <v>0.21682720291406143</v>
      </c>
      <c r="K3" s="73" t="s">
        <v>23</v>
      </c>
      <c r="L3" s="12">
        <v>1</v>
      </c>
      <c r="M3" s="12"/>
    </row>
    <row r="4" spans="1:13" ht="30" customHeight="1" x14ac:dyDescent="0.35">
      <c r="A4" s="15" t="s">
        <v>0</v>
      </c>
      <c r="B4" s="16">
        <v>42753</v>
      </c>
      <c r="C4" s="17">
        <f>B4/$B$15</f>
        <v>9.6054298886522338E-2</v>
      </c>
      <c r="D4" s="17"/>
      <c r="E4" s="16">
        <v>52035</v>
      </c>
      <c r="F4" s="17">
        <f>E4/$E$15</f>
        <v>0.10865502473371323</v>
      </c>
      <c r="G4" s="17">
        <f>E4/B4-1</f>
        <v>0.21710757139849846</v>
      </c>
      <c r="H4" s="16">
        <v>62811</v>
      </c>
      <c r="I4" s="18">
        <f>H4/$H$15</f>
        <v>0.1224106782663603</v>
      </c>
      <c r="J4" s="60">
        <f t="shared" ref="J4:J15" si="0">H4/E4-1</f>
        <v>0.20709138080138367</v>
      </c>
      <c r="K4" s="74" t="s">
        <v>32</v>
      </c>
      <c r="L4" s="13" t="s">
        <v>24</v>
      </c>
      <c r="M4" s="3" t="s">
        <v>25</v>
      </c>
    </row>
    <row r="5" spans="1:13" ht="30" customHeight="1" thickBot="1" x14ac:dyDescent="0.4">
      <c r="A5" s="82" t="s">
        <v>1</v>
      </c>
      <c r="B5" s="83">
        <v>13132</v>
      </c>
      <c r="C5" s="84">
        <f>B5/$B$15</f>
        <v>2.9504012653563758E-2</v>
      </c>
      <c r="D5" s="84"/>
      <c r="E5" s="83">
        <v>18149</v>
      </c>
      <c r="F5" s="84">
        <f>E5/$E$15</f>
        <v>3.7897185430809291E-2</v>
      </c>
      <c r="G5" s="84">
        <f>E5/B5-1</f>
        <v>0.38204386232104781</v>
      </c>
      <c r="H5" s="83">
        <v>22930</v>
      </c>
      <c r="I5" s="85">
        <f>H5/$H$15</f>
        <v>4.468766382715833E-2</v>
      </c>
      <c r="J5" s="86">
        <f t="shared" si="0"/>
        <v>0.26343049203812874</v>
      </c>
      <c r="K5" s="73" t="s">
        <v>23</v>
      </c>
      <c r="L5" s="14" t="s">
        <v>26</v>
      </c>
      <c r="M5" s="12" t="s">
        <v>27</v>
      </c>
    </row>
    <row r="6" spans="1:13" ht="30" customHeight="1" x14ac:dyDescent="0.35">
      <c r="A6" s="23" t="s">
        <v>2</v>
      </c>
      <c r="B6" s="24">
        <v>66392</v>
      </c>
      <c r="C6" s="25">
        <f>B6/$B$15</f>
        <v>0.14916466708006434</v>
      </c>
      <c r="D6" s="25"/>
      <c r="E6" s="24">
        <v>30622</v>
      </c>
      <c r="F6" s="25">
        <f>E6/$E$15</f>
        <v>6.39422344075289E-2</v>
      </c>
      <c r="G6" s="25">
        <f>E6/B6-1</f>
        <v>-0.53876973129292693</v>
      </c>
      <c r="H6" s="24">
        <v>34062</v>
      </c>
      <c r="I6" s="26">
        <f>H6/$H$15</f>
        <v>6.6382520945515347E-2</v>
      </c>
      <c r="J6" s="62">
        <f t="shared" si="0"/>
        <v>0.11233753510547961</v>
      </c>
      <c r="K6" s="73" t="s">
        <v>29</v>
      </c>
      <c r="L6" s="12">
        <v>1</v>
      </c>
      <c r="M6" s="12"/>
    </row>
    <row r="7" spans="1:13" ht="30" customHeight="1" x14ac:dyDescent="0.35">
      <c r="A7" s="27" t="s">
        <v>3</v>
      </c>
      <c r="B7" s="28">
        <v>15126</v>
      </c>
      <c r="C7" s="29">
        <f>B7/$B$15</f>
        <v>3.3983985333369278E-2</v>
      </c>
      <c r="D7" s="29"/>
      <c r="E7" s="28">
        <v>9207</v>
      </c>
      <c r="F7" s="29">
        <f>E7/$E$15</f>
        <v>1.9225267852854767E-2</v>
      </c>
      <c r="G7" s="29">
        <f>E7/B7-1</f>
        <v>-0.39131297104323681</v>
      </c>
      <c r="H7" s="28">
        <v>9935</v>
      </c>
      <c r="I7" s="30">
        <f>H7/$H$15</f>
        <v>1.9362055827423376E-2</v>
      </c>
      <c r="J7" s="63">
        <f t="shared" si="0"/>
        <v>7.9070272618659621E-2</v>
      </c>
      <c r="K7" s="74" t="s">
        <v>33</v>
      </c>
      <c r="L7" s="13" t="s">
        <v>24</v>
      </c>
      <c r="M7" s="3" t="s">
        <v>28</v>
      </c>
    </row>
    <row r="8" spans="1:13" ht="30" customHeight="1" thickBot="1" x14ac:dyDescent="0.4">
      <c r="A8" s="31" t="s">
        <v>4</v>
      </c>
      <c r="B8" s="32">
        <v>19183</v>
      </c>
      <c r="C8" s="33">
        <f>B8/$B$15</f>
        <v>4.3098954822823145E-2</v>
      </c>
      <c r="D8" s="33"/>
      <c r="E8" s="32">
        <v>15859</v>
      </c>
      <c r="F8" s="33">
        <f>E8/$E$15</f>
        <v>3.311540380997325E-2</v>
      </c>
      <c r="G8" s="33">
        <f>E8/B8-1</f>
        <v>-0.17327842360423296</v>
      </c>
      <c r="H8" s="32">
        <v>16890</v>
      </c>
      <c r="I8" s="34">
        <f>H8/$H$15</f>
        <v>3.2916469343249204E-2</v>
      </c>
      <c r="J8" s="64">
        <f t="shared" si="0"/>
        <v>6.5010404186897075E-2</v>
      </c>
      <c r="K8" s="74" t="s">
        <v>33</v>
      </c>
      <c r="L8" s="13" t="s">
        <v>24</v>
      </c>
      <c r="M8" s="3" t="s">
        <v>30</v>
      </c>
    </row>
    <row r="9" spans="1:13" ht="30" customHeight="1" x14ac:dyDescent="0.35">
      <c r="A9" s="39" t="s">
        <v>5</v>
      </c>
      <c r="B9" s="40">
        <v>52390</v>
      </c>
      <c r="C9" s="41">
        <f>B9/$B$15</f>
        <v>0.11770600235456939</v>
      </c>
      <c r="D9" s="41"/>
      <c r="E9" s="40">
        <v>62472</v>
      </c>
      <c r="F9" s="41">
        <f>E9/$E$15</f>
        <v>0.13044867310780309</v>
      </c>
      <c r="G9" s="41">
        <f>E9/B9-1</f>
        <v>0.19244130559267036</v>
      </c>
      <c r="H9" s="40">
        <v>27186</v>
      </c>
      <c r="I9" s="42">
        <f>H9/$H$15</f>
        <v>5.2982068417144625E-2</v>
      </c>
      <c r="J9" s="66">
        <f t="shared" si="0"/>
        <v>-0.56482904341144835</v>
      </c>
      <c r="K9" s="75" t="s">
        <v>31</v>
      </c>
      <c r="L9" s="12">
        <v>1</v>
      </c>
      <c r="M9" s="12"/>
    </row>
    <row r="10" spans="1:13" ht="30" customHeight="1" x14ac:dyDescent="0.35">
      <c r="A10" s="43" t="s">
        <v>6</v>
      </c>
      <c r="B10" s="44">
        <v>12315</v>
      </c>
      <c r="C10" s="45">
        <f>B10/$B$15</f>
        <v>2.7668437087164002E-2</v>
      </c>
      <c r="D10" s="45"/>
      <c r="E10" s="44">
        <v>14842</v>
      </c>
      <c r="F10" s="45">
        <f>E10/$E$15</f>
        <v>3.0991791622903272E-2</v>
      </c>
      <c r="G10" s="45">
        <f>E10/B10-1</f>
        <v>0.20519691433211529</v>
      </c>
      <c r="H10" s="44">
        <v>8165</v>
      </c>
      <c r="I10" s="46">
        <f>H10/$H$15</f>
        <v>1.5912550159125502E-2</v>
      </c>
      <c r="J10" s="67">
        <f t="shared" si="0"/>
        <v>-0.44987198490769442</v>
      </c>
      <c r="K10" s="76" t="s">
        <v>34</v>
      </c>
      <c r="L10" s="13" t="s">
        <v>24</v>
      </c>
      <c r="M10" s="3" t="s">
        <v>25</v>
      </c>
    </row>
    <row r="11" spans="1:13" ht="30" customHeight="1" thickBot="1" x14ac:dyDescent="0.4">
      <c r="A11" s="47" t="s">
        <v>7</v>
      </c>
      <c r="B11" s="48">
        <v>8496</v>
      </c>
      <c r="C11" s="49">
        <f>B11/$B$15</f>
        <v>1.9088188509341891E-2</v>
      </c>
      <c r="D11" s="49"/>
      <c r="E11" s="48">
        <v>9420</v>
      </c>
      <c r="F11" s="49">
        <f>E11/$E$15</f>
        <v>1.9670036187019863E-2</v>
      </c>
      <c r="G11" s="49">
        <f>E11/B11-1</f>
        <v>0.10875706214689274</v>
      </c>
      <c r="H11" s="48">
        <v>7103</v>
      </c>
      <c r="I11" s="50">
        <f>H11/$H$15</f>
        <v>1.3842846758146777E-2</v>
      </c>
      <c r="J11" s="68">
        <f t="shared" si="0"/>
        <v>-0.24596602972399151</v>
      </c>
      <c r="K11" s="75" t="s">
        <v>31</v>
      </c>
      <c r="L11" s="14" t="s">
        <v>26</v>
      </c>
      <c r="M11" s="12" t="s">
        <v>27</v>
      </c>
    </row>
    <row r="12" spans="1:13" s="1" customFormat="1" ht="15" thickBot="1" x14ac:dyDescent="0.4">
      <c r="A12" s="19" t="s">
        <v>12</v>
      </c>
      <c r="B12" s="20">
        <f>SUM(B3:B5)</f>
        <v>271190</v>
      </c>
      <c r="C12" s="21">
        <f>B12/B15</f>
        <v>0.60928976481266794</v>
      </c>
      <c r="D12" s="21">
        <v>0</v>
      </c>
      <c r="E12" s="20">
        <f>SUM(E3:E5)</f>
        <v>336479</v>
      </c>
      <c r="F12" s="21">
        <f>E12/E15</f>
        <v>0.70260659301191686</v>
      </c>
      <c r="G12" s="21">
        <f>E12/B12-1</f>
        <v>0.24075002765588693</v>
      </c>
      <c r="H12" s="20">
        <f>SUM(H3:H5)</f>
        <v>409776</v>
      </c>
      <c r="I12" s="22">
        <f>H12/H15</f>
        <v>0.79860148854939517</v>
      </c>
      <c r="J12" s="61">
        <f>H12/E12-1</f>
        <v>0.21783528838352462</v>
      </c>
      <c r="K12" s="69"/>
      <c r="L12" s="69"/>
      <c r="M12" s="69"/>
    </row>
    <row r="13" spans="1:13" s="1" customFormat="1" ht="15" thickBot="1" x14ac:dyDescent="0.4">
      <c r="A13" s="35" t="s">
        <v>13</v>
      </c>
      <c r="B13" s="36">
        <f>SUM(B6:B8)</f>
        <v>100701</v>
      </c>
      <c r="C13" s="37">
        <f>B13/B15</f>
        <v>0.22624760723625678</v>
      </c>
      <c r="D13" s="37">
        <v>0</v>
      </c>
      <c r="E13" s="36">
        <f>SUM(E6:E8)</f>
        <v>55688</v>
      </c>
      <c r="F13" s="37">
        <f>E13/E15</f>
        <v>0.11628290607035692</v>
      </c>
      <c r="G13" s="37">
        <f>E13/B13-1</f>
        <v>-0.44699655415537087</v>
      </c>
      <c r="H13" s="36">
        <f>SUM(H6:H8)</f>
        <v>60887</v>
      </c>
      <c r="I13" s="38">
        <f>H13/H15</f>
        <v>0.11866104611618793</v>
      </c>
      <c r="J13" s="65">
        <f>H13/E13-1</f>
        <v>9.3359431116218916E-2</v>
      </c>
      <c r="K13" s="69"/>
      <c r="L13" s="69"/>
      <c r="M13" s="69"/>
    </row>
    <row r="14" spans="1:13" ht="15" thickBot="1" x14ac:dyDescent="0.4">
      <c r="A14" s="51" t="s">
        <v>14</v>
      </c>
      <c r="B14" s="52">
        <f>SUM(B9:B11)</f>
        <v>73201</v>
      </c>
      <c r="C14" s="53">
        <f>B14/B15</f>
        <v>0.16446262795107527</v>
      </c>
      <c r="D14" s="53">
        <v>0</v>
      </c>
      <c r="E14" s="52">
        <f>SUM(E9:E11)</f>
        <v>86734</v>
      </c>
      <c r="F14" s="53">
        <f>E14/E15</f>
        <v>0.18111050091772621</v>
      </c>
      <c r="G14" s="53">
        <f>E14/B14-1</f>
        <v>0.18487452357208234</v>
      </c>
      <c r="H14" s="52">
        <f>SUM(H9:H11)</f>
        <v>42454</v>
      </c>
      <c r="I14" s="54">
        <f>H14/H15</f>
        <v>8.2737465334416907E-2</v>
      </c>
      <c r="J14" s="55">
        <f t="shared" si="0"/>
        <v>-0.51052643715267365</v>
      </c>
      <c r="K14" s="10"/>
      <c r="L14" s="10"/>
      <c r="M14" s="10"/>
    </row>
    <row r="15" spans="1:13" s="1" customFormat="1" ht="15" thickBot="1" x14ac:dyDescent="0.4">
      <c r="A15" s="56" t="s">
        <v>15</v>
      </c>
      <c r="B15" s="57">
        <f>B3+B4+B5+B6+B7+B8+B9+B10+B11</f>
        <v>445092</v>
      </c>
      <c r="C15" s="58">
        <f>C12+C13+C14</f>
        <v>1</v>
      </c>
      <c r="D15" s="58"/>
      <c r="E15" s="57">
        <f>E3+E4+E5+E6+E7+E8+E9+E10+E11</f>
        <v>478901</v>
      </c>
      <c r="F15" s="58">
        <f>F12+F13+F14</f>
        <v>1</v>
      </c>
      <c r="G15" s="58">
        <f>E15/B15-1</f>
        <v>7.5959576896461822E-2</v>
      </c>
      <c r="H15" s="57">
        <f>H3+H4+H5+H6+H7+H8+H9+H10+H11</f>
        <v>513117</v>
      </c>
      <c r="I15" s="58">
        <f>I12+I13+I14</f>
        <v>1</v>
      </c>
      <c r="J15" s="59">
        <f t="shared" si="0"/>
        <v>7.1446917003723076E-2</v>
      </c>
    </row>
    <row r="34" spans="1:1" x14ac:dyDescent="0.35">
      <c r="A34" s="87" t="s">
        <v>35</v>
      </c>
    </row>
    <row r="35" spans="1:1" x14ac:dyDescent="0.35">
      <c r="A35" t="s">
        <v>36</v>
      </c>
    </row>
    <row r="36" spans="1:1" x14ac:dyDescent="0.35">
      <c r="A36" t="s">
        <v>37</v>
      </c>
    </row>
    <row r="37" spans="1:1" x14ac:dyDescent="0.35">
      <c r="A37" t="s">
        <v>38</v>
      </c>
    </row>
    <row r="38" spans="1:1" x14ac:dyDescent="0.35">
      <c r="A38" t="s">
        <v>39</v>
      </c>
    </row>
    <row r="39" spans="1:1" x14ac:dyDescent="0.35">
      <c r="A39" t="s">
        <v>40</v>
      </c>
    </row>
    <row r="41" spans="1:1" x14ac:dyDescent="0.35">
      <c r="A41" s="88" t="s">
        <v>41</v>
      </c>
    </row>
    <row r="42" spans="1:1" x14ac:dyDescent="0.35">
      <c r="A42" t="s">
        <v>42</v>
      </c>
    </row>
    <row r="43" spans="1:1" x14ac:dyDescent="0.35">
      <c r="A43" t="s">
        <v>43</v>
      </c>
    </row>
    <row r="44" spans="1:1" x14ac:dyDescent="0.35">
      <c r="A44" t="s">
        <v>44</v>
      </c>
    </row>
    <row r="45" spans="1:1" x14ac:dyDescent="0.35">
      <c r="A45" t="s">
        <v>45</v>
      </c>
    </row>
    <row r="46" spans="1:1" x14ac:dyDescent="0.35">
      <c r="A46" t="s">
        <v>46</v>
      </c>
    </row>
    <row r="47" spans="1:1" x14ac:dyDescent="0.35">
      <c r="A47" t="s">
        <v>47</v>
      </c>
    </row>
    <row r="49" spans="1:1" x14ac:dyDescent="0.35">
      <c r="A49" s="89" t="s">
        <v>48</v>
      </c>
    </row>
    <row r="50" spans="1:1" x14ac:dyDescent="0.35">
      <c r="A50" t="s">
        <v>49</v>
      </c>
    </row>
    <row r="51" spans="1:1" x14ac:dyDescent="0.35">
      <c r="A51" t="s">
        <v>50</v>
      </c>
    </row>
    <row r="54" spans="1:1" s="89" customFormat="1" x14ac:dyDescent="0.35">
      <c r="A54" s="89" t="s">
        <v>51</v>
      </c>
    </row>
  </sheetData>
  <mergeCells count="7">
    <mergeCell ref="L1:L2"/>
    <mergeCell ref="M1:M2"/>
    <mergeCell ref="B1:D1"/>
    <mergeCell ref="E1:G1"/>
    <mergeCell ref="H1:J1"/>
    <mergeCell ref="A1:A2"/>
    <mergeCell ref="K1:K2"/>
  </mergeCells>
  <phoneticPr fontId="3" type="noConversion"/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Камынина Татьяна Николаевна</dc:creator>
  <cp:lastModifiedBy>Камынина Татьяна Николаевна</cp:lastModifiedBy>
  <dcterms:created xsi:type="dcterms:W3CDTF">2021-08-04T16:47:24Z</dcterms:created>
  <dcterms:modified xsi:type="dcterms:W3CDTF">2021-08-06T15:35:51Z</dcterms:modified>
</cp:coreProperties>
</file>