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BD_for_analytics\"/>
    </mc:Choice>
  </mc:AlternateContent>
  <xr:revisionPtr revIDLastSave="0" documentId="13_ncr:1_{421B014D-232D-463B-8827-E0C35403D9B3}" xr6:coauthVersionLast="47" xr6:coauthVersionMax="47" xr10:uidLastSave="{00000000-0000-0000-0000-000000000000}"/>
  <bookViews>
    <workbookView xWindow="-110" yWindow="-110" windowWidth="19420" windowHeight="10560" xr2:uid="{ED47E05D-7C18-47F2-B0FF-31FBBA0521FD}"/>
  </bookViews>
  <sheets>
    <sheet name="Рас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C52" i="1"/>
  <c r="B52" i="1"/>
  <c r="D41" i="1"/>
  <c r="D42" i="1"/>
  <c r="D43" i="1"/>
  <c r="D44" i="1"/>
  <c r="D45" i="1"/>
  <c r="D46" i="1"/>
  <c r="D47" i="1"/>
  <c r="D48" i="1"/>
  <c r="D49" i="1"/>
  <c r="D50" i="1"/>
  <c r="D51" i="1"/>
  <c r="D40" i="1"/>
  <c r="B41" i="1"/>
  <c r="B42" i="1"/>
  <c r="B43" i="1"/>
  <c r="B44" i="1"/>
  <c r="B45" i="1"/>
  <c r="B46" i="1"/>
  <c r="B47" i="1"/>
  <c r="B48" i="1"/>
  <c r="B49" i="1"/>
  <c r="B50" i="1"/>
  <c r="B51" i="1"/>
  <c r="B40" i="1"/>
  <c r="N12" i="1"/>
  <c r="N13" i="1"/>
  <c r="N14" i="1"/>
  <c r="N15" i="1"/>
  <c r="N16" i="1"/>
  <c r="N17" i="1"/>
  <c r="N18" i="1"/>
  <c r="N19" i="1"/>
  <c r="N20" i="1"/>
  <c r="N21" i="1"/>
  <c r="N22" i="1"/>
  <c r="N11" i="1"/>
  <c r="L12" i="1"/>
  <c r="L13" i="1"/>
  <c r="L14" i="1"/>
  <c r="L15" i="1"/>
  <c r="L16" i="1"/>
  <c r="L17" i="1"/>
  <c r="L18" i="1"/>
  <c r="L19" i="1"/>
  <c r="L20" i="1"/>
  <c r="L21" i="1"/>
  <c r="L22" i="1"/>
  <c r="L11" i="1"/>
  <c r="J12" i="1"/>
  <c r="J13" i="1"/>
  <c r="J14" i="1"/>
  <c r="J15" i="1"/>
  <c r="J16" i="1"/>
  <c r="J17" i="1"/>
  <c r="J18" i="1"/>
  <c r="J19" i="1"/>
  <c r="J20" i="1"/>
  <c r="J21" i="1"/>
  <c r="J22" i="1"/>
  <c r="J11" i="1"/>
  <c r="H11" i="1"/>
  <c r="G22" i="1"/>
  <c r="G12" i="1"/>
  <c r="G13" i="1"/>
  <c r="G14" i="1"/>
  <c r="G15" i="1"/>
  <c r="G16" i="1"/>
  <c r="G17" i="1"/>
  <c r="G18" i="1"/>
  <c r="G19" i="1"/>
  <c r="G20" i="1"/>
  <c r="G21" i="1"/>
  <c r="G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1" i="1"/>
  <c r="A3" i="1" a="1"/>
  <c r="A3" i="1" s="1"/>
  <c r="B3" i="1" l="1"/>
</calcChain>
</file>

<file path=xl/sharedStrings.xml><?xml version="1.0" encoding="utf-8"?>
<sst xmlns="http://schemas.openxmlformats.org/spreadsheetml/2006/main" count="25" uniqueCount="24">
  <si>
    <t>Месяц</t>
  </si>
  <si>
    <t>Год</t>
  </si>
  <si>
    <t>Продажи</t>
  </si>
  <si>
    <t>1. Рассчитываем значения функции y=bx+a</t>
  </si>
  <si>
    <t>2. Данные:</t>
  </si>
  <si>
    <t>a</t>
  </si>
  <si>
    <t>b</t>
  </si>
  <si>
    <t>Период</t>
  </si>
  <si>
    <t>2. Расчет коэффициентов сезонности</t>
  </si>
  <si>
    <t>3. Расчет прогноза</t>
  </si>
  <si>
    <t>2. Значения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</si>
  <si>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</si>
  <si>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</si>
  <si>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</si>
  <si>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</si>
  <si>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</si>
  <si>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</si>
  <si>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</si>
  <si>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</si>
  <si>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</si>
  <si>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3. Сравнение прогнозных и фактических данных за 2018 год</t>
  </si>
  <si>
    <t>Прогноз</t>
  </si>
  <si>
    <t>Факт</t>
  </si>
  <si>
    <t>Прогноз /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</si>
</sst>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_р_._-;\-* #,##0.00_р_._-;_-* &quot;-&quot;??_р_._-;_-@_-"/>
    <numFmt numFmtId="165" formatCode="_-* #,##0_р_._-;\-* #,##0_р_._-;_-* &quot;-&quot;??_р_._-;_-@_-"/>
    <numFmt numFmtId="172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3" fillId="2" borderId="0" xfId="1" applyNumberFormat="1" applyFont="1" applyFill="1" applyAlignment="1">
      <alignment horizontal="left"/>
    </xf>
    <xf numFmtId="165" fontId="4" fillId="3" borderId="0" xfId="1" applyNumberFormat="1" applyFont="1" applyFill="1" applyAlignment="1">
      <alignment horizontal="center"/>
    </xf>
    <xf numFmtId="0" fontId="4" fillId="3" borderId="0" xfId="0" applyFont="1" applyFill="1"/>
    <xf numFmtId="165" fontId="3" fillId="3" borderId="0" xfId="1" applyNumberFormat="1" applyFont="1" applyFill="1" applyAlignment="1">
      <alignment horizontal="left"/>
    </xf>
    <xf numFmtId="165" fontId="1" fillId="0" borderId="0" xfId="1" applyNumberFormat="1" applyFont="1" applyFill="1" applyAlignment="1">
      <alignment horizontal="center"/>
    </xf>
    <xf numFmtId="165" fontId="1" fillId="0" borderId="0" xfId="1" applyNumberFormat="1" applyFo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164" fontId="0" fillId="0" borderId="0" xfId="0" applyNumberFormat="1"/>
    <xf numFmtId="172" fontId="0" fillId="0" borderId="0" xfId="0" applyNumberFormat="1"/>
    <xf numFmtId="2" fontId="0" fillId="0" borderId="0" xfId="0" applyNumberFormat="1"/>
    <xf numFmtId="165" fontId="3" fillId="6" borderId="0" xfId="1" applyNumberFormat="1" applyFont="1" applyFill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4148-7C22-41C2-B39B-F5881BA968F7}">
  <dimension ref="A1:N58"/>
  <sheetViews>
    <sheetView tabSelected="1" workbookViewId="0">
      <selection activeCell="A53" sqref="A53:D58"/>
    </sheetView>
  </sheetViews>
  <sheetFormatPr defaultRowHeight="14.5" x14ac:dyDescent="0.35"/>
  <cols>
    <col min="1" max="2" width="16.08984375" style="1" customWidth="1"/>
    <col min="3" max="3" width="16.08984375" customWidth="1"/>
    <col min="4" max="4" width="16.1796875" bestFit="1" customWidth="1"/>
    <col min="5" max="14" width="18.81640625" customWidth="1"/>
  </cols>
  <sheetData>
    <row r="1" spans="1:14" x14ac:dyDescent="0.35">
      <c r="A1" s="5" t="s">
        <v>3</v>
      </c>
      <c r="B1" s="5"/>
      <c r="C1" s="5"/>
    </row>
    <row r="2" spans="1:14" x14ac:dyDescent="0.35">
      <c r="A2" s="9" t="s">
        <v>5</v>
      </c>
      <c r="B2" s="9" t="s">
        <v>6</v>
      </c>
    </row>
    <row r="3" spans="1:14" x14ac:dyDescent="0.35">
      <c r="A3" s="9">
        <f t="array" ref="A3:B3">LINEST(C11:C34,D11:D34,1,0)</f>
        <v>8428230.4817391299</v>
      </c>
      <c r="B3" s="9">
        <v>83893227.644927531</v>
      </c>
    </row>
    <row r="4" spans="1:14" x14ac:dyDescent="0.35">
      <c r="A4" s="9"/>
      <c r="B4" s="9"/>
    </row>
    <row r="5" spans="1:14" x14ac:dyDescent="0.35">
      <c r="A5" s="9"/>
      <c r="B5" s="9"/>
    </row>
    <row r="6" spans="1:14" x14ac:dyDescent="0.35">
      <c r="A6" s="9"/>
      <c r="B6" s="9"/>
    </row>
    <row r="7" spans="1:14" x14ac:dyDescent="0.35">
      <c r="A7" s="9"/>
      <c r="B7" s="9"/>
    </row>
    <row r="8" spans="1:14" ht="15" thickBot="1" x14ac:dyDescent="0.4">
      <c r="A8" s="9"/>
      <c r="B8" s="9"/>
    </row>
    <row r="9" spans="1:14" ht="15" thickBot="1" x14ac:dyDescent="0.4">
      <c r="A9" s="8" t="s">
        <v>4</v>
      </c>
      <c r="B9" s="6"/>
      <c r="C9" s="7"/>
      <c r="E9" s="10"/>
      <c r="F9" s="11" t="s">
        <v>8</v>
      </c>
      <c r="G9" s="12"/>
      <c r="H9" s="12"/>
      <c r="I9" s="12"/>
      <c r="J9" s="12"/>
      <c r="K9" s="13" t="s">
        <v>9</v>
      </c>
      <c r="L9" s="14"/>
      <c r="M9" s="14"/>
      <c r="N9" s="15"/>
    </row>
    <row r="10" spans="1:14" ht="58" x14ac:dyDescent="0.35">
      <c r="A10" s="20" t="s">
        <v>0</v>
      </c>
      <c r="B10" s="20" t="s">
        <v>1</v>
      </c>
      <c r="C10" s="21" t="s">
        <v>2</v>
      </c>
      <c r="D10" s="22" t="s">
        <v>7</v>
      </c>
      <c r="E10" s="16" t="s">
        <v>10</v>
      </c>
      <c r="F10" s="17" t="s">
        <v>11</v>
      </c>
      <c r="G10" s="17" t="s">
        <v>12</v>
      </c>
      <c r="H10" s="17" t="s">
        <v>13</v>
      </c>
      <c r="I10" s="17" t="s">
        <v>14</v>
      </c>
      <c r="J10" s="18" t="s">
        <v>15</v>
      </c>
      <c r="K10" s="19" t="s">
        <v>16</v>
      </c>
      <c r="L10" s="19" t="s">
        <v>17</v>
      </c>
      <c r="M10" s="19" t="s">
        <v>18</v>
      </c>
      <c r="N10" s="19" t="s">
        <v>19</v>
      </c>
    </row>
    <row r="11" spans="1:14" x14ac:dyDescent="0.35">
      <c r="A11" s="1">
        <v>1</v>
      </c>
      <c r="B11" s="1">
        <v>2016</v>
      </c>
      <c r="C11" s="2">
        <v>96800035</v>
      </c>
      <c r="D11">
        <v>1</v>
      </c>
      <c r="E11" s="23">
        <f>D11*$A$3+$B$3</f>
        <v>92321458.126666665</v>
      </c>
      <c r="F11" s="24">
        <f>C11/E11</f>
        <v>1.048510681744093</v>
      </c>
      <c r="G11" s="24">
        <f>AVERAGE(F11,F23)</f>
        <v>0.98213887481408124</v>
      </c>
      <c r="H11" s="24">
        <f>AVERAGE(G11:G22)</f>
        <v>1.001654654294593</v>
      </c>
      <c r="I11">
        <v>1</v>
      </c>
      <c r="J11" s="26">
        <f>G11/$H$11</f>
        <v>0.98051645904420459</v>
      </c>
      <c r="K11">
        <v>25</v>
      </c>
      <c r="L11" s="23">
        <f>K11*$A$3+$B$3</f>
        <v>294598989.68840575</v>
      </c>
      <c r="M11">
        <v>1</v>
      </c>
      <c r="N11" s="23">
        <f>VLOOKUP(M11,$I$11:$J$22,2, FALSE) *L11</f>
        <v>288859158.20727575</v>
      </c>
    </row>
    <row r="12" spans="1:14" x14ac:dyDescent="0.35">
      <c r="A12" s="1">
        <v>2</v>
      </c>
      <c r="B12" s="1">
        <v>2016</v>
      </c>
      <c r="C12" s="2">
        <v>95424814</v>
      </c>
      <c r="D12">
        <v>2</v>
      </c>
      <c r="E12" s="23">
        <f t="shared" ref="E12:E34" si="0">D12*$A$3+$B$3</f>
        <v>100749688.6084058</v>
      </c>
      <c r="F12" s="24">
        <f t="shared" ref="F12:F34" si="1">C12/E12</f>
        <v>0.9471474832135458</v>
      </c>
      <c r="G12" s="24">
        <f t="shared" ref="G12:G22" si="2">AVERAGE(F12,F24)</f>
        <v>0.87377217169734467</v>
      </c>
      <c r="I12">
        <v>2</v>
      </c>
      <c r="J12" s="26">
        <f t="shared" ref="J12:J22" si="3">G12/$H$11</f>
        <v>0.87232876915316837</v>
      </c>
      <c r="K12">
        <v>26</v>
      </c>
      <c r="L12" s="23">
        <f t="shared" ref="L12:L22" si="4">K12*$A$3+$B$3</f>
        <v>303027220.17014492</v>
      </c>
      <c r="M12">
        <v>2</v>
      </c>
      <c r="N12" s="23">
        <f t="shared" ref="N12:N22" si="5">VLOOKUP(M12,$I$11:$J$22,2, FALSE) *L12</f>
        <v>264339361.99092868</v>
      </c>
    </row>
    <row r="13" spans="1:14" x14ac:dyDescent="0.35">
      <c r="A13" s="1">
        <v>3</v>
      </c>
      <c r="B13" s="1">
        <v>2016</v>
      </c>
      <c r="C13" s="2">
        <v>115252660</v>
      </c>
      <c r="D13">
        <v>3</v>
      </c>
      <c r="E13" s="23">
        <f t="shared" si="0"/>
        <v>109177919.09014492</v>
      </c>
      <c r="F13" s="24">
        <f t="shared" si="1"/>
        <v>1.0556407464117297</v>
      </c>
      <c r="G13" s="24">
        <f t="shared" si="2"/>
        <v>1.0383715644527871</v>
      </c>
      <c r="I13">
        <v>3</v>
      </c>
      <c r="J13" s="26">
        <f t="shared" si="3"/>
        <v>1.0366562567255795</v>
      </c>
      <c r="K13">
        <v>27</v>
      </c>
      <c r="L13" s="23">
        <f t="shared" si="4"/>
        <v>311455450.65188408</v>
      </c>
      <c r="M13">
        <v>3</v>
      </c>
      <c r="N13" s="23">
        <f t="shared" si="5"/>
        <v>322872241.60956061</v>
      </c>
    </row>
    <row r="14" spans="1:14" x14ac:dyDescent="0.35">
      <c r="A14" s="1">
        <v>4</v>
      </c>
      <c r="B14" s="1">
        <v>2016</v>
      </c>
      <c r="C14" s="2">
        <v>139303950</v>
      </c>
      <c r="D14">
        <v>4</v>
      </c>
      <c r="E14" s="23">
        <f t="shared" si="0"/>
        <v>117606149.57188405</v>
      </c>
      <c r="F14" s="24">
        <f t="shared" si="1"/>
        <v>1.1844954579934928</v>
      </c>
      <c r="G14" s="24">
        <f t="shared" si="2"/>
        <v>1.0439772233287667</v>
      </c>
      <c r="I14">
        <v>4</v>
      </c>
      <c r="J14" s="26">
        <f t="shared" si="3"/>
        <v>1.0422526554962988</v>
      </c>
      <c r="K14">
        <v>28</v>
      </c>
      <c r="L14" s="23">
        <f t="shared" si="4"/>
        <v>319883681.13362312</v>
      </c>
      <c r="M14">
        <v>4</v>
      </c>
      <c r="N14" s="23">
        <f t="shared" si="5"/>
        <v>333399616.11144996</v>
      </c>
    </row>
    <row r="15" spans="1:14" x14ac:dyDescent="0.35">
      <c r="A15" s="1">
        <v>5</v>
      </c>
      <c r="B15" s="1">
        <v>2016</v>
      </c>
      <c r="C15" s="2">
        <v>108568402</v>
      </c>
      <c r="D15">
        <v>5</v>
      </c>
      <c r="E15" s="23">
        <f t="shared" si="0"/>
        <v>126034380.05362318</v>
      </c>
      <c r="F15" s="24">
        <f t="shared" si="1"/>
        <v>0.86141893944975945</v>
      </c>
      <c r="G15" s="24">
        <f t="shared" si="2"/>
        <v>0.90840242106984914</v>
      </c>
      <c r="I15">
        <v>5</v>
      </c>
      <c r="J15" s="26">
        <f t="shared" si="3"/>
        <v>0.9069018120916974</v>
      </c>
      <c r="K15">
        <v>29</v>
      </c>
      <c r="L15" s="23">
        <f t="shared" si="4"/>
        <v>328311911.61536229</v>
      </c>
      <c r="M15">
        <v>5</v>
      </c>
      <c r="N15" s="23">
        <f t="shared" si="5"/>
        <v>297746667.57526124</v>
      </c>
    </row>
    <row r="16" spans="1:14" x14ac:dyDescent="0.35">
      <c r="A16" s="1">
        <v>6</v>
      </c>
      <c r="B16" s="1">
        <v>2016</v>
      </c>
      <c r="C16" s="2">
        <v>116656689</v>
      </c>
      <c r="D16">
        <v>6</v>
      </c>
      <c r="E16" s="23">
        <f t="shared" si="0"/>
        <v>134462610.5353623</v>
      </c>
      <c r="F16" s="24">
        <f t="shared" si="1"/>
        <v>0.86757715424036386</v>
      </c>
      <c r="G16" s="24">
        <f t="shared" si="2"/>
        <v>0.82623624846101285</v>
      </c>
      <c r="I16">
        <v>6</v>
      </c>
      <c r="J16" s="26">
        <f t="shared" si="3"/>
        <v>0.82487137150366752</v>
      </c>
      <c r="K16">
        <v>30</v>
      </c>
      <c r="L16" s="23">
        <f t="shared" si="4"/>
        <v>336740142.09710145</v>
      </c>
      <c r="M16">
        <v>6</v>
      </c>
      <c r="N16" s="23">
        <f t="shared" si="5"/>
        <v>277767302.85197598</v>
      </c>
    </row>
    <row r="17" spans="1:14" x14ac:dyDescent="0.35">
      <c r="A17" s="1">
        <v>7</v>
      </c>
      <c r="B17" s="1">
        <v>2016</v>
      </c>
      <c r="C17" s="2">
        <v>113172323</v>
      </c>
      <c r="D17">
        <v>7</v>
      </c>
      <c r="E17" s="23">
        <f t="shared" si="0"/>
        <v>142890841.01710144</v>
      </c>
      <c r="F17" s="24">
        <f t="shared" si="1"/>
        <v>0.79201943381700257</v>
      </c>
      <c r="G17" s="24">
        <f t="shared" si="2"/>
        <v>0.77955092007687932</v>
      </c>
      <c r="I17">
        <v>7</v>
      </c>
      <c r="J17" s="26">
        <f t="shared" si="3"/>
        <v>0.77826316359092007</v>
      </c>
      <c r="K17">
        <v>31</v>
      </c>
      <c r="L17" s="23">
        <f t="shared" si="4"/>
        <v>345168372.57884055</v>
      </c>
      <c r="M17">
        <v>7</v>
      </c>
      <c r="N17" s="23">
        <f t="shared" si="5"/>
        <v>268631829.61473781</v>
      </c>
    </row>
    <row r="18" spans="1:14" x14ac:dyDescent="0.35">
      <c r="A18" s="1">
        <v>8</v>
      </c>
      <c r="B18" s="1">
        <v>2016</v>
      </c>
      <c r="C18" s="2">
        <v>139540034</v>
      </c>
      <c r="D18">
        <v>8</v>
      </c>
      <c r="E18" s="23">
        <f t="shared" si="0"/>
        <v>151319071.49884057</v>
      </c>
      <c r="F18" s="24">
        <f t="shared" si="1"/>
        <v>0.92215761448859523</v>
      </c>
      <c r="G18" s="24">
        <f t="shared" si="2"/>
        <v>0.86870469087247315</v>
      </c>
      <c r="I18">
        <v>8</v>
      </c>
      <c r="J18" s="26">
        <f t="shared" si="3"/>
        <v>0.8672696594059669</v>
      </c>
      <c r="K18">
        <v>32</v>
      </c>
      <c r="L18" s="23">
        <f t="shared" si="4"/>
        <v>353596603.06057966</v>
      </c>
      <c r="M18">
        <v>8</v>
      </c>
      <c r="N18" s="23">
        <f t="shared" si="5"/>
        <v>306663605.50345582</v>
      </c>
    </row>
    <row r="19" spans="1:14" x14ac:dyDescent="0.35">
      <c r="A19" s="1">
        <v>9</v>
      </c>
      <c r="B19" s="1">
        <v>2016</v>
      </c>
      <c r="C19" s="2">
        <v>152893399</v>
      </c>
      <c r="D19">
        <v>9</v>
      </c>
      <c r="E19" s="23">
        <f t="shared" si="0"/>
        <v>159747301.9805797</v>
      </c>
      <c r="F19" s="24">
        <f t="shared" si="1"/>
        <v>0.95709534436197907</v>
      </c>
      <c r="G19" s="24">
        <f t="shared" si="2"/>
        <v>0.88484906040584299</v>
      </c>
      <c r="I19">
        <v>9</v>
      </c>
      <c r="J19" s="26">
        <f t="shared" si="3"/>
        <v>0.88338735971729765</v>
      </c>
      <c r="K19">
        <v>33</v>
      </c>
      <c r="L19" s="23">
        <f t="shared" si="4"/>
        <v>362024833.54231882</v>
      </c>
      <c r="M19">
        <v>9</v>
      </c>
      <c r="N19" s="23">
        <f t="shared" si="5"/>
        <v>319808161.85504317</v>
      </c>
    </row>
    <row r="20" spans="1:14" x14ac:dyDescent="0.35">
      <c r="A20" s="1">
        <v>10</v>
      </c>
      <c r="B20" s="1">
        <v>2016</v>
      </c>
      <c r="C20" s="2">
        <v>211601928</v>
      </c>
      <c r="D20">
        <v>10</v>
      </c>
      <c r="E20" s="23">
        <f t="shared" si="0"/>
        <v>168175532.46231884</v>
      </c>
      <c r="F20" s="24">
        <f t="shared" si="1"/>
        <v>1.2582206513745464</v>
      </c>
      <c r="G20" s="24">
        <f t="shared" si="2"/>
        <v>1.1492548219646559</v>
      </c>
      <c r="I20">
        <v>10</v>
      </c>
      <c r="J20" s="26">
        <f t="shared" si="3"/>
        <v>1.1473563438628547</v>
      </c>
      <c r="K20">
        <v>34</v>
      </c>
      <c r="L20" s="23">
        <f t="shared" si="4"/>
        <v>370453064.02405798</v>
      </c>
      <c r="M20">
        <v>10</v>
      </c>
      <c r="N20" s="23">
        <f t="shared" si="5"/>
        <v>425041673.11143517</v>
      </c>
    </row>
    <row r="21" spans="1:14" x14ac:dyDescent="0.35">
      <c r="A21" s="1">
        <v>11</v>
      </c>
      <c r="B21" s="1">
        <v>2016</v>
      </c>
      <c r="C21" s="2">
        <v>256610969</v>
      </c>
      <c r="D21">
        <v>11</v>
      </c>
      <c r="E21" s="23">
        <f t="shared" si="0"/>
        <v>176603762.94405794</v>
      </c>
      <c r="F21" s="24">
        <f t="shared" si="1"/>
        <v>1.4530322838097489</v>
      </c>
      <c r="G21" s="24">
        <f t="shared" si="2"/>
        <v>1.3145326647966464</v>
      </c>
      <c r="I21">
        <v>11</v>
      </c>
      <c r="J21" s="26">
        <f t="shared" si="3"/>
        <v>1.312361160765928</v>
      </c>
      <c r="K21">
        <v>35</v>
      </c>
      <c r="L21" s="23">
        <f t="shared" si="4"/>
        <v>378881294.50579703</v>
      </c>
      <c r="M21">
        <v>11</v>
      </c>
      <c r="N21" s="23">
        <f t="shared" si="5"/>
        <v>497229095.45012522</v>
      </c>
    </row>
    <row r="22" spans="1:14" x14ac:dyDescent="0.35">
      <c r="A22" s="1">
        <v>12</v>
      </c>
      <c r="B22" s="1">
        <v>2016</v>
      </c>
      <c r="C22" s="2">
        <v>258905372</v>
      </c>
      <c r="D22">
        <v>12</v>
      </c>
      <c r="E22" s="23">
        <f t="shared" si="0"/>
        <v>185031993.4257971</v>
      </c>
      <c r="F22" s="24">
        <f t="shared" si="1"/>
        <v>1.3992465151915912</v>
      </c>
      <c r="G22" s="24">
        <f>AVERAGE(F22,F34)</f>
        <v>1.3500651895947784</v>
      </c>
      <c r="I22">
        <v>12</v>
      </c>
      <c r="J22" s="26">
        <f t="shared" si="3"/>
        <v>1.3478349886424186</v>
      </c>
      <c r="K22">
        <v>36</v>
      </c>
      <c r="L22" s="23">
        <f t="shared" si="4"/>
        <v>387309524.98753619</v>
      </c>
      <c r="M22">
        <v>12</v>
      </c>
      <c r="N22" s="23">
        <f t="shared" si="5"/>
        <v>522029329.21267641</v>
      </c>
    </row>
    <row r="23" spans="1:14" x14ac:dyDescent="0.35">
      <c r="A23" s="1">
        <v>1</v>
      </c>
      <c r="B23" s="1">
        <v>2017</v>
      </c>
      <c r="C23" s="2">
        <v>177164502</v>
      </c>
      <c r="D23">
        <v>13</v>
      </c>
      <c r="E23" s="23">
        <f t="shared" si="0"/>
        <v>193460223.90753621</v>
      </c>
      <c r="F23" s="24">
        <f t="shared" si="1"/>
        <v>0.91576706788406947</v>
      </c>
    </row>
    <row r="24" spans="1:14" x14ac:dyDescent="0.35">
      <c r="A24" s="1">
        <v>2</v>
      </c>
      <c r="B24" s="1">
        <v>2017</v>
      </c>
      <c r="C24" s="2">
        <v>161590885</v>
      </c>
      <c r="D24">
        <v>14</v>
      </c>
      <c r="E24" s="23">
        <f t="shared" si="0"/>
        <v>201888454.38927534</v>
      </c>
      <c r="F24" s="24">
        <f t="shared" si="1"/>
        <v>0.80039686018114353</v>
      </c>
    </row>
    <row r="25" spans="1:14" x14ac:dyDescent="0.35">
      <c r="A25" s="1">
        <v>3</v>
      </c>
      <c r="B25" s="1">
        <v>2017</v>
      </c>
      <c r="C25" s="2">
        <v>214754868</v>
      </c>
      <c r="D25">
        <v>15</v>
      </c>
      <c r="E25" s="23">
        <f t="shared" si="0"/>
        <v>210316684.87101448</v>
      </c>
      <c r="F25" s="24">
        <f t="shared" si="1"/>
        <v>1.0211023824938446</v>
      </c>
    </row>
    <row r="26" spans="1:14" x14ac:dyDescent="0.35">
      <c r="A26" s="1">
        <v>4</v>
      </c>
      <c r="B26" s="1">
        <v>2017</v>
      </c>
      <c r="C26" s="2">
        <v>197627060</v>
      </c>
      <c r="D26">
        <v>16</v>
      </c>
      <c r="E26" s="23">
        <f t="shared" si="0"/>
        <v>218744915.35275361</v>
      </c>
      <c r="F26" s="24">
        <f t="shared" si="1"/>
        <v>0.90345898866404084</v>
      </c>
    </row>
    <row r="27" spans="1:14" x14ac:dyDescent="0.35">
      <c r="A27" s="1">
        <v>5</v>
      </c>
      <c r="B27" s="1">
        <v>2017</v>
      </c>
      <c r="C27" s="2">
        <v>217038021</v>
      </c>
      <c r="D27">
        <v>17</v>
      </c>
      <c r="E27" s="23">
        <f t="shared" si="0"/>
        <v>227173145.83449274</v>
      </c>
      <c r="F27" s="24">
        <f t="shared" si="1"/>
        <v>0.95538590268993895</v>
      </c>
    </row>
    <row r="28" spans="1:14" x14ac:dyDescent="0.35">
      <c r="A28" s="1">
        <v>6</v>
      </c>
      <c r="B28" s="1">
        <v>2017</v>
      </c>
      <c r="C28" s="2">
        <v>184922423</v>
      </c>
      <c r="D28">
        <v>18</v>
      </c>
      <c r="E28" s="23">
        <f t="shared" si="0"/>
        <v>235601376.31623188</v>
      </c>
      <c r="F28" s="24">
        <f t="shared" si="1"/>
        <v>0.78489534268166194</v>
      </c>
    </row>
    <row r="29" spans="1:14" x14ac:dyDescent="0.35">
      <c r="A29" s="1">
        <v>7</v>
      </c>
      <c r="B29" s="1">
        <v>2017</v>
      </c>
      <c r="C29" s="2">
        <v>187190818</v>
      </c>
      <c r="D29">
        <v>19</v>
      </c>
      <c r="E29" s="23">
        <f t="shared" si="0"/>
        <v>244029606.79797101</v>
      </c>
      <c r="F29" s="24">
        <f t="shared" si="1"/>
        <v>0.76708240633675606</v>
      </c>
    </row>
    <row r="30" spans="1:14" x14ac:dyDescent="0.35">
      <c r="A30" s="1">
        <v>8</v>
      </c>
      <c r="B30" s="1">
        <v>2017</v>
      </c>
      <c r="C30" s="2">
        <v>205816698</v>
      </c>
      <c r="D30">
        <v>20</v>
      </c>
      <c r="E30" s="23">
        <f t="shared" si="0"/>
        <v>252457837.27971014</v>
      </c>
      <c r="F30" s="24">
        <f t="shared" si="1"/>
        <v>0.81525176725635107</v>
      </c>
    </row>
    <row r="31" spans="1:14" x14ac:dyDescent="0.35">
      <c r="A31" s="1">
        <v>9</v>
      </c>
      <c r="B31" s="1">
        <v>2017</v>
      </c>
      <c r="C31" s="2">
        <v>211996743</v>
      </c>
      <c r="D31">
        <v>21</v>
      </c>
      <c r="E31" s="23">
        <f t="shared" si="0"/>
        <v>260886067.76144925</v>
      </c>
      <c r="F31" s="24">
        <f t="shared" si="1"/>
        <v>0.8126027764497068</v>
      </c>
    </row>
    <row r="32" spans="1:14" x14ac:dyDescent="0.35">
      <c r="A32" s="1">
        <v>10</v>
      </c>
      <c r="B32" s="1">
        <v>2017</v>
      </c>
      <c r="C32" s="2">
        <v>280164700</v>
      </c>
      <c r="D32">
        <v>22</v>
      </c>
      <c r="E32" s="23">
        <f t="shared" si="0"/>
        <v>269314298.24318838</v>
      </c>
      <c r="F32" s="24">
        <f t="shared" si="1"/>
        <v>1.0402889925547651</v>
      </c>
    </row>
    <row r="33" spans="1:6" x14ac:dyDescent="0.35">
      <c r="A33" s="1">
        <v>11</v>
      </c>
      <c r="B33" s="1">
        <v>2017</v>
      </c>
      <c r="C33" s="2">
        <v>326634392</v>
      </c>
      <c r="D33">
        <v>23</v>
      </c>
      <c r="E33" s="23">
        <f t="shared" si="0"/>
        <v>277742528.72492754</v>
      </c>
      <c r="F33" s="24">
        <f t="shared" si="1"/>
        <v>1.176033045783544</v>
      </c>
    </row>
    <row r="34" spans="1:6" x14ac:dyDescent="0.35">
      <c r="A34" s="1">
        <v>12</v>
      </c>
      <c r="B34" s="1">
        <v>2017</v>
      </c>
      <c r="C34" s="2">
        <v>372274923</v>
      </c>
      <c r="D34">
        <v>24</v>
      </c>
      <c r="E34" s="23">
        <f t="shared" si="0"/>
        <v>286170759.20666665</v>
      </c>
      <c r="F34" s="24">
        <f t="shared" si="1"/>
        <v>1.3008838639979659</v>
      </c>
    </row>
    <row r="38" spans="1:6" x14ac:dyDescent="0.35">
      <c r="A38" s="27" t="s">
        <v>20</v>
      </c>
      <c r="B38" s="27"/>
      <c r="C38" s="27"/>
      <c r="D38" s="27"/>
    </row>
    <row r="39" spans="1:6" x14ac:dyDescent="0.35">
      <c r="A39" s="3" t="s">
        <v>7</v>
      </c>
      <c r="B39" s="3" t="s">
        <v>21</v>
      </c>
      <c r="C39" s="4" t="s">
        <v>22</v>
      </c>
      <c r="D39" t="s">
        <v>23</v>
      </c>
    </row>
    <row r="40" spans="1:6" x14ac:dyDescent="0.35">
      <c r="A40" s="1">
        <v>1</v>
      </c>
      <c r="B40" s="2">
        <f>N11</f>
        <v>288859158.20727575</v>
      </c>
      <c r="C40" s="2">
        <v>256798898</v>
      </c>
      <c r="D40" s="26">
        <f>B40/C40</f>
        <v>1.1248457857762137</v>
      </c>
    </row>
    <row r="41" spans="1:6" x14ac:dyDescent="0.35">
      <c r="A41" s="1">
        <v>2</v>
      </c>
      <c r="B41" s="2">
        <f t="shared" ref="B41:B51" si="6">N12</f>
        <v>264339361.99092868</v>
      </c>
      <c r="C41" s="2">
        <v>232640416</v>
      </c>
      <c r="D41" s="26">
        <f t="shared" ref="D41:D52" si="7">B41/C41</f>
        <v>1.1362572614679673</v>
      </c>
    </row>
    <row r="42" spans="1:6" x14ac:dyDescent="0.35">
      <c r="A42" s="1">
        <v>3</v>
      </c>
      <c r="B42" s="2">
        <f t="shared" si="6"/>
        <v>322872241.60956061</v>
      </c>
      <c r="C42" s="2">
        <v>267994924</v>
      </c>
      <c r="D42" s="26">
        <f t="shared" si="7"/>
        <v>1.20476998888815</v>
      </c>
    </row>
    <row r="43" spans="1:6" x14ac:dyDescent="0.35">
      <c r="A43" s="1">
        <v>4</v>
      </c>
      <c r="B43" s="2">
        <f t="shared" si="6"/>
        <v>333399616.11144996</v>
      </c>
      <c r="C43" s="2">
        <v>262849522</v>
      </c>
      <c r="D43" s="26">
        <f t="shared" si="7"/>
        <v>1.2684048788624007</v>
      </c>
    </row>
    <row r="44" spans="1:6" x14ac:dyDescent="0.35">
      <c r="A44" s="1">
        <v>5</v>
      </c>
      <c r="B44" s="2">
        <f t="shared" si="6"/>
        <v>297746667.57526124</v>
      </c>
      <c r="C44" s="2">
        <v>276933049</v>
      </c>
      <c r="D44" s="26">
        <f t="shared" si="7"/>
        <v>1.0751575828541189</v>
      </c>
    </row>
    <row r="45" spans="1:6" x14ac:dyDescent="0.35">
      <c r="A45" s="1">
        <v>6</v>
      </c>
      <c r="B45" s="2">
        <f t="shared" si="6"/>
        <v>277767302.85197598</v>
      </c>
      <c r="C45" s="2">
        <v>251486085</v>
      </c>
      <c r="D45" s="26">
        <f t="shared" si="7"/>
        <v>1.1045036660854455</v>
      </c>
    </row>
    <row r="46" spans="1:6" x14ac:dyDescent="0.35">
      <c r="A46" s="1">
        <v>7</v>
      </c>
      <c r="B46" s="2">
        <f t="shared" si="6"/>
        <v>268631829.61473781</v>
      </c>
      <c r="C46" s="2">
        <v>250559778</v>
      </c>
      <c r="D46" s="26">
        <f t="shared" si="7"/>
        <v>1.0721267066844935</v>
      </c>
    </row>
    <row r="47" spans="1:6" x14ac:dyDescent="0.35">
      <c r="A47" s="1">
        <v>8</v>
      </c>
      <c r="B47" s="2">
        <f t="shared" si="6"/>
        <v>306663605.50345582</v>
      </c>
      <c r="C47" s="2">
        <v>261724749</v>
      </c>
      <c r="D47" s="26">
        <f t="shared" si="7"/>
        <v>1.1717027399019717</v>
      </c>
    </row>
    <row r="48" spans="1:6" x14ac:dyDescent="0.35">
      <c r="A48" s="1">
        <v>9</v>
      </c>
      <c r="B48" s="2">
        <f t="shared" si="6"/>
        <v>319808161.85504317</v>
      </c>
      <c r="C48" s="2">
        <v>276675505</v>
      </c>
      <c r="D48" s="26">
        <f t="shared" si="7"/>
        <v>1.1558961891297286</v>
      </c>
    </row>
    <row r="49" spans="1:4" x14ac:dyDescent="0.35">
      <c r="A49" s="1">
        <v>10</v>
      </c>
      <c r="B49" s="2">
        <f t="shared" si="6"/>
        <v>425041673.11143517</v>
      </c>
      <c r="C49" s="2">
        <v>287647539</v>
      </c>
      <c r="D49" s="26">
        <f t="shared" si="7"/>
        <v>1.4776475216477871</v>
      </c>
    </row>
    <row r="50" spans="1:4" x14ac:dyDescent="0.35">
      <c r="A50" s="1">
        <v>11</v>
      </c>
      <c r="B50" s="2">
        <f t="shared" si="6"/>
        <v>497229095.45012522</v>
      </c>
      <c r="C50" s="2">
        <v>363102609</v>
      </c>
      <c r="D50" s="26">
        <f t="shared" si="7"/>
        <v>1.3693900377623704</v>
      </c>
    </row>
    <row r="51" spans="1:4" x14ac:dyDescent="0.35">
      <c r="A51" s="1">
        <v>12</v>
      </c>
      <c r="B51" s="2">
        <f t="shared" si="6"/>
        <v>522029329.21267641</v>
      </c>
      <c r="C51" s="2">
        <v>422386052</v>
      </c>
      <c r="D51" s="26">
        <f t="shared" si="7"/>
        <v>1.235905699870687</v>
      </c>
    </row>
    <row r="52" spans="1:4" x14ac:dyDescent="0.35">
      <c r="B52" s="2">
        <f>SUM(B40:B51)</f>
        <v>4124388043.0939255</v>
      </c>
      <c r="C52" s="2">
        <f>SUM(C40:C51)</f>
        <v>3410799126</v>
      </c>
      <c r="D52" s="26">
        <f t="shared" si="7"/>
        <v>1.2092145830736105</v>
      </c>
    </row>
    <row r="54" spans="1:4" x14ac:dyDescent="0.35">
      <c r="A54"/>
    </row>
    <row r="55" spans="1:4" x14ac:dyDescent="0.35">
      <c r="C55" s="1"/>
    </row>
    <row r="56" spans="1:4" x14ac:dyDescent="0.35">
      <c r="C56" s="1"/>
    </row>
    <row r="57" spans="1:4" x14ac:dyDescent="0.35">
      <c r="B57" s="2"/>
      <c r="C57" s="2"/>
    </row>
    <row r="58" spans="1:4" x14ac:dyDescent="0.35">
      <c r="C58" s="25"/>
      <c r="D58" s="25"/>
    </row>
  </sheetData>
  <mergeCells count="3">
    <mergeCell ref="A38:D38"/>
    <mergeCell ref="F9:J9"/>
    <mergeCell ref="K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Камынина Татьяна Николаевна</dc:creator>
  <cp:lastModifiedBy>Камынина Татьяна Николаевна</cp:lastModifiedBy>
  <dcterms:created xsi:type="dcterms:W3CDTF">2021-07-08T16:09:28Z</dcterms:created>
  <dcterms:modified xsi:type="dcterms:W3CDTF">2021-07-09T20:28:08Z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1bc75941-3485-4ccb-ba3f-f8c704a6262b</vt:lpwstr>
  </property>
</Properties>
</file>