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577 Projects\"/>
    </mc:Choice>
  </mc:AlternateContent>
  <bookViews>
    <workbookView xWindow="0" yWindow="0" windowWidth="20490" windowHeight="7455" activeTab="1"/>
  </bookViews>
  <sheets>
    <sheet name="COCOMODataLoad" sheetId="2" r:id="rId1"/>
    <sheet name="UseCaseDataLoad" sheetId="3" r:id="rId2"/>
  </sheets>
  <calcPr calcId="152511"/>
</workbook>
</file>

<file path=xl/calcChain.xml><?xml version="1.0" encoding="utf-8"?>
<calcChain xmlns="http://schemas.openxmlformats.org/spreadsheetml/2006/main">
  <c r="AF23" i="3" l="1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7" i="3"/>
  <c r="AF8" i="3"/>
  <c r="AF6" i="3"/>
  <c r="AF5" i="3"/>
  <c r="AF4" i="3"/>
  <c r="AF3" i="3"/>
  <c r="AF2" i="3"/>
  <c r="AD23" i="3" l="1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3" i="3" l="1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<sst xmlns="http://schemas.openxmlformats.org/spreadsheetml/2006/main" count="717" uniqueCount="133">
  <si>
    <t>Team. NO.</t>
  </si>
  <si>
    <t>Semester</t>
  </si>
  <si>
    <t>PROJ</t>
  </si>
  <si>
    <t>PREC</t>
  </si>
  <si>
    <t>FLEX</t>
  </si>
  <si>
    <t>RESL</t>
  </si>
  <si>
    <t>TEAM</t>
  </si>
  <si>
    <t>PMAT</t>
  </si>
  <si>
    <t>RELY</t>
  </si>
  <si>
    <t>DATA</t>
  </si>
  <si>
    <t>CPLX</t>
  </si>
  <si>
    <t>RUSE</t>
  </si>
  <si>
    <t>DOCU</t>
  </si>
  <si>
    <t>TIME</t>
  </si>
  <si>
    <t>STOR</t>
  </si>
  <si>
    <t>PVOL</t>
  </si>
  <si>
    <t>ACAP</t>
  </si>
  <si>
    <t>PCAP</t>
  </si>
  <si>
    <t>PCON</t>
  </si>
  <si>
    <t>APEX</t>
  </si>
  <si>
    <t>PLEX</t>
  </si>
  <si>
    <t>LTEX</t>
  </si>
  <si>
    <t>TOOL</t>
  </si>
  <si>
    <t>SITE</t>
  </si>
  <si>
    <t>SCED</t>
  </si>
  <si>
    <t>fall2015/spring2016</t>
  </si>
  <si>
    <t>Pic Share App (RA)</t>
  </si>
  <si>
    <t>L</t>
  </si>
  <si>
    <t>H</t>
  </si>
  <si>
    <t>VH</t>
  </si>
  <si>
    <t>N</t>
  </si>
  <si>
    <t>Pic Share App (AA)</t>
  </si>
  <si>
    <t>fall2015</t>
  </si>
  <si>
    <t>F15a_combat_conflict</t>
  </si>
  <si>
    <t>VL</t>
  </si>
  <si>
    <t>F15a_tour_conductor</t>
  </si>
  <si>
    <t>EXH</t>
  </si>
  <si>
    <t>F15a_construction_meeting_minutes_application</t>
  </si>
  <si>
    <t>F15a_nice_ecommerse</t>
  </si>
  <si>
    <t>fall2014</t>
  </si>
  <si>
    <t>F14a_tipsure_com</t>
  </si>
  <si>
    <t>F14a_snapp_voice_communication_system</t>
  </si>
  <si>
    <t>F14a_black_professionals_net</t>
  </si>
  <si>
    <t>f14a_e_lock_box</t>
  </si>
  <si>
    <t>F14a_women_at_work_website_redesign</t>
  </si>
  <si>
    <t>F14a_sharethetraining_com</t>
  </si>
  <si>
    <t>f14a_gotrla</t>
  </si>
  <si>
    <t>fall2014/spring2015</t>
  </si>
  <si>
    <t>S15b_we_are_trojans_network</t>
  </si>
  <si>
    <t>S15b_mission_science_irobots</t>
  </si>
  <si>
    <t>S16b_flower_seeker</t>
  </si>
  <si>
    <t>F14a_REFERsy</t>
  </si>
  <si>
    <t>f14a_cash_doctor</t>
  </si>
  <si>
    <t>s15b_snap_valet</t>
  </si>
  <si>
    <t>Effort</t>
  </si>
  <si>
    <t>KSLOC</t>
  </si>
  <si>
    <t>ESLOC</t>
  </si>
  <si>
    <t>RSLOC</t>
  </si>
  <si>
    <t>N/A</t>
  </si>
  <si>
    <t>6400 (Reused) - 1100 (New)</t>
  </si>
  <si>
    <t>DSLOC</t>
  </si>
  <si>
    <t>F15a_linggo</t>
  </si>
  <si>
    <t>F14a_mobile_application_for_mobile_controlled_lighting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</si>
  <si>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</si>
  <si>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</si>
  <si>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</si>
  <si>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</si>
  <si>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</si>
  <si>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</si>
  <si>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</si>
  <si>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</si>
  <si>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</si>
  <si>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</si>
  <si>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</si>
  <si>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</si>
  <si>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</si>
  <si>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E1</t>
  </si>
  <si>
    <t>E2</t>
  </si>
  <si>
    <t>E3</t>
  </si>
  <si>
    <t>E4</t>
  </si>
  <si>
    <t>E5</t>
  </si>
  <si>
    <t>E6</t>
  </si>
  <si>
    <t>E7</t>
  </si>
  <si>
    <t>E8</t>
  </si>
  <si>
    <t>Familiarity with development process used</t>
  </si>
  <si>
    <t>Application experience</t>
  </si>
  <si>
    <t>Object-oriented experience of team</t>
  </si>
  <si>
    <t>Lead analyst capability</t>
  </si>
  <si>
    <t>Motivation of the team</t>
  </si>
  <si>
    <t>Stability of requirements</t>
  </si>
  <si>
    <t>Part-time staff</t>
  </si>
  <si>
    <t>Difficult programming language</t>
  </si>
  <si>
    <t>Factor</t>
  </si>
  <si>
    <t>Description</t>
  </si>
  <si>
    <t>Weight</t>
  </si>
  <si>
    <t>Distributed system</t>
  </si>
  <si>
    <t>Response time/performance objectives</t>
  </si>
  <si>
    <t>End-user efficiency</t>
  </si>
  <si>
    <t>Internal processing complexity</t>
  </si>
  <si>
    <t>Code reusability</t>
  </si>
  <si>
    <t>Easy to install</t>
  </si>
  <si>
    <t>Easy to use</t>
  </si>
  <si>
    <t>Portability to other platforms</t>
  </si>
  <si>
    <t>System maintenance</t>
  </si>
  <si>
    <t>Concurrent/parallel processing</t>
  </si>
  <si>
    <t>Security features</t>
  </si>
  <si>
    <t>Access for third parties</t>
  </si>
  <si>
    <t>End user training</t>
  </si>
  <si>
    <t>TCF</t>
  </si>
  <si>
    <t>EF</t>
  </si>
  <si>
    <t>UAW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</si>
  <si>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</si>
  <si>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</si>
  <si>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</si>
  <si>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C:\Users\Kan Qi\Google Drive\ResearchSpace\Repositories\577 projects\fall2015\projects\team03\team03a\FinalDeliveries</t>
  </si>
  <si>
    <t>C:\Users\Kan Qi\Google Drive\ResearchSpace\Repositories\577 projects\fall2015\projects\team04\team04a\team04a\Artifacts\Development</t>
  </si>
  <si>
    <t>C:\Users\Kan Qi\Google Drive\ResearchSpace\Repositories\577 projects\fall2015\projects\team05\team05a\Development</t>
  </si>
  <si>
    <t>C:\Users\Kan Qi\Google Drive\ResearchSpace\Repositories\577 projects\fall2015\projects\team06\team06a\team06a\DCR-ARB-Team06-Package\DCR-ARB-Team06-Package</t>
  </si>
  <si>
    <t>C:\Users\Kan Qi\Google Drive\ResearchSpace\Repositories\577 projects\fall2014\projects\team14\team14a\Team14\Final Deliverables (FD)\System and Software Architecture Description</t>
  </si>
  <si>
    <t>C:\Users\Kan Qi\Google Drive\ResearchSpace\Repositories\577 projects\fall2014\projects\team02\team02a\team02a\FINAL DELIVERABLE\FINAL DELIVERABLE</t>
  </si>
  <si>
    <t>C:\Users\Kan Qi\Google Drive\ResearchSpace\Repositories\577 projects\fall2014\projects\team05\team05a\team05a\dcr</t>
  </si>
  <si>
    <t>C:\Users\Kan Qi\Google Drive\ResearchSpace\Repositories\577 projects\fall2014\projects\team06\team06a\team06\Foundations</t>
  </si>
  <si>
    <t>C:\Users\Kan Qi\Google Drive\ResearchSpace\Repositories\577 projects\fall2014\projects\team08\team08a\team08a</t>
  </si>
  <si>
    <t>C:\Users\Kan Qi\Google Drive\ResearchSpace\Repositories\577 projects\fall2014\projects\team09\team09a\Development</t>
  </si>
  <si>
    <t>C:\Users\Kan Qi\Google Drive\ResearchSpace\Repositories\577 projects\fall2014\projects\team11\team11a\team11a\DCP</t>
  </si>
  <si>
    <t>C:\Users\Kan Qi\Google Drive\ResearchSpace\Repositories\577 projects\fall2014\projects\team13\team13a\Development</t>
  </si>
  <si>
    <t>C:\Users\Kan Qi\Google Drive\ResearchSpace\Repositories\577 projects\fall2014\projects\team15\team15a\team15a\DP</t>
  </si>
  <si>
    <t>C:\Users\Kan Qi\Google Drive\ResearchSpace\Repositories\577 projects\fall2014\projects\team01\team01b\Development</t>
  </si>
  <si>
    <t>C:\Users\Kan Qi\Google Drive\ResearchSpace\Repositories\577 projects\fall2014\projects\team07\team07b\team07\Development</t>
  </si>
  <si>
    <t>C:\Users\Kan Qi\Google Drive\ResearchSpace\Repositories\577 projects\fall2014\projects\team04\team04b\team04b\Final Deliverables-S15b</t>
  </si>
  <si>
    <t>C:\Users\Kan Qi\Google Drive\ResearchSpace\Repositories\577 projects\fall2014\projects\team10\team10a\Foundation</t>
  </si>
  <si>
    <t>C:\Users\Kan Qi\Google Drive\ResearchSpace\Repositories\577 projects\fall2014\projects\team12\team12b\team12\FinalDeliverables</t>
  </si>
  <si>
    <t>C:\Users\Kan Qi\Google Drive\ResearchSpace\Repositories\577 projects\fall2014\projects\team03\team03a\[18] As Built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</si>
</sst>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D13" sqref="D13"/>
    </sheetView>
  </sheetViews>
  <sheetFormatPr defaultRowHeight="15" x14ac:dyDescent="0.25"/>
  <cols>
    <col min="2" max="2" width="22.7109375" customWidth="1"/>
    <col min="3" max="3" width="56.85546875" customWidth="1"/>
    <col min="4" max="8" width="21.855468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54</v>
      </c>
      <c r="E1" t="s">
        <v>56</v>
      </c>
      <c r="F1" t="s">
        <v>57</v>
      </c>
      <c r="G1" t="s">
        <v>60</v>
      </c>
      <c r="H1" t="s">
        <v>55</v>
      </c>
      <c r="I1" s="2" t="s">
        <v>3</v>
      </c>
      <c r="J1" s="2" t="s">
        <v>4</v>
      </c>
      <c r="K1" s="2" t="s">
        <v>5</v>
      </c>
      <c r="L1" t="s">
        <v>6</v>
      </c>
      <c r="M1" t="s">
        <v>7</v>
      </c>
      <c r="N1" s="2" t="s">
        <v>8</v>
      </c>
      <c r="O1" s="2" t="s">
        <v>9</v>
      </c>
      <c r="P1" t="s">
        <v>10</v>
      </c>
      <c r="Q1" t="s">
        <v>11</v>
      </c>
      <c r="R1" s="2" t="s">
        <v>12</v>
      </c>
      <c r="S1" t="s">
        <v>13</v>
      </c>
      <c r="T1" s="2" t="s">
        <v>14</v>
      </c>
      <c r="U1" s="2" t="s">
        <v>15</v>
      </c>
      <c r="V1" t="s">
        <v>16</v>
      </c>
      <c r="W1" t="s">
        <v>17</v>
      </c>
      <c r="X1" t="s">
        <v>18</v>
      </c>
      <c r="Y1" t="s">
        <v>19</v>
      </c>
      <c r="Z1" s="2" t="s">
        <v>20</v>
      </c>
      <c r="AA1" t="s">
        <v>21</v>
      </c>
      <c r="AB1" s="2" t="s">
        <v>22</v>
      </c>
      <c r="AC1" s="2" t="s">
        <v>23</v>
      </c>
      <c r="AD1" s="2" t="s">
        <v>24</v>
      </c>
    </row>
    <row r="2" spans="1:30" s="1" customFormat="1" x14ac:dyDescent="0.25">
      <c r="A2" s="1">
        <v>1</v>
      </c>
      <c r="B2" s="1" t="s">
        <v>25</v>
      </c>
      <c r="C2" s="1" t="s">
        <v>26</v>
      </c>
      <c r="D2" s="1">
        <v>3113</v>
      </c>
      <c r="E2" s="1">
        <v>8271</v>
      </c>
      <c r="F2" s="1">
        <v>8059</v>
      </c>
      <c r="G2" s="1">
        <v>8059</v>
      </c>
      <c r="H2" s="1">
        <f>0.001*G2</f>
        <v>8.0590000000000011</v>
      </c>
      <c r="I2" s="3" t="s">
        <v>27</v>
      </c>
      <c r="J2" s="3" t="s">
        <v>28</v>
      </c>
      <c r="K2" s="3" t="s">
        <v>28</v>
      </c>
      <c r="L2" s="1" t="s">
        <v>29</v>
      </c>
      <c r="M2" s="1" t="s">
        <v>30</v>
      </c>
      <c r="N2" s="3" t="s">
        <v>30</v>
      </c>
      <c r="O2" s="3" t="s">
        <v>28</v>
      </c>
      <c r="P2" s="1" t="s">
        <v>30</v>
      </c>
      <c r="Q2" s="1" t="s">
        <v>27</v>
      </c>
      <c r="R2" s="3" t="s">
        <v>30</v>
      </c>
      <c r="S2" s="1" t="s">
        <v>30</v>
      </c>
      <c r="T2" s="3" t="s">
        <v>30</v>
      </c>
      <c r="U2" s="3" t="s">
        <v>27</v>
      </c>
      <c r="V2" s="1" t="s">
        <v>28</v>
      </c>
      <c r="W2" s="1" t="s">
        <v>28</v>
      </c>
      <c r="X2" s="1" t="s">
        <v>29</v>
      </c>
      <c r="Y2" s="1" t="s">
        <v>30</v>
      </c>
      <c r="Z2" s="3" t="s">
        <v>30</v>
      </c>
      <c r="AA2" s="1" t="s">
        <v>30</v>
      </c>
      <c r="AB2" s="3" t="s">
        <v>30</v>
      </c>
      <c r="AC2" s="3" t="s">
        <v>30</v>
      </c>
      <c r="AD2" s="3" t="s">
        <v>30</v>
      </c>
    </row>
    <row r="3" spans="1:30" x14ac:dyDescent="0.25">
      <c r="A3">
        <v>2</v>
      </c>
      <c r="B3" t="s">
        <v>25</v>
      </c>
      <c r="C3" t="s">
        <v>31</v>
      </c>
      <c r="D3">
        <v>1592</v>
      </c>
      <c r="E3">
        <v>8561</v>
      </c>
      <c r="F3">
        <v>8209</v>
      </c>
      <c r="G3">
        <v>8209</v>
      </c>
      <c r="H3">
        <f t="shared" ref="H3:H23" si="0">0.001*G3</f>
        <v>8.2089999999999996</v>
      </c>
      <c r="I3" s="2" t="s">
        <v>27</v>
      </c>
      <c r="J3" s="2" t="s">
        <v>28</v>
      </c>
      <c r="K3" s="2" t="s">
        <v>28</v>
      </c>
      <c r="L3" t="s">
        <v>29</v>
      </c>
      <c r="M3" t="s">
        <v>30</v>
      </c>
      <c r="N3" s="2" t="s">
        <v>30</v>
      </c>
      <c r="O3" s="2" t="s">
        <v>28</v>
      </c>
      <c r="P3" t="s">
        <v>30</v>
      </c>
      <c r="Q3" t="s">
        <v>27</v>
      </c>
      <c r="R3" s="2" t="s">
        <v>30</v>
      </c>
      <c r="S3" t="s">
        <v>30</v>
      </c>
      <c r="T3" s="2" t="s">
        <v>30</v>
      </c>
      <c r="U3" s="2" t="s">
        <v>27</v>
      </c>
      <c r="V3" t="s">
        <v>28</v>
      </c>
      <c r="W3" t="s">
        <v>28</v>
      </c>
      <c r="X3" t="s">
        <v>29</v>
      </c>
      <c r="Y3" t="s">
        <v>30</v>
      </c>
      <c r="Z3" s="2" t="s">
        <v>30</v>
      </c>
      <c r="AA3" t="s">
        <v>30</v>
      </c>
      <c r="AB3" s="2" t="s">
        <v>30</v>
      </c>
      <c r="AC3" s="2" t="s">
        <v>30</v>
      </c>
      <c r="AD3" s="2" t="s">
        <v>30</v>
      </c>
    </row>
    <row r="4" spans="1:30" x14ac:dyDescent="0.25">
      <c r="A4">
        <v>3</v>
      </c>
      <c r="B4" t="s">
        <v>32</v>
      </c>
      <c r="C4" t="s">
        <v>61</v>
      </c>
      <c r="D4">
        <v>1142</v>
      </c>
      <c r="E4">
        <v>10663</v>
      </c>
      <c r="F4">
        <v>8100</v>
      </c>
      <c r="G4">
        <v>8100</v>
      </c>
      <c r="H4">
        <f t="shared" si="0"/>
        <v>8.1</v>
      </c>
      <c r="I4" s="2" t="s">
        <v>27</v>
      </c>
      <c r="J4" s="2" t="s">
        <v>30</v>
      </c>
      <c r="K4" s="2" t="s">
        <v>30</v>
      </c>
      <c r="L4" t="s">
        <v>28</v>
      </c>
      <c r="M4" t="s">
        <v>30</v>
      </c>
      <c r="N4" s="2" t="s">
        <v>28</v>
      </c>
      <c r="O4" s="2" t="s">
        <v>27</v>
      </c>
      <c r="P4" t="s">
        <v>28</v>
      </c>
      <c r="Q4" t="s">
        <v>28</v>
      </c>
      <c r="R4" s="2" t="s">
        <v>28</v>
      </c>
      <c r="S4" t="s">
        <v>30</v>
      </c>
      <c r="T4" s="2" t="s">
        <v>30</v>
      </c>
      <c r="U4" s="2" t="s">
        <v>27</v>
      </c>
      <c r="V4" t="s">
        <v>30</v>
      </c>
      <c r="W4" t="s">
        <v>30</v>
      </c>
      <c r="X4" t="s">
        <v>27</v>
      </c>
      <c r="Y4" t="s">
        <v>30</v>
      </c>
      <c r="Z4" s="2" t="s">
        <v>30</v>
      </c>
      <c r="AA4" t="s">
        <v>30</v>
      </c>
      <c r="AB4" s="2" t="s">
        <v>30</v>
      </c>
      <c r="AC4" s="2" t="s">
        <v>28</v>
      </c>
      <c r="AD4" s="2" t="s">
        <v>30</v>
      </c>
    </row>
    <row r="5" spans="1:30" x14ac:dyDescent="0.25">
      <c r="A5">
        <v>4</v>
      </c>
      <c r="B5" t="s">
        <v>32</v>
      </c>
      <c r="C5" t="s">
        <v>33</v>
      </c>
      <c r="D5">
        <v>1281</v>
      </c>
      <c r="E5">
        <v>7593</v>
      </c>
      <c r="F5" t="s">
        <v>58</v>
      </c>
      <c r="G5">
        <v>7593</v>
      </c>
      <c r="H5">
        <f t="shared" si="0"/>
        <v>7.593</v>
      </c>
      <c r="I5" s="2" t="s">
        <v>28</v>
      </c>
      <c r="J5" s="2" t="s">
        <v>28</v>
      </c>
      <c r="K5" s="2" t="s">
        <v>30</v>
      </c>
      <c r="L5" t="s">
        <v>28</v>
      </c>
      <c r="M5" t="s">
        <v>30</v>
      </c>
      <c r="N5" s="2" t="s">
        <v>30</v>
      </c>
      <c r="O5" s="2" t="s">
        <v>27</v>
      </c>
      <c r="P5" t="s">
        <v>27</v>
      </c>
      <c r="Q5" t="s">
        <v>28</v>
      </c>
      <c r="R5" s="2" t="s">
        <v>30</v>
      </c>
      <c r="S5" t="s">
        <v>30</v>
      </c>
      <c r="T5" s="2" t="s">
        <v>30</v>
      </c>
      <c r="U5" s="2" t="s">
        <v>30</v>
      </c>
      <c r="V5" t="s">
        <v>30</v>
      </c>
      <c r="W5" t="s">
        <v>30</v>
      </c>
      <c r="X5" t="s">
        <v>28</v>
      </c>
      <c r="Y5" t="s">
        <v>27</v>
      </c>
      <c r="Z5" s="2" t="s">
        <v>27</v>
      </c>
      <c r="AA5" t="s">
        <v>34</v>
      </c>
      <c r="AB5" s="2" t="s">
        <v>28</v>
      </c>
      <c r="AC5" s="2" t="s">
        <v>28</v>
      </c>
      <c r="AD5" s="2" t="s">
        <v>34</v>
      </c>
    </row>
    <row r="6" spans="1:30" x14ac:dyDescent="0.25">
      <c r="A6">
        <v>5</v>
      </c>
      <c r="B6" t="s">
        <v>32</v>
      </c>
      <c r="C6" t="s">
        <v>35</v>
      </c>
      <c r="D6">
        <v>1347</v>
      </c>
      <c r="E6">
        <v>3679</v>
      </c>
      <c r="F6">
        <v>3257</v>
      </c>
      <c r="G6">
        <v>3679</v>
      </c>
      <c r="H6">
        <f t="shared" si="0"/>
        <v>3.6790000000000003</v>
      </c>
      <c r="I6" s="2" t="s">
        <v>28</v>
      </c>
      <c r="J6" s="2" t="s">
        <v>28</v>
      </c>
      <c r="K6" s="2" t="s">
        <v>27</v>
      </c>
      <c r="L6" t="s">
        <v>28</v>
      </c>
      <c r="M6" t="s">
        <v>27</v>
      </c>
      <c r="N6" s="2" t="s">
        <v>30</v>
      </c>
      <c r="O6" s="2" t="s">
        <v>30</v>
      </c>
      <c r="P6" t="s">
        <v>30</v>
      </c>
      <c r="Q6" t="s">
        <v>29</v>
      </c>
      <c r="R6" s="2" t="s">
        <v>27</v>
      </c>
      <c r="S6" t="s">
        <v>30</v>
      </c>
      <c r="T6" s="2" t="s">
        <v>30</v>
      </c>
      <c r="U6" s="2" t="s">
        <v>27</v>
      </c>
      <c r="V6" t="s">
        <v>28</v>
      </c>
      <c r="W6" t="s">
        <v>28</v>
      </c>
      <c r="X6" t="s">
        <v>29</v>
      </c>
      <c r="Y6" t="s">
        <v>27</v>
      </c>
      <c r="Z6" s="2" t="s">
        <v>27</v>
      </c>
      <c r="AA6" t="s">
        <v>30</v>
      </c>
      <c r="AB6" s="2" t="s">
        <v>29</v>
      </c>
      <c r="AC6" s="2" t="s">
        <v>36</v>
      </c>
      <c r="AD6" s="2" t="s">
        <v>30</v>
      </c>
    </row>
    <row r="7" spans="1:30" x14ac:dyDescent="0.25">
      <c r="A7">
        <v>6</v>
      </c>
      <c r="B7" t="s">
        <v>32</v>
      </c>
      <c r="C7" t="s">
        <v>37</v>
      </c>
      <c r="D7" s="1">
        <v>1482.5</v>
      </c>
      <c r="E7">
        <v>1386</v>
      </c>
      <c r="F7">
        <v>1045</v>
      </c>
      <c r="G7">
        <v>1386</v>
      </c>
      <c r="H7">
        <f t="shared" si="0"/>
        <v>1.3860000000000001</v>
      </c>
      <c r="I7" s="2" t="s">
        <v>30</v>
      </c>
      <c r="J7" s="2" t="s">
        <v>30</v>
      </c>
      <c r="K7" s="2" t="s">
        <v>28</v>
      </c>
      <c r="L7" t="s">
        <v>30</v>
      </c>
      <c r="M7" t="s">
        <v>30</v>
      </c>
      <c r="N7" s="2" t="s">
        <v>30</v>
      </c>
      <c r="O7" s="2" t="s">
        <v>27</v>
      </c>
      <c r="P7" t="s">
        <v>30</v>
      </c>
      <c r="Q7" t="s">
        <v>30</v>
      </c>
      <c r="R7" s="2" t="s">
        <v>30</v>
      </c>
      <c r="S7" t="s">
        <v>30</v>
      </c>
      <c r="T7" s="2" t="s">
        <v>30</v>
      </c>
      <c r="U7" s="2" t="s">
        <v>27</v>
      </c>
      <c r="V7" t="s">
        <v>30</v>
      </c>
      <c r="W7" t="s">
        <v>28</v>
      </c>
      <c r="X7" t="s">
        <v>28</v>
      </c>
      <c r="Y7" t="s">
        <v>30</v>
      </c>
      <c r="Z7" s="2" t="s">
        <v>30</v>
      </c>
      <c r="AA7" t="s">
        <v>28</v>
      </c>
      <c r="AB7" s="2" t="s">
        <v>30</v>
      </c>
      <c r="AC7" s="2" t="s">
        <v>28</v>
      </c>
      <c r="AD7" s="2" t="s">
        <v>30</v>
      </c>
    </row>
    <row r="8" spans="1:30" x14ac:dyDescent="0.25">
      <c r="A8">
        <v>7</v>
      </c>
      <c r="B8" t="s">
        <v>32</v>
      </c>
      <c r="C8" t="s">
        <v>38</v>
      </c>
      <c r="D8">
        <v>617</v>
      </c>
      <c r="E8">
        <v>5129</v>
      </c>
      <c r="F8" t="s">
        <v>58</v>
      </c>
      <c r="G8">
        <v>5129</v>
      </c>
      <c r="H8">
        <f t="shared" si="0"/>
        <v>5.1290000000000004</v>
      </c>
      <c r="I8" s="2" t="s">
        <v>27</v>
      </c>
      <c r="J8" s="2" t="s">
        <v>27</v>
      </c>
      <c r="K8" s="2" t="s">
        <v>27</v>
      </c>
      <c r="L8" t="s">
        <v>27</v>
      </c>
      <c r="M8" t="s">
        <v>30</v>
      </c>
      <c r="N8" s="2" t="s">
        <v>27</v>
      </c>
      <c r="O8" s="2" t="s">
        <v>30</v>
      </c>
      <c r="P8" t="s">
        <v>30</v>
      </c>
      <c r="Q8" t="s">
        <v>30</v>
      </c>
      <c r="R8" s="2" t="s">
        <v>30</v>
      </c>
      <c r="S8" t="s">
        <v>30</v>
      </c>
      <c r="T8" s="2" t="s">
        <v>30</v>
      </c>
      <c r="U8" s="2" t="s">
        <v>30</v>
      </c>
      <c r="V8" t="s">
        <v>30</v>
      </c>
      <c r="W8" t="s">
        <v>30</v>
      </c>
      <c r="X8" t="s">
        <v>30</v>
      </c>
      <c r="Y8" t="s">
        <v>27</v>
      </c>
      <c r="Z8" s="2" t="s">
        <v>30</v>
      </c>
      <c r="AA8" t="s">
        <v>27</v>
      </c>
      <c r="AB8" s="2" t="s">
        <v>27</v>
      </c>
      <c r="AC8" s="2" t="s">
        <v>30</v>
      </c>
      <c r="AD8" s="2" t="s">
        <v>30</v>
      </c>
    </row>
    <row r="9" spans="1:30" x14ac:dyDescent="0.25">
      <c r="A9">
        <v>2</v>
      </c>
      <c r="B9" t="s">
        <v>39</v>
      </c>
      <c r="C9" t="s">
        <v>40</v>
      </c>
      <c r="D9">
        <v>268.5</v>
      </c>
      <c r="E9">
        <v>2258</v>
      </c>
      <c r="F9">
        <v>2000</v>
      </c>
      <c r="G9">
        <v>2258</v>
      </c>
      <c r="H9">
        <f t="shared" si="0"/>
        <v>2.258</v>
      </c>
      <c r="I9" s="2" t="s">
        <v>27</v>
      </c>
      <c r="J9" s="2" t="s">
        <v>28</v>
      </c>
      <c r="K9" s="2" t="s">
        <v>30</v>
      </c>
      <c r="L9" t="s">
        <v>28</v>
      </c>
      <c r="M9" t="s">
        <v>30</v>
      </c>
      <c r="N9" s="2" t="s">
        <v>29</v>
      </c>
      <c r="O9" s="2" t="s">
        <v>28</v>
      </c>
      <c r="P9" t="s">
        <v>28</v>
      </c>
      <c r="Q9" t="s">
        <v>28</v>
      </c>
      <c r="R9" s="2" t="s">
        <v>30</v>
      </c>
      <c r="S9" t="s">
        <v>30</v>
      </c>
      <c r="T9" s="2" t="s">
        <v>30</v>
      </c>
      <c r="U9" s="2" t="s">
        <v>27</v>
      </c>
      <c r="V9" t="s">
        <v>28</v>
      </c>
      <c r="W9" t="s">
        <v>30</v>
      </c>
      <c r="X9" t="s">
        <v>29</v>
      </c>
      <c r="Y9" t="s">
        <v>27</v>
      </c>
      <c r="Z9" s="2" t="s">
        <v>27</v>
      </c>
      <c r="AA9" t="s">
        <v>30</v>
      </c>
      <c r="AB9" s="2" t="s">
        <v>27</v>
      </c>
      <c r="AC9" s="2" t="s">
        <v>28</v>
      </c>
      <c r="AD9" s="2" t="s">
        <v>30</v>
      </c>
    </row>
    <row r="10" spans="1:30" x14ac:dyDescent="0.25">
      <c r="A10">
        <v>5</v>
      </c>
      <c r="B10" t="s">
        <v>39</v>
      </c>
      <c r="C10" t="s">
        <v>41</v>
      </c>
      <c r="D10">
        <v>103</v>
      </c>
      <c r="E10">
        <v>2218</v>
      </c>
      <c r="F10">
        <v>2000</v>
      </c>
      <c r="G10">
        <v>2218</v>
      </c>
      <c r="H10">
        <f t="shared" si="0"/>
        <v>2.218</v>
      </c>
      <c r="I10" s="2" t="s">
        <v>30</v>
      </c>
      <c r="J10" s="2" t="s">
        <v>30</v>
      </c>
      <c r="K10" s="2" t="s">
        <v>28</v>
      </c>
      <c r="L10" t="s">
        <v>28</v>
      </c>
      <c r="M10" t="s">
        <v>30</v>
      </c>
      <c r="N10" s="2" t="s">
        <v>30</v>
      </c>
      <c r="O10" s="2" t="s">
        <v>27</v>
      </c>
      <c r="P10" t="s">
        <v>30</v>
      </c>
      <c r="Q10" t="s">
        <v>30</v>
      </c>
      <c r="R10" s="2" t="s">
        <v>30</v>
      </c>
      <c r="S10" t="s">
        <v>30</v>
      </c>
      <c r="T10" s="2" t="s">
        <v>30</v>
      </c>
      <c r="U10" s="2" t="s">
        <v>27</v>
      </c>
      <c r="V10" t="s">
        <v>30</v>
      </c>
      <c r="W10" t="s">
        <v>28</v>
      </c>
      <c r="X10" t="s">
        <v>28</v>
      </c>
      <c r="Y10" t="s">
        <v>27</v>
      </c>
      <c r="Z10" s="2" t="s">
        <v>30</v>
      </c>
      <c r="AA10" t="s">
        <v>34</v>
      </c>
      <c r="AB10" s="2" t="s">
        <v>30</v>
      </c>
      <c r="AC10" s="2" t="s">
        <v>28</v>
      </c>
      <c r="AD10" s="2" t="s">
        <v>30</v>
      </c>
    </row>
    <row r="11" spans="1:30" x14ac:dyDescent="0.25">
      <c r="A11">
        <v>6</v>
      </c>
      <c r="B11" t="s">
        <v>39</v>
      </c>
      <c r="C11" t="s">
        <v>42</v>
      </c>
      <c r="D11">
        <v>146.5</v>
      </c>
      <c r="E11">
        <v>9202</v>
      </c>
      <c r="F11" t="s">
        <v>58</v>
      </c>
      <c r="G11">
        <v>9202</v>
      </c>
      <c r="H11">
        <f t="shared" si="0"/>
        <v>9.202</v>
      </c>
      <c r="I11" s="2" t="s">
        <v>28</v>
      </c>
      <c r="J11" s="2" t="s">
        <v>28</v>
      </c>
      <c r="K11" s="2" t="s">
        <v>28</v>
      </c>
      <c r="L11" t="s">
        <v>29</v>
      </c>
      <c r="M11" t="s">
        <v>30</v>
      </c>
      <c r="N11" s="2" t="s">
        <v>28</v>
      </c>
      <c r="O11" s="2" t="s">
        <v>28</v>
      </c>
      <c r="P11" t="s">
        <v>30</v>
      </c>
      <c r="Q11" t="s">
        <v>27</v>
      </c>
      <c r="R11" s="2" t="s">
        <v>30</v>
      </c>
      <c r="S11" t="s">
        <v>30</v>
      </c>
      <c r="T11" s="2" t="s">
        <v>28</v>
      </c>
      <c r="U11" s="2" t="s">
        <v>27</v>
      </c>
      <c r="V11" t="s">
        <v>28</v>
      </c>
      <c r="W11" t="s">
        <v>27</v>
      </c>
      <c r="X11" t="s">
        <v>27</v>
      </c>
      <c r="Y11" t="s">
        <v>28</v>
      </c>
      <c r="Z11" s="2" t="s">
        <v>27</v>
      </c>
      <c r="AA11" t="s">
        <v>27</v>
      </c>
      <c r="AB11" s="2" t="s">
        <v>30</v>
      </c>
      <c r="AC11" s="2" t="s">
        <v>29</v>
      </c>
      <c r="AD11" s="2" t="s">
        <v>30</v>
      </c>
    </row>
    <row r="12" spans="1:30" x14ac:dyDescent="0.25">
      <c r="A12">
        <v>8</v>
      </c>
      <c r="B12" t="s">
        <v>39</v>
      </c>
      <c r="C12" t="s">
        <v>43</v>
      </c>
      <c r="D12">
        <v>125</v>
      </c>
      <c r="E12">
        <v>7272</v>
      </c>
      <c r="F12" t="s">
        <v>59</v>
      </c>
      <c r="G12">
        <v>1100</v>
      </c>
      <c r="H12">
        <f t="shared" si="0"/>
        <v>1.1000000000000001</v>
      </c>
      <c r="I12" s="2" t="s">
        <v>30</v>
      </c>
      <c r="J12" s="2" t="s">
        <v>28</v>
      </c>
      <c r="K12" s="2" t="s">
        <v>30</v>
      </c>
      <c r="L12" t="s">
        <v>30</v>
      </c>
      <c r="M12" t="s">
        <v>28</v>
      </c>
      <c r="N12" s="2" t="s">
        <v>28</v>
      </c>
      <c r="O12" s="2" t="s">
        <v>30</v>
      </c>
      <c r="P12" t="s">
        <v>30</v>
      </c>
      <c r="Q12" t="s">
        <v>28</v>
      </c>
      <c r="R12" s="2" t="s">
        <v>30</v>
      </c>
      <c r="S12" t="s">
        <v>30</v>
      </c>
      <c r="T12" s="2" t="s">
        <v>30</v>
      </c>
      <c r="U12" s="2" t="s">
        <v>27</v>
      </c>
      <c r="V12" t="s">
        <v>30</v>
      </c>
      <c r="W12" t="s">
        <v>30</v>
      </c>
      <c r="X12" t="s">
        <v>29</v>
      </c>
      <c r="Y12" t="s">
        <v>27</v>
      </c>
      <c r="Z12" s="2" t="s">
        <v>30</v>
      </c>
      <c r="AA12" t="s">
        <v>27</v>
      </c>
      <c r="AB12" s="2" t="s">
        <v>30</v>
      </c>
      <c r="AC12" s="2" t="s">
        <v>28</v>
      </c>
      <c r="AD12" s="2" t="s">
        <v>30</v>
      </c>
    </row>
    <row r="13" spans="1:30" x14ac:dyDescent="0.25">
      <c r="A13">
        <v>9</v>
      </c>
      <c r="B13" t="s">
        <v>39</v>
      </c>
      <c r="C13" t="s">
        <v>44</v>
      </c>
      <c r="D13">
        <v>266</v>
      </c>
      <c r="E13">
        <v>8779</v>
      </c>
      <c r="F13">
        <v>730</v>
      </c>
      <c r="G13">
        <v>730</v>
      </c>
      <c r="H13">
        <f t="shared" si="0"/>
        <v>0.73</v>
      </c>
      <c r="I13" s="2" t="s">
        <v>28</v>
      </c>
      <c r="J13" s="2" t="s">
        <v>27</v>
      </c>
      <c r="K13" s="2" t="s">
        <v>30</v>
      </c>
      <c r="L13" t="s">
        <v>30</v>
      </c>
      <c r="M13" t="s">
        <v>30</v>
      </c>
      <c r="N13" s="2" t="s">
        <v>27</v>
      </c>
      <c r="O13" s="2" t="s">
        <v>27</v>
      </c>
      <c r="P13" t="s">
        <v>27</v>
      </c>
      <c r="Q13" t="s">
        <v>27</v>
      </c>
      <c r="R13" s="2" t="s">
        <v>30</v>
      </c>
      <c r="S13" t="s">
        <v>30</v>
      </c>
      <c r="T13" s="2" t="s">
        <v>30</v>
      </c>
      <c r="U13" s="2" t="s">
        <v>27</v>
      </c>
      <c r="V13" t="s">
        <v>30</v>
      </c>
      <c r="W13" t="s">
        <v>30</v>
      </c>
      <c r="X13" t="s">
        <v>29</v>
      </c>
      <c r="Y13" t="s">
        <v>28</v>
      </c>
      <c r="Z13" s="2" t="s">
        <v>30</v>
      </c>
      <c r="AA13" t="s">
        <v>28</v>
      </c>
      <c r="AB13" s="2" t="s">
        <v>27</v>
      </c>
      <c r="AC13" s="2" t="s">
        <v>29</v>
      </c>
      <c r="AD13" s="2" t="s">
        <v>30</v>
      </c>
    </row>
    <row r="14" spans="1:30" x14ac:dyDescent="0.25">
      <c r="A14">
        <v>11</v>
      </c>
      <c r="B14" t="s">
        <v>39</v>
      </c>
      <c r="C14" t="s">
        <v>45</v>
      </c>
      <c r="D14">
        <v>571</v>
      </c>
      <c r="E14">
        <v>9980</v>
      </c>
      <c r="F14">
        <v>8116</v>
      </c>
      <c r="G14">
        <v>8116</v>
      </c>
      <c r="H14">
        <f t="shared" si="0"/>
        <v>8.1159999999999997</v>
      </c>
      <c r="I14" s="2" t="s">
        <v>28</v>
      </c>
      <c r="J14" s="2" t="s">
        <v>28</v>
      </c>
      <c r="K14" s="2" t="s">
        <v>30</v>
      </c>
      <c r="L14" t="s">
        <v>28</v>
      </c>
      <c r="M14" t="s">
        <v>30</v>
      </c>
      <c r="N14" s="2" t="s">
        <v>30</v>
      </c>
      <c r="O14" s="2" t="s">
        <v>27</v>
      </c>
      <c r="P14" t="s">
        <v>27</v>
      </c>
      <c r="Q14" t="s">
        <v>30</v>
      </c>
      <c r="R14" s="2" t="s">
        <v>30</v>
      </c>
      <c r="S14" t="s">
        <v>30</v>
      </c>
      <c r="T14" s="2" t="s">
        <v>28</v>
      </c>
      <c r="U14" s="2" t="s">
        <v>30</v>
      </c>
      <c r="V14" t="s">
        <v>30</v>
      </c>
      <c r="W14" t="s">
        <v>27</v>
      </c>
      <c r="X14" t="s">
        <v>29</v>
      </c>
      <c r="Y14" t="s">
        <v>27</v>
      </c>
      <c r="Z14" s="2" t="s">
        <v>30</v>
      </c>
      <c r="AA14" t="s">
        <v>30</v>
      </c>
      <c r="AB14" s="2" t="s">
        <v>30</v>
      </c>
      <c r="AC14" s="2" t="s">
        <v>28</v>
      </c>
      <c r="AD14" s="2" t="s">
        <v>30</v>
      </c>
    </row>
    <row r="15" spans="1:30" x14ac:dyDescent="0.25">
      <c r="A15">
        <v>13</v>
      </c>
      <c r="B15" t="s">
        <v>39</v>
      </c>
      <c r="C15" t="s">
        <v>62</v>
      </c>
      <c r="D15">
        <v>257.5</v>
      </c>
      <c r="E15" s="1" t="s">
        <v>58</v>
      </c>
      <c r="F15">
        <v>1500</v>
      </c>
      <c r="G15">
        <v>1500</v>
      </c>
      <c r="H15">
        <f t="shared" si="0"/>
        <v>1.5</v>
      </c>
      <c r="I15" s="2" t="s">
        <v>30</v>
      </c>
      <c r="J15" s="2" t="s">
        <v>30</v>
      </c>
      <c r="K15" s="2" t="s">
        <v>27</v>
      </c>
      <c r="L15" t="s">
        <v>28</v>
      </c>
      <c r="M15" t="s">
        <v>30</v>
      </c>
      <c r="N15" s="2" t="s">
        <v>30</v>
      </c>
      <c r="O15" s="2" t="s">
        <v>27</v>
      </c>
      <c r="P15" t="s">
        <v>27</v>
      </c>
      <c r="Q15" t="s">
        <v>27</v>
      </c>
      <c r="R15" s="2" t="s">
        <v>27</v>
      </c>
      <c r="S15" t="s">
        <v>30</v>
      </c>
      <c r="T15" s="2" t="s">
        <v>30</v>
      </c>
      <c r="U15" s="2" t="s">
        <v>27</v>
      </c>
      <c r="V15" t="s">
        <v>29</v>
      </c>
      <c r="W15" t="s">
        <v>29</v>
      </c>
      <c r="X15" t="s">
        <v>34</v>
      </c>
      <c r="Y15" t="s">
        <v>28</v>
      </c>
      <c r="Z15" s="2" t="s">
        <v>30</v>
      </c>
      <c r="AA15" t="s">
        <v>28</v>
      </c>
      <c r="AB15" s="2" t="s">
        <v>28</v>
      </c>
      <c r="AC15" s="2" t="s">
        <v>29</v>
      </c>
      <c r="AD15" s="2" t="s">
        <v>30</v>
      </c>
    </row>
    <row r="16" spans="1:30" x14ac:dyDescent="0.25">
      <c r="A16">
        <v>14</v>
      </c>
      <c r="B16" t="s">
        <v>39</v>
      </c>
      <c r="C16" t="s">
        <v>44</v>
      </c>
      <c r="D16">
        <v>140.5</v>
      </c>
      <c r="E16" s="1" t="s">
        <v>58</v>
      </c>
      <c r="F16">
        <v>3200</v>
      </c>
      <c r="G16">
        <v>3200</v>
      </c>
      <c r="H16">
        <f t="shared" si="0"/>
        <v>3.2</v>
      </c>
      <c r="I16" s="2" t="s">
        <v>27</v>
      </c>
      <c r="J16" s="2" t="s">
        <v>28</v>
      </c>
      <c r="K16" s="2" t="s">
        <v>28</v>
      </c>
      <c r="L16" t="s">
        <v>28</v>
      </c>
      <c r="M16" t="s">
        <v>27</v>
      </c>
      <c r="N16" s="2" t="s">
        <v>30</v>
      </c>
      <c r="O16" s="2" t="s">
        <v>27</v>
      </c>
      <c r="P16" t="s">
        <v>30</v>
      </c>
      <c r="Q16" t="s">
        <v>27</v>
      </c>
      <c r="R16" s="2" t="s">
        <v>30</v>
      </c>
      <c r="S16" t="s">
        <v>30</v>
      </c>
      <c r="T16" s="2" t="s">
        <v>28</v>
      </c>
      <c r="U16" s="2" t="s">
        <v>27</v>
      </c>
      <c r="V16" t="s">
        <v>28</v>
      </c>
      <c r="W16" t="s">
        <v>28</v>
      </c>
      <c r="X16" t="s">
        <v>29</v>
      </c>
      <c r="Y16" t="s">
        <v>30</v>
      </c>
      <c r="Z16" s="2" t="s">
        <v>30</v>
      </c>
      <c r="AA16" t="s">
        <v>30</v>
      </c>
      <c r="AB16" s="2" t="s">
        <v>28</v>
      </c>
      <c r="AC16" s="2" t="s">
        <v>36</v>
      </c>
      <c r="AD16" s="2" t="s">
        <v>30</v>
      </c>
    </row>
    <row r="17" spans="1:30" x14ac:dyDescent="0.25">
      <c r="A17">
        <v>15</v>
      </c>
      <c r="B17" t="s">
        <v>39</v>
      </c>
      <c r="C17" t="s">
        <v>46</v>
      </c>
      <c r="D17">
        <v>482</v>
      </c>
      <c r="E17">
        <v>6569</v>
      </c>
      <c r="F17">
        <v>3200</v>
      </c>
      <c r="G17">
        <v>6569</v>
      </c>
      <c r="H17">
        <f t="shared" si="0"/>
        <v>6.569</v>
      </c>
      <c r="I17" s="2" t="s">
        <v>30</v>
      </c>
      <c r="J17" s="2" t="s">
        <v>30</v>
      </c>
      <c r="K17" s="2" t="s">
        <v>30</v>
      </c>
      <c r="L17" t="s">
        <v>28</v>
      </c>
      <c r="M17" t="s">
        <v>30</v>
      </c>
      <c r="N17" s="2" t="s">
        <v>30</v>
      </c>
      <c r="O17" s="2" t="s">
        <v>27</v>
      </c>
      <c r="P17" t="s">
        <v>30</v>
      </c>
      <c r="Q17" t="s">
        <v>27</v>
      </c>
      <c r="R17" s="2" t="s">
        <v>30</v>
      </c>
      <c r="S17" t="s">
        <v>30</v>
      </c>
      <c r="T17" s="2" t="s">
        <v>28</v>
      </c>
      <c r="U17" s="2" t="s">
        <v>27</v>
      </c>
      <c r="V17" t="s">
        <v>30</v>
      </c>
      <c r="W17" t="s">
        <v>30</v>
      </c>
      <c r="X17" t="s">
        <v>34</v>
      </c>
      <c r="Y17" t="s">
        <v>30</v>
      </c>
      <c r="Z17" s="2" t="s">
        <v>30</v>
      </c>
      <c r="AA17" t="s">
        <v>30</v>
      </c>
      <c r="AB17" s="2" t="s">
        <v>30</v>
      </c>
      <c r="AC17" s="2" t="s">
        <v>29</v>
      </c>
      <c r="AD17" s="2" t="s">
        <v>30</v>
      </c>
    </row>
    <row r="18" spans="1:30" x14ac:dyDescent="0.25">
      <c r="A18">
        <v>1</v>
      </c>
      <c r="B18" t="s">
        <v>47</v>
      </c>
      <c r="C18" t="s">
        <v>48</v>
      </c>
      <c r="D18" s="1">
        <v>1965</v>
      </c>
      <c r="E18">
        <v>7067</v>
      </c>
      <c r="F18">
        <v>6415</v>
      </c>
      <c r="G18">
        <v>6415</v>
      </c>
      <c r="H18">
        <f t="shared" si="0"/>
        <v>6.415</v>
      </c>
      <c r="I18" s="2" t="s">
        <v>28</v>
      </c>
      <c r="J18" s="2" t="s">
        <v>28</v>
      </c>
      <c r="K18" s="2" t="s">
        <v>30</v>
      </c>
      <c r="L18" t="s">
        <v>28</v>
      </c>
      <c r="M18" t="s">
        <v>30</v>
      </c>
      <c r="N18" s="2" t="s">
        <v>30</v>
      </c>
      <c r="O18" s="2" t="s">
        <v>27</v>
      </c>
      <c r="P18" t="s">
        <v>30</v>
      </c>
      <c r="Q18" t="s">
        <v>30</v>
      </c>
      <c r="R18" s="2" t="s">
        <v>30</v>
      </c>
      <c r="S18" t="s">
        <v>30</v>
      </c>
      <c r="T18" s="2" t="s">
        <v>30</v>
      </c>
      <c r="U18" s="2" t="s">
        <v>30</v>
      </c>
      <c r="V18" t="s">
        <v>28</v>
      </c>
      <c r="W18" t="s">
        <v>28</v>
      </c>
      <c r="X18" t="s">
        <v>29</v>
      </c>
      <c r="Y18" t="s">
        <v>30</v>
      </c>
      <c r="Z18" s="2" t="s">
        <v>30</v>
      </c>
      <c r="AA18" t="s">
        <v>28</v>
      </c>
      <c r="AB18" s="2" t="s">
        <v>30</v>
      </c>
      <c r="AC18" s="2" t="s">
        <v>28</v>
      </c>
      <c r="AD18" s="2" t="s">
        <v>30</v>
      </c>
    </row>
    <row r="19" spans="1:30" s="1" customFormat="1" x14ac:dyDescent="0.25">
      <c r="A19" s="1">
        <v>7</v>
      </c>
      <c r="B19" s="1" t="s">
        <v>47</v>
      </c>
      <c r="C19" s="1" t="s">
        <v>49</v>
      </c>
      <c r="D19" s="1">
        <v>759</v>
      </c>
      <c r="E19" s="1">
        <v>12651</v>
      </c>
      <c r="F19" s="1">
        <v>12263</v>
      </c>
      <c r="G19" s="1">
        <v>12263</v>
      </c>
      <c r="H19" s="1">
        <f t="shared" si="0"/>
        <v>12.263</v>
      </c>
      <c r="I19" s="3" t="s">
        <v>30</v>
      </c>
      <c r="J19" s="3" t="s">
        <v>29</v>
      </c>
      <c r="K19" s="3" t="s">
        <v>30</v>
      </c>
      <c r="L19" s="1" t="s">
        <v>28</v>
      </c>
      <c r="M19" s="1" t="s">
        <v>30</v>
      </c>
      <c r="N19" s="3" t="s">
        <v>30</v>
      </c>
      <c r="O19" s="3" t="s">
        <v>27</v>
      </c>
      <c r="P19" s="1" t="s">
        <v>30</v>
      </c>
      <c r="Q19" s="1" t="s">
        <v>27</v>
      </c>
      <c r="R19" s="3" t="s">
        <v>30</v>
      </c>
      <c r="S19" s="1" t="s">
        <v>28</v>
      </c>
      <c r="T19" s="3" t="s">
        <v>30</v>
      </c>
      <c r="U19" s="3" t="s">
        <v>27</v>
      </c>
      <c r="V19" s="1" t="s">
        <v>30</v>
      </c>
      <c r="W19" s="1" t="s">
        <v>28</v>
      </c>
      <c r="X19" s="1" t="s">
        <v>28</v>
      </c>
      <c r="Y19" s="1" t="s">
        <v>28</v>
      </c>
      <c r="Z19" s="3" t="s">
        <v>28</v>
      </c>
      <c r="AA19" s="1" t="s">
        <v>30</v>
      </c>
      <c r="AB19" s="3" t="s">
        <v>28</v>
      </c>
      <c r="AC19" s="3" t="s">
        <v>29</v>
      </c>
      <c r="AD19" s="3" t="s">
        <v>30</v>
      </c>
    </row>
    <row r="20" spans="1:30" x14ac:dyDescent="0.25">
      <c r="A20">
        <v>4</v>
      </c>
      <c r="B20" t="s">
        <v>47</v>
      </c>
      <c r="C20" t="s">
        <v>50</v>
      </c>
      <c r="D20">
        <v>804.5</v>
      </c>
      <c r="E20">
        <v>7365</v>
      </c>
      <c r="F20">
        <v>8720</v>
      </c>
      <c r="G20">
        <v>7365</v>
      </c>
      <c r="H20">
        <f t="shared" si="0"/>
        <v>7.3650000000000002</v>
      </c>
      <c r="I20" s="2" t="s">
        <v>27</v>
      </c>
      <c r="J20" s="2" t="s">
        <v>30</v>
      </c>
      <c r="K20" s="2" t="s">
        <v>27</v>
      </c>
      <c r="L20" t="s">
        <v>29</v>
      </c>
      <c r="M20" t="s">
        <v>30</v>
      </c>
      <c r="N20" s="2" t="s">
        <v>28</v>
      </c>
      <c r="O20" s="2" t="s">
        <v>28</v>
      </c>
      <c r="P20" t="s">
        <v>30</v>
      </c>
      <c r="Q20" t="s">
        <v>27</v>
      </c>
      <c r="R20" s="2" t="s">
        <v>30</v>
      </c>
      <c r="S20" t="s">
        <v>30</v>
      </c>
      <c r="T20" s="2" t="s">
        <v>30</v>
      </c>
      <c r="U20" s="2" t="s">
        <v>30</v>
      </c>
      <c r="V20" t="s">
        <v>30</v>
      </c>
      <c r="W20" t="s">
        <v>27</v>
      </c>
      <c r="X20" t="s">
        <v>29</v>
      </c>
      <c r="Y20" t="s">
        <v>27</v>
      </c>
      <c r="Z20" s="2" t="s">
        <v>34</v>
      </c>
      <c r="AA20" t="s">
        <v>27</v>
      </c>
      <c r="AB20" s="2" t="s">
        <v>30</v>
      </c>
      <c r="AC20" s="2" t="s">
        <v>28</v>
      </c>
      <c r="AD20" s="2" t="s">
        <v>30</v>
      </c>
    </row>
    <row r="21" spans="1:30" s="1" customFormat="1" x14ac:dyDescent="0.25">
      <c r="A21" s="1">
        <v>10</v>
      </c>
      <c r="B21" s="1" t="s">
        <v>47</v>
      </c>
      <c r="C21" s="1" t="s">
        <v>51</v>
      </c>
      <c r="D21" s="1">
        <v>263</v>
      </c>
      <c r="E21" s="1">
        <v>7250</v>
      </c>
      <c r="F21" s="1">
        <v>312288</v>
      </c>
      <c r="G21" s="1">
        <v>7250</v>
      </c>
      <c r="H21" s="1">
        <f t="shared" si="0"/>
        <v>7.25</v>
      </c>
      <c r="I21" s="3" t="s">
        <v>28</v>
      </c>
      <c r="J21" s="3" t="s">
        <v>29</v>
      </c>
      <c r="K21" s="3" t="s">
        <v>28</v>
      </c>
      <c r="L21" s="1" t="s">
        <v>29</v>
      </c>
      <c r="M21" s="1" t="s">
        <v>30</v>
      </c>
      <c r="N21" s="3" t="s">
        <v>30</v>
      </c>
      <c r="O21" s="3" t="s">
        <v>29</v>
      </c>
      <c r="P21" s="1" t="s">
        <v>30</v>
      </c>
      <c r="Q21" s="1" t="s">
        <v>27</v>
      </c>
      <c r="R21" s="3" t="s">
        <v>27</v>
      </c>
      <c r="S21" s="1" t="s">
        <v>36</v>
      </c>
      <c r="T21" s="3" t="s">
        <v>30</v>
      </c>
      <c r="U21" s="3" t="s">
        <v>28</v>
      </c>
      <c r="V21" s="1" t="s">
        <v>28</v>
      </c>
      <c r="W21" s="1" t="s">
        <v>29</v>
      </c>
      <c r="X21" s="1" t="s">
        <v>28</v>
      </c>
      <c r="Y21" s="1" t="s">
        <v>28</v>
      </c>
      <c r="Z21" s="3" t="s">
        <v>27</v>
      </c>
      <c r="AA21" s="1" t="s">
        <v>29</v>
      </c>
      <c r="AB21" s="3" t="s">
        <v>29</v>
      </c>
      <c r="AC21" s="3" t="s">
        <v>29</v>
      </c>
      <c r="AD21" s="3" t="s">
        <v>30</v>
      </c>
    </row>
    <row r="22" spans="1:30" x14ac:dyDescent="0.25">
      <c r="A22">
        <v>12</v>
      </c>
      <c r="B22" t="s">
        <v>47</v>
      </c>
      <c r="C22" t="s">
        <v>52</v>
      </c>
      <c r="D22">
        <v>724</v>
      </c>
      <c r="E22">
        <v>2671</v>
      </c>
      <c r="F22">
        <v>2950</v>
      </c>
      <c r="G22">
        <v>2950</v>
      </c>
      <c r="H22">
        <f t="shared" si="0"/>
        <v>2.95</v>
      </c>
      <c r="I22" s="2" t="s">
        <v>30</v>
      </c>
      <c r="J22" s="2" t="s">
        <v>30</v>
      </c>
      <c r="K22" s="2" t="s">
        <v>28</v>
      </c>
      <c r="L22" t="s">
        <v>28</v>
      </c>
      <c r="M22" t="s">
        <v>30</v>
      </c>
      <c r="N22" s="2" t="s">
        <v>30</v>
      </c>
      <c r="O22" s="2" t="s">
        <v>28</v>
      </c>
      <c r="P22" t="s">
        <v>30</v>
      </c>
      <c r="Q22" t="s">
        <v>27</v>
      </c>
      <c r="R22" s="2" t="s">
        <v>30</v>
      </c>
      <c r="S22" t="s">
        <v>30</v>
      </c>
      <c r="T22" s="2" t="s">
        <v>30</v>
      </c>
      <c r="U22" s="2" t="s">
        <v>28</v>
      </c>
      <c r="V22" t="s">
        <v>28</v>
      </c>
      <c r="W22" t="s">
        <v>28</v>
      </c>
      <c r="X22" t="s">
        <v>29</v>
      </c>
      <c r="Y22" t="s">
        <v>30</v>
      </c>
      <c r="Z22" s="2" t="s">
        <v>30</v>
      </c>
      <c r="AA22" t="s">
        <v>30</v>
      </c>
      <c r="AB22" s="2" t="s">
        <v>30</v>
      </c>
      <c r="AC22" s="2" t="s">
        <v>29</v>
      </c>
      <c r="AD22" s="2" t="s">
        <v>30</v>
      </c>
    </row>
    <row r="23" spans="1:30" x14ac:dyDescent="0.25">
      <c r="A23">
        <v>3</v>
      </c>
      <c r="B23" t="s">
        <v>47</v>
      </c>
      <c r="C23" t="s">
        <v>53</v>
      </c>
      <c r="D23">
        <v>302.5</v>
      </c>
      <c r="E23">
        <v>5552</v>
      </c>
      <c r="F23">
        <v>10232</v>
      </c>
      <c r="G23">
        <v>552</v>
      </c>
      <c r="H23">
        <f t="shared" si="0"/>
        <v>0.55200000000000005</v>
      </c>
      <c r="I23" s="2" t="s">
        <v>28</v>
      </c>
      <c r="J23" s="2" t="s">
        <v>28</v>
      </c>
      <c r="K23" s="2" t="s">
        <v>27</v>
      </c>
      <c r="L23" t="s">
        <v>28</v>
      </c>
      <c r="M23" t="s">
        <v>27</v>
      </c>
      <c r="N23" s="2" t="s">
        <v>30</v>
      </c>
      <c r="O23" s="2" t="s">
        <v>28</v>
      </c>
      <c r="P23" t="s">
        <v>30</v>
      </c>
      <c r="Q23" t="s">
        <v>29</v>
      </c>
      <c r="R23" s="2" t="s">
        <v>30</v>
      </c>
      <c r="S23" t="s">
        <v>30</v>
      </c>
      <c r="T23" s="2" t="s">
        <v>30</v>
      </c>
      <c r="U23" s="2" t="s">
        <v>27</v>
      </c>
      <c r="V23" t="s">
        <v>28</v>
      </c>
      <c r="W23" t="s">
        <v>28</v>
      </c>
      <c r="X23" t="s">
        <v>28</v>
      </c>
      <c r="Y23" t="s">
        <v>27</v>
      </c>
      <c r="Z23" s="2" t="s">
        <v>29</v>
      </c>
      <c r="AA23" t="s">
        <v>27</v>
      </c>
      <c r="AB23" s="2" t="s">
        <v>29</v>
      </c>
      <c r="AC23" s="2" t="s">
        <v>36</v>
      </c>
      <c r="AD23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workbookViewId="0">
      <pane ySplit="1" topLeftCell="A5" activePane="bottomLeft" state="frozen"/>
      <selection activeCell="J1" sqref="J1"/>
      <selection pane="bottomLeft" activeCell="I1" sqref="I1:AG23"/>
    </sheetView>
  </sheetViews>
  <sheetFormatPr defaultRowHeight="15" x14ac:dyDescent="0.25"/>
  <cols>
    <col min="2" max="2" width="18.28515625" customWidth="1"/>
    <col min="3" max="3" width="30.85546875" customWidth="1"/>
    <col min="4" max="4" width="7" bestFit="1" customWidth="1"/>
    <col min="5" max="5" width="6.42578125" bestFit="1" customWidth="1"/>
    <col min="6" max="6" width="25.5703125" bestFit="1" customWidth="1"/>
    <col min="7" max="7" width="6.7109375" bestFit="1" customWidth="1"/>
    <col min="8" max="8" width="7" bestFit="1" customWidth="1"/>
    <col min="9" max="9" width="6.42578125" bestFit="1" customWidth="1"/>
    <col min="10" max="10" width="36.85546875" bestFit="1" customWidth="1"/>
    <col min="11" max="11" width="7.42578125" bestFit="1" customWidth="1"/>
    <col min="12" max="17" width="3" bestFit="1" customWidth="1"/>
    <col min="18" max="21" width="4" bestFit="1" customWidth="1"/>
    <col min="22" max="22" width="6.42578125" bestFit="1" customWidth="1"/>
    <col min="23" max="23" width="40.140625" bestFit="1" customWidth="1"/>
    <col min="24" max="24" width="7.42578125" bestFit="1" customWidth="1"/>
    <col min="25" max="29" width="3" bestFit="1" customWidth="1"/>
  </cols>
  <sheetData>
    <row r="1" spans="1:33" x14ac:dyDescent="0.25">
      <c r="A1" s="6" t="s">
        <v>0</v>
      </c>
      <c r="B1" s="6" t="s">
        <v>1</v>
      </c>
      <c r="C1" s="6" t="s">
        <v>2</v>
      </c>
      <c r="D1" s="6" t="s">
        <v>54</v>
      </c>
      <c r="E1" s="6" t="s">
        <v>56</v>
      </c>
      <c r="F1" s="6" t="s">
        <v>57</v>
      </c>
      <c r="G1" s="6" t="s">
        <v>60</v>
      </c>
      <c r="H1" s="6" t="s">
        <v>55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83</v>
      </c>
      <c r="AD1" s="5" t="s">
        <v>108</v>
      </c>
      <c r="AE1" s="5" t="s">
        <v>109</v>
      </c>
      <c r="AF1" s="5" t="s">
        <v>110</v>
      </c>
      <c r="AG1" s="5" t="s">
        <v>111</v>
      </c>
    </row>
    <row r="2" spans="1:33" x14ac:dyDescent="0.25">
      <c r="A2" s="1">
        <v>1</v>
      </c>
      <c r="B2" s="1" t="s">
        <v>25</v>
      </c>
      <c r="C2" s="1" t="s">
        <v>26</v>
      </c>
      <c r="D2" s="1">
        <v>3113</v>
      </c>
      <c r="E2" s="1">
        <v>8271</v>
      </c>
      <c r="F2" s="1">
        <v>8059</v>
      </c>
      <c r="G2" s="1">
        <v>8059</v>
      </c>
      <c r="H2" s="1">
        <f>0.001*G2</f>
        <v>8.0590000000000011</v>
      </c>
      <c r="I2" s="1">
        <v>3</v>
      </c>
      <c r="J2" s="1">
        <v>2</v>
      </c>
      <c r="K2" s="1">
        <v>3</v>
      </c>
      <c r="L2" s="1">
        <v>4</v>
      </c>
      <c r="M2" s="1">
        <v>1</v>
      </c>
      <c r="N2" s="1">
        <v>2</v>
      </c>
      <c r="O2" s="1">
        <v>4</v>
      </c>
      <c r="P2" s="1">
        <v>2</v>
      </c>
      <c r="Q2" s="1">
        <v>2</v>
      </c>
      <c r="R2" s="1">
        <v>3</v>
      </c>
      <c r="S2" s="1">
        <v>3</v>
      </c>
      <c r="T2" s="1">
        <v>1</v>
      </c>
      <c r="U2" s="1">
        <v>2</v>
      </c>
      <c r="V2" s="1">
        <v>2</v>
      </c>
      <c r="W2" s="1">
        <v>3</v>
      </c>
      <c r="X2" s="1">
        <v>4</v>
      </c>
      <c r="Y2" s="1">
        <v>3</v>
      </c>
      <c r="Z2" s="1">
        <v>4</v>
      </c>
      <c r="AA2" s="1">
        <v>4</v>
      </c>
      <c r="AB2" s="1">
        <v>4</v>
      </c>
      <c r="AC2" s="1">
        <v>1</v>
      </c>
      <c r="AD2">
        <f>0.6+(I2*$K$26+J2*$K$27+K2*$K$28+L2*$K$29+M2*$K$30+N2*$K$31+O2*$K$32+P2*$K$33+Q2*$K$34+R2*$K$35+S2*$K$36+T2*$K$37+U2*$K$38)/100</f>
        <v>0.94</v>
      </c>
      <c r="AE2">
        <f>1.4+(-0.03*(V2*$X$29+W2*$X$30+X2*$X$31+Y2*$X$32+Z2*$X$33+AA2*$X$34+AB2*$X$35+AC2*$X$36))</f>
        <v>0.8899999999999999</v>
      </c>
      <c r="AF2">
        <f>1*3+1*3+1*2</f>
        <v>8</v>
      </c>
      <c r="AG2" t="s">
        <v>112</v>
      </c>
    </row>
    <row r="3" spans="1:33" x14ac:dyDescent="0.25">
      <c r="A3">
        <v>2</v>
      </c>
      <c r="B3" t="s">
        <v>25</v>
      </c>
      <c r="C3" t="s">
        <v>31</v>
      </c>
      <c r="D3">
        <v>1592</v>
      </c>
      <c r="E3">
        <v>8561</v>
      </c>
      <c r="F3">
        <v>8209</v>
      </c>
      <c r="G3">
        <v>8209</v>
      </c>
      <c r="H3">
        <f t="shared" ref="H3:H23" si="0">0.001*G3</f>
        <v>8.2089999999999996</v>
      </c>
      <c r="I3" s="1">
        <v>3</v>
      </c>
      <c r="J3" s="1">
        <v>2</v>
      </c>
      <c r="K3" s="1">
        <v>3</v>
      </c>
      <c r="L3" s="1">
        <v>4</v>
      </c>
      <c r="M3" s="1">
        <v>1</v>
      </c>
      <c r="N3" s="1">
        <v>2</v>
      </c>
      <c r="O3" s="1">
        <v>4</v>
      </c>
      <c r="P3" s="1">
        <v>2</v>
      </c>
      <c r="Q3" s="1">
        <v>2</v>
      </c>
      <c r="R3" s="1">
        <v>3</v>
      </c>
      <c r="S3" s="1">
        <v>3</v>
      </c>
      <c r="T3" s="1">
        <v>1</v>
      </c>
      <c r="U3" s="1">
        <v>2</v>
      </c>
      <c r="V3" s="1">
        <v>2</v>
      </c>
      <c r="W3" s="1">
        <v>3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1</v>
      </c>
      <c r="AD3">
        <f t="shared" ref="AD3:AD23" si="1">0.6+(I3*$K$26+J3*$K$27+K3*$K$28+L3*$K$29+M3*$K$30+N3*$K$31+O3*$K$32+P3*$K$33+Q3*$K$34+R3*$K$35+S3*$K$36+T3*$K$37+U3*$K$38)/100</f>
        <v>0.94</v>
      </c>
      <c r="AE3">
        <f t="shared" ref="AE3:AE23" si="2">1.4+(-0.03*(V3*$X$29+W3*$X$30+X3*$X$31+Y3*$X$32+Z3*$X$33+AA3*$X$34+AB3*$X$35+AC3*$X$36))</f>
        <v>0.87499999999999989</v>
      </c>
      <c r="AF3">
        <f>1*3+1*3</f>
        <v>6</v>
      </c>
      <c r="AG3" t="s">
        <v>113</v>
      </c>
    </row>
    <row r="4" spans="1:33" x14ac:dyDescent="0.25">
      <c r="A4">
        <v>3</v>
      </c>
      <c r="B4" t="s">
        <v>32</v>
      </c>
      <c r="C4" t="s">
        <v>61</v>
      </c>
      <c r="D4">
        <v>1142</v>
      </c>
      <c r="E4">
        <v>10663</v>
      </c>
      <c r="F4">
        <v>8100</v>
      </c>
      <c r="G4">
        <v>8100</v>
      </c>
      <c r="H4">
        <f t="shared" si="0"/>
        <v>8.1</v>
      </c>
      <c r="I4">
        <v>2</v>
      </c>
      <c r="J4">
        <v>1</v>
      </c>
      <c r="K4">
        <v>3</v>
      </c>
      <c r="L4">
        <v>3</v>
      </c>
      <c r="M4">
        <v>2</v>
      </c>
      <c r="N4">
        <v>2</v>
      </c>
      <c r="O4">
        <v>5</v>
      </c>
      <c r="P4">
        <v>1</v>
      </c>
      <c r="Q4">
        <v>3</v>
      </c>
      <c r="R4">
        <v>2</v>
      </c>
      <c r="S4">
        <v>1</v>
      </c>
      <c r="T4">
        <v>1</v>
      </c>
      <c r="U4">
        <v>1</v>
      </c>
      <c r="V4">
        <v>2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1</v>
      </c>
      <c r="AD4">
        <f t="shared" si="1"/>
        <v>0.86499999999999999</v>
      </c>
      <c r="AE4">
        <f t="shared" si="2"/>
        <v>0.85999999999999988</v>
      </c>
      <c r="AF4">
        <f>1*3+1*3</f>
        <v>6</v>
      </c>
      <c r="AG4" t="s">
        <v>114</v>
      </c>
    </row>
    <row r="5" spans="1:33" x14ac:dyDescent="0.25">
      <c r="A5">
        <v>4</v>
      </c>
      <c r="B5" t="s">
        <v>32</v>
      </c>
      <c r="C5" t="s">
        <v>33</v>
      </c>
      <c r="D5">
        <v>1281</v>
      </c>
      <c r="E5">
        <v>7593</v>
      </c>
      <c r="F5" t="s">
        <v>58</v>
      </c>
      <c r="G5">
        <v>7593</v>
      </c>
      <c r="H5">
        <f t="shared" si="0"/>
        <v>7.593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3</v>
      </c>
      <c r="P5">
        <v>2</v>
      </c>
      <c r="Q5">
        <v>3</v>
      </c>
      <c r="R5">
        <v>1</v>
      </c>
      <c r="S5">
        <v>1</v>
      </c>
      <c r="T5">
        <v>0</v>
      </c>
      <c r="U5">
        <v>2</v>
      </c>
      <c r="V5">
        <v>2</v>
      </c>
      <c r="W5">
        <v>3</v>
      </c>
      <c r="X5">
        <v>4</v>
      </c>
      <c r="Y5">
        <v>3</v>
      </c>
      <c r="Z5">
        <v>3</v>
      </c>
      <c r="AA5">
        <v>4</v>
      </c>
      <c r="AB5">
        <v>4</v>
      </c>
      <c r="AC5">
        <v>1</v>
      </c>
      <c r="AD5">
        <f t="shared" si="1"/>
        <v>0.79499999999999993</v>
      </c>
      <c r="AE5">
        <f t="shared" si="2"/>
        <v>0.91999999999999993</v>
      </c>
      <c r="AF5">
        <f>1*3+1*3</f>
        <v>6</v>
      </c>
      <c r="AG5" t="s">
        <v>115</v>
      </c>
    </row>
    <row r="6" spans="1:33" x14ac:dyDescent="0.25">
      <c r="A6">
        <v>5</v>
      </c>
      <c r="B6" t="s">
        <v>32</v>
      </c>
      <c r="C6" t="s">
        <v>35</v>
      </c>
      <c r="D6">
        <v>1347</v>
      </c>
      <c r="E6">
        <v>3679</v>
      </c>
      <c r="F6">
        <v>3257</v>
      </c>
      <c r="G6">
        <v>3679</v>
      </c>
      <c r="H6">
        <f t="shared" si="0"/>
        <v>3.6790000000000003</v>
      </c>
      <c r="I6">
        <v>2</v>
      </c>
      <c r="J6">
        <v>2</v>
      </c>
      <c r="K6">
        <v>3</v>
      </c>
      <c r="L6">
        <v>3</v>
      </c>
      <c r="M6">
        <v>1</v>
      </c>
      <c r="N6">
        <v>2</v>
      </c>
      <c r="O6">
        <v>3</v>
      </c>
      <c r="P6">
        <v>2</v>
      </c>
      <c r="Q6">
        <v>2</v>
      </c>
      <c r="R6">
        <v>3</v>
      </c>
      <c r="S6">
        <v>1</v>
      </c>
      <c r="T6">
        <v>1</v>
      </c>
      <c r="U6">
        <v>2</v>
      </c>
      <c r="V6">
        <v>2</v>
      </c>
      <c r="W6">
        <v>3</v>
      </c>
      <c r="X6">
        <v>4</v>
      </c>
      <c r="Y6">
        <v>3</v>
      </c>
      <c r="Z6">
        <v>4</v>
      </c>
      <c r="AA6">
        <v>4</v>
      </c>
      <c r="AB6">
        <v>4</v>
      </c>
      <c r="AC6">
        <v>1</v>
      </c>
      <c r="AD6">
        <f t="shared" si="1"/>
        <v>0.88500000000000001</v>
      </c>
      <c r="AE6">
        <f t="shared" si="2"/>
        <v>0.8899999999999999</v>
      </c>
      <c r="AF6">
        <f>1*3+1*3+1*3</f>
        <v>9</v>
      </c>
      <c r="AG6" t="s">
        <v>116</v>
      </c>
    </row>
    <row r="7" spans="1:33" x14ac:dyDescent="0.25">
      <c r="A7">
        <v>6</v>
      </c>
      <c r="B7" t="s">
        <v>32</v>
      </c>
      <c r="C7" t="s">
        <v>37</v>
      </c>
      <c r="D7" s="1">
        <v>1482.5</v>
      </c>
      <c r="E7">
        <v>1386</v>
      </c>
      <c r="F7">
        <v>1045</v>
      </c>
      <c r="G7">
        <v>1386</v>
      </c>
      <c r="H7">
        <f t="shared" si="0"/>
        <v>1.3860000000000001</v>
      </c>
      <c r="I7">
        <v>3</v>
      </c>
      <c r="J7">
        <v>2</v>
      </c>
      <c r="K7">
        <v>3</v>
      </c>
      <c r="L7">
        <v>2</v>
      </c>
      <c r="M7">
        <v>1</v>
      </c>
      <c r="N7">
        <v>3</v>
      </c>
      <c r="O7">
        <v>4</v>
      </c>
      <c r="P7">
        <v>2</v>
      </c>
      <c r="Q7">
        <v>2</v>
      </c>
      <c r="R7">
        <v>3</v>
      </c>
      <c r="S7">
        <v>3</v>
      </c>
      <c r="T7">
        <v>1</v>
      </c>
      <c r="U7">
        <v>2</v>
      </c>
      <c r="V7">
        <v>2</v>
      </c>
      <c r="W7">
        <v>3</v>
      </c>
      <c r="X7">
        <v>4</v>
      </c>
      <c r="Y7">
        <v>3</v>
      </c>
      <c r="Z7">
        <v>3</v>
      </c>
      <c r="AA7">
        <v>4</v>
      </c>
      <c r="AB7">
        <v>4</v>
      </c>
      <c r="AC7">
        <v>2</v>
      </c>
      <c r="AD7">
        <f t="shared" si="1"/>
        <v>0.92500000000000004</v>
      </c>
      <c r="AE7">
        <f t="shared" si="2"/>
        <v>0.95</v>
      </c>
      <c r="AF7">
        <f>1*3+1*3</f>
        <v>6</v>
      </c>
      <c r="AG7" t="s">
        <v>117</v>
      </c>
    </row>
    <row r="8" spans="1:33" x14ac:dyDescent="0.25">
      <c r="A8">
        <v>7</v>
      </c>
      <c r="B8" t="s">
        <v>32</v>
      </c>
      <c r="C8" t="s">
        <v>38</v>
      </c>
      <c r="D8">
        <v>617</v>
      </c>
      <c r="E8">
        <v>5129</v>
      </c>
      <c r="F8" t="s">
        <v>58</v>
      </c>
      <c r="G8">
        <v>5129</v>
      </c>
      <c r="H8">
        <f t="shared" si="0"/>
        <v>5.1290000000000004</v>
      </c>
      <c r="I8">
        <v>1</v>
      </c>
      <c r="J8">
        <v>1</v>
      </c>
      <c r="K8">
        <v>2</v>
      </c>
      <c r="L8">
        <v>2</v>
      </c>
      <c r="M8">
        <v>1</v>
      </c>
      <c r="N8">
        <v>2</v>
      </c>
      <c r="O8">
        <v>3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2</v>
      </c>
      <c r="W8">
        <v>2</v>
      </c>
      <c r="X8">
        <v>4</v>
      </c>
      <c r="Y8">
        <v>3</v>
      </c>
      <c r="Z8">
        <v>2</v>
      </c>
      <c r="AA8">
        <v>3</v>
      </c>
      <c r="AB8">
        <v>4</v>
      </c>
      <c r="AC8">
        <v>1</v>
      </c>
      <c r="AD8">
        <f t="shared" si="1"/>
        <v>0.80499999999999994</v>
      </c>
      <c r="AE8">
        <f t="shared" si="2"/>
        <v>1.0249999999999999</v>
      </c>
      <c r="AF8">
        <f>1*3+1*3+1*3</f>
        <v>9</v>
      </c>
      <c r="AG8" t="s">
        <v>117</v>
      </c>
    </row>
    <row r="9" spans="1:33" x14ac:dyDescent="0.25">
      <c r="A9">
        <v>2</v>
      </c>
      <c r="B9" t="s">
        <v>39</v>
      </c>
      <c r="C9" t="s">
        <v>40</v>
      </c>
      <c r="D9">
        <v>268.5</v>
      </c>
      <c r="E9">
        <v>2258</v>
      </c>
      <c r="F9">
        <v>2000</v>
      </c>
      <c r="G9">
        <v>2258</v>
      </c>
      <c r="H9">
        <f t="shared" si="0"/>
        <v>2.258</v>
      </c>
      <c r="I9">
        <v>3</v>
      </c>
      <c r="J9">
        <v>2</v>
      </c>
      <c r="K9">
        <v>3</v>
      </c>
      <c r="L9">
        <v>3</v>
      </c>
      <c r="M9">
        <v>1</v>
      </c>
      <c r="N9">
        <v>2</v>
      </c>
      <c r="O9">
        <v>3</v>
      </c>
      <c r="P9">
        <v>2</v>
      </c>
      <c r="Q9">
        <v>2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4</v>
      </c>
      <c r="Y9">
        <v>3</v>
      </c>
      <c r="Z9">
        <v>3</v>
      </c>
      <c r="AA9">
        <v>3</v>
      </c>
      <c r="AB9">
        <v>4</v>
      </c>
      <c r="AC9">
        <v>2</v>
      </c>
      <c r="AD9">
        <f t="shared" si="1"/>
        <v>0.91500000000000004</v>
      </c>
      <c r="AE9">
        <f t="shared" si="2"/>
        <v>1.0249999999999999</v>
      </c>
      <c r="AF9">
        <f>1*3+1*3</f>
        <v>6</v>
      </c>
      <c r="AG9" t="s">
        <v>119</v>
      </c>
    </row>
    <row r="10" spans="1:33" x14ac:dyDescent="0.25">
      <c r="A10">
        <v>5</v>
      </c>
      <c r="B10" t="s">
        <v>39</v>
      </c>
      <c r="C10" t="s">
        <v>41</v>
      </c>
      <c r="D10">
        <v>103</v>
      </c>
      <c r="E10">
        <v>2218</v>
      </c>
      <c r="F10">
        <v>2000</v>
      </c>
      <c r="G10">
        <v>2218</v>
      </c>
      <c r="H10">
        <f t="shared" si="0"/>
        <v>2.218</v>
      </c>
      <c r="I10">
        <v>4</v>
      </c>
      <c r="J10">
        <v>3</v>
      </c>
      <c r="K10">
        <v>2</v>
      </c>
      <c r="L10">
        <v>3</v>
      </c>
      <c r="M10">
        <v>2</v>
      </c>
      <c r="N10">
        <v>1</v>
      </c>
      <c r="O10">
        <v>2</v>
      </c>
      <c r="P10">
        <v>2</v>
      </c>
      <c r="Q10">
        <v>3</v>
      </c>
      <c r="R10">
        <v>2</v>
      </c>
      <c r="S10">
        <v>1</v>
      </c>
      <c r="T10">
        <v>3</v>
      </c>
      <c r="U10">
        <v>3</v>
      </c>
      <c r="V10">
        <v>2</v>
      </c>
      <c r="W10">
        <v>1</v>
      </c>
      <c r="X10">
        <v>3</v>
      </c>
      <c r="Y10">
        <v>2</v>
      </c>
      <c r="Z10">
        <v>4</v>
      </c>
      <c r="AA10">
        <v>3</v>
      </c>
      <c r="AB10">
        <v>3</v>
      </c>
      <c r="AC10">
        <v>2</v>
      </c>
      <c r="AD10">
        <f t="shared" si="1"/>
        <v>0.95499999999999996</v>
      </c>
      <c r="AE10">
        <f t="shared" si="2"/>
        <v>1.0249999999999999</v>
      </c>
      <c r="AF10">
        <f>1*3+1*3+1*3+1*3</f>
        <v>12</v>
      </c>
      <c r="AG10" t="s">
        <v>120</v>
      </c>
    </row>
    <row r="11" spans="1:33" x14ac:dyDescent="0.25">
      <c r="A11">
        <v>6</v>
      </c>
      <c r="B11" t="s">
        <v>39</v>
      </c>
      <c r="C11" t="s">
        <v>42</v>
      </c>
      <c r="D11">
        <v>146.5</v>
      </c>
      <c r="E11">
        <v>9202</v>
      </c>
      <c r="F11" t="s">
        <v>58</v>
      </c>
      <c r="G11">
        <v>9202</v>
      </c>
      <c r="H11">
        <f t="shared" si="0"/>
        <v>9.202</v>
      </c>
      <c r="I11">
        <v>2</v>
      </c>
      <c r="J11">
        <v>3</v>
      </c>
      <c r="K11">
        <v>2</v>
      </c>
      <c r="L11">
        <v>2</v>
      </c>
      <c r="M11">
        <v>1</v>
      </c>
      <c r="N11">
        <v>2</v>
      </c>
      <c r="O11">
        <v>4</v>
      </c>
      <c r="P11">
        <v>3</v>
      </c>
      <c r="Q11">
        <v>2</v>
      </c>
      <c r="R11">
        <v>2</v>
      </c>
      <c r="S11">
        <v>1</v>
      </c>
      <c r="T11">
        <v>2</v>
      </c>
      <c r="U11">
        <v>2</v>
      </c>
      <c r="V11">
        <v>2</v>
      </c>
      <c r="W11">
        <v>2</v>
      </c>
      <c r="X11">
        <v>3</v>
      </c>
      <c r="Y11">
        <v>4</v>
      </c>
      <c r="Z11">
        <v>3</v>
      </c>
      <c r="AA11">
        <v>2</v>
      </c>
      <c r="AB11">
        <v>2</v>
      </c>
      <c r="AC11">
        <v>1</v>
      </c>
      <c r="AD11">
        <f t="shared" si="1"/>
        <v>0.89999999999999991</v>
      </c>
      <c r="AE11">
        <f t="shared" si="2"/>
        <v>1.0099999999999998</v>
      </c>
      <c r="AF11">
        <f>1*3+1*3</f>
        <v>6</v>
      </c>
      <c r="AG11" t="s">
        <v>121</v>
      </c>
    </row>
    <row r="12" spans="1:33" x14ac:dyDescent="0.25">
      <c r="A12">
        <v>8</v>
      </c>
      <c r="B12" t="s">
        <v>39</v>
      </c>
      <c r="C12" t="s">
        <v>43</v>
      </c>
      <c r="D12">
        <v>125</v>
      </c>
      <c r="E12">
        <v>7272</v>
      </c>
      <c r="F12" t="s">
        <v>59</v>
      </c>
      <c r="G12">
        <v>1100</v>
      </c>
      <c r="H12">
        <f t="shared" si="0"/>
        <v>1.1000000000000001</v>
      </c>
      <c r="I12">
        <v>2</v>
      </c>
      <c r="J12">
        <v>1</v>
      </c>
      <c r="K12">
        <v>3</v>
      </c>
      <c r="L12">
        <v>2</v>
      </c>
      <c r="M12">
        <v>1</v>
      </c>
      <c r="N12">
        <v>2</v>
      </c>
      <c r="O12">
        <v>4</v>
      </c>
      <c r="P12">
        <v>1</v>
      </c>
      <c r="Q12">
        <v>4</v>
      </c>
      <c r="R12">
        <v>2</v>
      </c>
      <c r="S12">
        <v>4</v>
      </c>
      <c r="T12">
        <v>3</v>
      </c>
      <c r="U12">
        <v>4</v>
      </c>
      <c r="V12">
        <v>2</v>
      </c>
      <c r="W12">
        <v>3</v>
      </c>
      <c r="X12">
        <v>4</v>
      </c>
      <c r="Y12">
        <v>3</v>
      </c>
      <c r="Z12">
        <v>4</v>
      </c>
      <c r="AA12">
        <v>5</v>
      </c>
      <c r="AB12">
        <v>3</v>
      </c>
      <c r="AC12">
        <v>1</v>
      </c>
      <c r="AD12">
        <f t="shared" si="1"/>
        <v>0.92999999999999994</v>
      </c>
      <c r="AE12">
        <f t="shared" si="2"/>
        <v>0.79999999999999993</v>
      </c>
      <c r="AF12">
        <f>1*3+1*3+1*3+1*3</f>
        <v>12</v>
      </c>
      <c r="AG12" t="s">
        <v>122</v>
      </c>
    </row>
    <row r="13" spans="1:33" x14ac:dyDescent="0.25">
      <c r="A13">
        <v>9</v>
      </c>
      <c r="B13" t="s">
        <v>39</v>
      </c>
      <c r="C13" t="s">
        <v>44</v>
      </c>
      <c r="D13">
        <v>266</v>
      </c>
      <c r="E13">
        <v>8779</v>
      </c>
      <c r="F13">
        <v>730</v>
      </c>
      <c r="G13">
        <v>730</v>
      </c>
      <c r="H13">
        <f t="shared" si="0"/>
        <v>0.73</v>
      </c>
      <c r="I13">
        <v>2</v>
      </c>
      <c r="J13">
        <v>1</v>
      </c>
      <c r="K13">
        <v>3</v>
      </c>
      <c r="L13">
        <v>2</v>
      </c>
      <c r="M13">
        <v>1</v>
      </c>
      <c r="N13">
        <v>2</v>
      </c>
      <c r="O13">
        <v>3</v>
      </c>
      <c r="P13">
        <v>1</v>
      </c>
      <c r="Q13">
        <v>2</v>
      </c>
      <c r="R13">
        <v>2</v>
      </c>
      <c r="S13">
        <v>2</v>
      </c>
      <c r="T13">
        <v>1</v>
      </c>
      <c r="U13">
        <v>3</v>
      </c>
      <c r="V13">
        <v>2</v>
      </c>
      <c r="W13">
        <v>3</v>
      </c>
      <c r="X13">
        <v>4</v>
      </c>
      <c r="Y13">
        <v>2</v>
      </c>
      <c r="Z13">
        <v>3</v>
      </c>
      <c r="AA13">
        <v>2</v>
      </c>
      <c r="AB13">
        <v>3</v>
      </c>
      <c r="AC13">
        <v>1</v>
      </c>
      <c r="AD13">
        <f t="shared" si="1"/>
        <v>0.85499999999999998</v>
      </c>
      <c r="AE13">
        <f t="shared" si="2"/>
        <v>1.0249999999999999</v>
      </c>
      <c r="AF13">
        <f>1*3+1*3+1*3</f>
        <v>9</v>
      </c>
      <c r="AG13" t="s">
        <v>123</v>
      </c>
    </row>
    <row r="14" spans="1:33" x14ac:dyDescent="0.25">
      <c r="A14">
        <v>11</v>
      </c>
      <c r="B14" t="s">
        <v>39</v>
      </c>
      <c r="C14" t="s">
        <v>45</v>
      </c>
      <c r="D14">
        <v>571</v>
      </c>
      <c r="E14">
        <v>9980</v>
      </c>
      <c r="F14">
        <v>8116</v>
      </c>
      <c r="G14">
        <v>8116</v>
      </c>
      <c r="H14">
        <f t="shared" si="0"/>
        <v>8.1159999999999997</v>
      </c>
      <c r="I14">
        <v>2</v>
      </c>
      <c r="J14">
        <v>1</v>
      </c>
      <c r="K14">
        <v>3</v>
      </c>
      <c r="L14">
        <v>2</v>
      </c>
      <c r="M14">
        <v>2</v>
      </c>
      <c r="N14">
        <v>2</v>
      </c>
      <c r="O14">
        <v>4</v>
      </c>
      <c r="P14">
        <v>2</v>
      </c>
      <c r="Q14">
        <v>3</v>
      </c>
      <c r="R14">
        <v>1</v>
      </c>
      <c r="S14">
        <v>2</v>
      </c>
      <c r="T14">
        <v>1</v>
      </c>
      <c r="U14">
        <v>2</v>
      </c>
      <c r="V14">
        <v>2</v>
      </c>
      <c r="W14">
        <v>2</v>
      </c>
      <c r="X14">
        <v>3</v>
      </c>
      <c r="Y14">
        <v>4</v>
      </c>
      <c r="Z14">
        <v>3</v>
      </c>
      <c r="AA14">
        <v>2</v>
      </c>
      <c r="AB14">
        <v>3</v>
      </c>
      <c r="AC14">
        <v>1</v>
      </c>
      <c r="AD14">
        <f t="shared" si="1"/>
        <v>0.88</v>
      </c>
      <c r="AE14">
        <f t="shared" si="2"/>
        <v>1.04</v>
      </c>
      <c r="AF14">
        <f>1*3+1*3+1*3</f>
        <v>9</v>
      </c>
      <c r="AG14" t="s">
        <v>124</v>
      </c>
    </row>
    <row r="15" spans="1:33" x14ac:dyDescent="0.25">
      <c r="A15">
        <v>13</v>
      </c>
      <c r="B15" t="s">
        <v>39</v>
      </c>
      <c r="C15" t="s">
        <v>62</v>
      </c>
      <c r="D15">
        <v>257.5</v>
      </c>
      <c r="E15" s="1" t="s">
        <v>58</v>
      </c>
      <c r="F15">
        <v>1500</v>
      </c>
      <c r="G15">
        <v>1500</v>
      </c>
      <c r="H15">
        <f t="shared" si="0"/>
        <v>1.5</v>
      </c>
      <c r="I15">
        <v>3</v>
      </c>
      <c r="J15">
        <v>4</v>
      </c>
      <c r="K15">
        <v>1</v>
      </c>
      <c r="L15">
        <v>1</v>
      </c>
      <c r="M15">
        <v>3</v>
      </c>
      <c r="N15">
        <v>3</v>
      </c>
      <c r="O15">
        <v>4</v>
      </c>
      <c r="P15">
        <v>1</v>
      </c>
      <c r="Q15">
        <v>2</v>
      </c>
      <c r="R15">
        <v>1</v>
      </c>
      <c r="S15">
        <v>1</v>
      </c>
      <c r="T15">
        <v>3</v>
      </c>
      <c r="U15">
        <v>5</v>
      </c>
      <c r="V15">
        <v>2</v>
      </c>
      <c r="W15">
        <v>1</v>
      </c>
      <c r="X15">
        <v>3</v>
      </c>
      <c r="Y15">
        <v>3</v>
      </c>
      <c r="Z15">
        <v>4</v>
      </c>
      <c r="AA15">
        <v>3</v>
      </c>
      <c r="AB15">
        <v>4</v>
      </c>
      <c r="AC15">
        <v>2</v>
      </c>
      <c r="AD15">
        <f t="shared" si="1"/>
        <v>0.92500000000000004</v>
      </c>
      <c r="AE15">
        <f t="shared" si="2"/>
        <v>1.04</v>
      </c>
      <c r="AF15">
        <f>1*3+1*3</f>
        <v>6</v>
      </c>
      <c r="AG15" t="s">
        <v>125</v>
      </c>
    </row>
    <row r="16" spans="1:33" x14ac:dyDescent="0.25">
      <c r="A16">
        <v>14</v>
      </c>
      <c r="B16" t="s">
        <v>39</v>
      </c>
      <c r="C16" t="s">
        <v>44</v>
      </c>
      <c r="D16">
        <v>140.5</v>
      </c>
      <c r="E16" s="1" t="s">
        <v>58</v>
      </c>
      <c r="F16">
        <v>3200</v>
      </c>
      <c r="G16">
        <v>3200</v>
      </c>
      <c r="H16">
        <f t="shared" si="0"/>
        <v>3.2</v>
      </c>
      <c r="I16">
        <v>2</v>
      </c>
      <c r="J16">
        <v>1</v>
      </c>
      <c r="K16">
        <v>3</v>
      </c>
      <c r="L16">
        <v>2</v>
      </c>
      <c r="M16">
        <v>1</v>
      </c>
      <c r="N16">
        <v>2</v>
      </c>
      <c r="O16">
        <v>3</v>
      </c>
      <c r="P16">
        <v>1</v>
      </c>
      <c r="Q16">
        <v>2</v>
      </c>
      <c r="R16">
        <v>2</v>
      </c>
      <c r="S16">
        <v>2</v>
      </c>
      <c r="T16">
        <v>1</v>
      </c>
      <c r="U16">
        <v>3</v>
      </c>
      <c r="V16">
        <v>2</v>
      </c>
      <c r="W16">
        <v>3</v>
      </c>
      <c r="X16">
        <v>4</v>
      </c>
      <c r="Y16">
        <v>2</v>
      </c>
      <c r="Z16">
        <v>3</v>
      </c>
      <c r="AA16">
        <v>2</v>
      </c>
      <c r="AB16">
        <v>3</v>
      </c>
      <c r="AC16">
        <v>1</v>
      </c>
      <c r="AD16">
        <f t="shared" si="1"/>
        <v>0.85499999999999998</v>
      </c>
      <c r="AE16">
        <f t="shared" si="2"/>
        <v>1.0249999999999999</v>
      </c>
      <c r="AF16">
        <f>1*3+1*3+1*3+1*3</f>
        <v>12</v>
      </c>
      <c r="AG16" t="s">
        <v>118</v>
      </c>
    </row>
    <row r="17" spans="1:33" x14ac:dyDescent="0.25">
      <c r="A17">
        <v>15</v>
      </c>
      <c r="B17" t="s">
        <v>39</v>
      </c>
      <c r="C17" t="s">
        <v>46</v>
      </c>
      <c r="D17">
        <v>482</v>
      </c>
      <c r="E17">
        <v>6569</v>
      </c>
      <c r="F17">
        <v>3200</v>
      </c>
      <c r="G17">
        <v>6569</v>
      </c>
      <c r="H17">
        <f t="shared" si="0"/>
        <v>6.569</v>
      </c>
      <c r="I17">
        <v>1</v>
      </c>
      <c r="J17">
        <v>1</v>
      </c>
      <c r="K17">
        <v>2</v>
      </c>
      <c r="L17">
        <v>2</v>
      </c>
      <c r="M17">
        <v>2</v>
      </c>
      <c r="N17">
        <v>3</v>
      </c>
      <c r="O17">
        <v>4</v>
      </c>
      <c r="P17">
        <v>1</v>
      </c>
      <c r="Q17">
        <v>4</v>
      </c>
      <c r="R17">
        <v>1</v>
      </c>
      <c r="S17">
        <v>1</v>
      </c>
      <c r="T17">
        <v>1</v>
      </c>
      <c r="U17">
        <v>2</v>
      </c>
      <c r="V17">
        <v>2</v>
      </c>
      <c r="W17">
        <v>1</v>
      </c>
      <c r="X17">
        <v>3</v>
      </c>
      <c r="Y17">
        <v>4</v>
      </c>
      <c r="Z17">
        <v>3</v>
      </c>
      <c r="AA17">
        <v>3</v>
      </c>
      <c r="AB17">
        <v>2</v>
      </c>
      <c r="AC17">
        <v>2</v>
      </c>
      <c r="AD17">
        <f t="shared" si="1"/>
        <v>0.83499999999999996</v>
      </c>
      <c r="AE17">
        <f t="shared" si="2"/>
        <v>0.99499999999999988</v>
      </c>
      <c r="AF17">
        <f>1*3+1*3+1*3</f>
        <v>9</v>
      </c>
      <c r="AG17" t="s">
        <v>126</v>
      </c>
    </row>
    <row r="18" spans="1:33" x14ac:dyDescent="0.25">
      <c r="A18">
        <v>1</v>
      </c>
      <c r="B18" t="s">
        <v>47</v>
      </c>
      <c r="C18" t="s">
        <v>48</v>
      </c>
      <c r="D18" s="1">
        <v>1965</v>
      </c>
      <c r="E18">
        <v>7067</v>
      </c>
      <c r="F18">
        <v>6415</v>
      </c>
      <c r="G18">
        <v>6415</v>
      </c>
      <c r="H18">
        <f t="shared" si="0"/>
        <v>6.415</v>
      </c>
      <c r="I18">
        <v>2</v>
      </c>
      <c r="J18">
        <v>2</v>
      </c>
      <c r="K18">
        <v>3</v>
      </c>
      <c r="L18">
        <v>3</v>
      </c>
      <c r="M18">
        <v>2</v>
      </c>
      <c r="N18">
        <v>2</v>
      </c>
      <c r="O18">
        <v>3</v>
      </c>
      <c r="P18">
        <v>2</v>
      </c>
      <c r="Q18">
        <v>2</v>
      </c>
      <c r="R18">
        <v>3</v>
      </c>
      <c r="S18">
        <v>2</v>
      </c>
      <c r="T18">
        <v>4</v>
      </c>
      <c r="U18">
        <v>2</v>
      </c>
      <c r="V18">
        <v>2</v>
      </c>
      <c r="W18">
        <v>2</v>
      </c>
      <c r="X18">
        <v>4</v>
      </c>
      <c r="Y18">
        <v>3</v>
      </c>
      <c r="Z18">
        <v>4</v>
      </c>
      <c r="AA18">
        <v>2</v>
      </c>
      <c r="AB18">
        <v>1</v>
      </c>
      <c r="AC18">
        <v>1</v>
      </c>
      <c r="AD18">
        <f t="shared" si="1"/>
        <v>0.93500000000000005</v>
      </c>
      <c r="AE18">
        <f t="shared" si="2"/>
        <v>0.93499999999999994</v>
      </c>
      <c r="AF18">
        <f>1*3+1*3+1*3</f>
        <v>9</v>
      </c>
      <c r="AG18" t="s">
        <v>127</v>
      </c>
    </row>
    <row r="19" spans="1:33" x14ac:dyDescent="0.25">
      <c r="A19" s="1">
        <v>7</v>
      </c>
      <c r="B19" s="1" t="s">
        <v>47</v>
      </c>
      <c r="C19" s="1" t="s">
        <v>49</v>
      </c>
      <c r="D19" s="1">
        <v>759</v>
      </c>
      <c r="E19" s="1">
        <v>12651</v>
      </c>
      <c r="F19" s="1">
        <v>12263</v>
      </c>
      <c r="G19" s="1">
        <v>12263</v>
      </c>
      <c r="H19" s="1">
        <f t="shared" si="0"/>
        <v>12.263</v>
      </c>
      <c r="I19" s="1">
        <v>1</v>
      </c>
      <c r="J19" s="1">
        <v>1</v>
      </c>
      <c r="K19" s="1">
        <v>3</v>
      </c>
      <c r="L19" s="1">
        <v>3</v>
      </c>
      <c r="M19" s="1">
        <v>2</v>
      </c>
      <c r="N19" s="1">
        <v>2</v>
      </c>
      <c r="O19" s="1">
        <v>3</v>
      </c>
      <c r="P19" s="1">
        <v>1</v>
      </c>
      <c r="Q19" s="1">
        <v>3</v>
      </c>
      <c r="R19" s="1">
        <v>1</v>
      </c>
      <c r="S19" s="1">
        <v>1</v>
      </c>
      <c r="T19" s="1">
        <v>3</v>
      </c>
      <c r="U19" s="1">
        <v>3</v>
      </c>
      <c r="V19" s="1">
        <v>2</v>
      </c>
      <c r="W19" s="1">
        <v>1</v>
      </c>
      <c r="X19" s="1">
        <v>3</v>
      </c>
      <c r="Y19" s="1">
        <v>2</v>
      </c>
      <c r="Z19" s="1">
        <v>2</v>
      </c>
      <c r="AA19" s="1">
        <v>2</v>
      </c>
      <c r="AB19" s="1">
        <v>3</v>
      </c>
      <c r="AC19" s="1">
        <v>3</v>
      </c>
      <c r="AD19">
        <f t="shared" si="1"/>
        <v>0.86499999999999999</v>
      </c>
      <c r="AE19">
        <f t="shared" si="2"/>
        <v>1.1749999999999998</v>
      </c>
      <c r="AF19">
        <f>1*3+1*3</f>
        <v>6</v>
      </c>
      <c r="AG19" t="s">
        <v>128</v>
      </c>
    </row>
    <row r="20" spans="1:33" x14ac:dyDescent="0.25">
      <c r="A20">
        <v>4</v>
      </c>
      <c r="B20" t="s">
        <v>47</v>
      </c>
      <c r="C20" t="s">
        <v>50</v>
      </c>
      <c r="D20">
        <v>804.5</v>
      </c>
      <c r="E20">
        <v>7365</v>
      </c>
      <c r="F20">
        <v>8720</v>
      </c>
      <c r="G20">
        <v>7365</v>
      </c>
      <c r="H20">
        <f t="shared" si="0"/>
        <v>7.3650000000000002</v>
      </c>
      <c r="I20">
        <v>2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2</v>
      </c>
      <c r="Q20">
        <v>3</v>
      </c>
      <c r="R20">
        <v>2</v>
      </c>
      <c r="S20">
        <v>1</v>
      </c>
      <c r="T20">
        <v>3</v>
      </c>
      <c r="U20">
        <v>2</v>
      </c>
      <c r="V20">
        <v>2</v>
      </c>
      <c r="W20">
        <v>2</v>
      </c>
      <c r="X20">
        <v>4</v>
      </c>
      <c r="Y20">
        <v>3</v>
      </c>
      <c r="Z20">
        <v>3</v>
      </c>
      <c r="AA20">
        <v>2</v>
      </c>
      <c r="AB20">
        <v>3</v>
      </c>
      <c r="AC20">
        <v>1</v>
      </c>
      <c r="AD20">
        <f t="shared" si="1"/>
        <v>0.8899999999999999</v>
      </c>
      <c r="AE20">
        <f t="shared" si="2"/>
        <v>1.0249999999999999</v>
      </c>
      <c r="AF20">
        <f>1*3+1*3+1*3</f>
        <v>9</v>
      </c>
      <c r="AG20" t="s">
        <v>129</v>
      </c>
    </row>
    <row r="21" spans="1:33" x14ac:dyDescent="0.25">
      <c r="A21" s="1">
        <v>10</v>
      </c>
      <c r="B21" s="1" t="s">
        <v>47</v>
      </c>
      <c r="C21" s="1" t="s">
        <v>51</v>
      </c>
      <c r="D21" s="1">
        <v>263</v>
      </c>
      <c r="E21" s="1">
        <v>7250</v>
      </c>
      <c r="F21" s="1">
        <v>312288</v>
      </c>
      <c r="G21" s="1">
        <v>7250</v>
      </c>
      <c r="H21" s="1">
        <f t="shared" si="0"/>
        <v>7.25</v>
      </c>
      <c r="I21" s="1">
        <v>2</v>
      </c>
      <c r="J21" s="1">
        <v>3</v>
      </c>
      <c r="K21" s="1">
        <v>3</v>
      </c>
      <c r="L21" s="1">
        <v>3</v>
      </c>
      <c r="M21" s="1">
        <v>2</v>
      </c>
      <c r="N21" s="1">
        <v>2</v>
      </c>
      <c r="O21" s="1">
        <v>3</v>
      </c>
      <c r="P21" s="1">
        <v>1</v>
      </c>
      <c r="Q21" s="1">
        <v>3</v>
      </c>
      <c r="R21" s="1">
        <v>3</v>
      </c>
      <c r="S21" s="1">
        <v>3</v>
      </c>
      <c r="T21" s="1">
        <v>2</v>
      </c>
      <c r="U21" s="1">
        <v>2</v>
      </c>
      <c r="V21" s="1">
        <v>2</v>
      </c>
      <c r="W21" s="1">
        <v>3</v>
      </c>
      <c r="X21" s="1">
        <v>4</v>
      </c>
      <c r="Y21" s="1">
        <v>4</v>
      </c>
      <c r="Z21" s="1">
        <v>3</v>
      </c>
      <c r="AA21" s="1">
        <v>2</v>
      </c>
      <c r="AB21" s="1">
        <v>3</v>
      </c>
      <c r="AC21" s="1">
        <v>1</v>
      </c>
      <c r="AD21">
        <f t="shared" si="1"/>
        <v>0.92500000000000004</v>
      </c>
      <c r="AE21">
        <f t="shared" si="2"/>
        <v>0.99499999999999988</v>
      </c>
      <c r="AF21">
        <f>1*3+1*2+1*2+1*2+1*2</f>
        <v>11</v>
      </c>
      <c r="AG21" t="s">
        <v>130</v>
      </c>
    </row>
    <row r="22" spans="1:33" x14ac:dyDescent="0.25">
      <c r="A22">
        <v>12</v>
      </c>
      <c r="B22" t="s">
        <v>47</v>
      </c>
      <c r="C22" t="s">
        <v>52</v>
      </c>
      <c r="D22">
        <v>724</v>
      </c>
      <c r="E22">
        <v>2671</v>
      </c>
      <c r="F22">
        <v>2950</v>
      </c>
      <c r="G22">
        <v>2950</v>
      </c>
      <c r="H22">
        <f t="shared" si="0"/>
        <v>2.95</v>
      </c>
      <c r="I22">
        <v>2</v>
      </c>
      <c r="J22">
        <v>4</v>
      </c>
      <c r="K22">
        <v>3</v>
      </c>
      <c r="L22">
        <v>3</v>
      </c>
      <c r="M22">
        <v>3</v>
      </c>
      <c r="N22">
        <v>2</v>
      </c>
      <c r="O22">
        <v>4</v>
      </c>
      <c r="P22">
        <v>1</v>
      </c>
      <c r="Q22">
        <v>2</v>
      </c>
      <c r="R22">
        <v>1</v>
      </c>
      <c r="S22">
        <v>1</v>
      </c>
      <c r="T22">
        <v>2</v>
      </c>
      <c r="U22">
        <v>2</v>
      </c>
      <c r="V22">
        <v>2</v>
      </c>
      <c r="W22">
        <v>2</v>
      </c>
      <c r="X22">
        <v>4</v>
      </c>
      <c r="Y22">
        <v>3</v>
      </c>
      <c r="Z22">
        <v>2</v>
      </c>
      <c r="AA22">
        <v>2</v>
      </c>
      <c r="AB22">
        <v>2</v>
      </c>
      <c r="AC22">
        <v>1</v>
      </c>
      <c r="AD22">
        <f t="shared" si="1"/>
        <v>0.89999999999999991</v>
      </c>
      <c r="AE22">
        <f t="shared" si="2"/>
        <v>1.0249999999999999</v>
      </c>
      <c r="AF22">
        <f>1*3+1*3+1*3</f>
        <v>9</v>
      </c>
      <c r="AG22" t="s">
        <v>131</v>
      </c>
    </row>
    <row r="23" spans="1:33" x14ac:dyDescent="0.25">
      <c r="A23">
        <v>3</v>
      </c>
      <c r="B23" t="s">
        <v>47</v>
      </c>
      <c r="C23" t="s">
        <v>53</v>
      </c>
      <c r="D23">
        <v>302.5</v>
      </c>
      <c r="E23">
        <v>5552</v>
      </c>
      <c r="F23">
        <v>10232</v>
      </c>
      <c r="G23">
        <v>552</v>
      </c>
      <c r="H23">
        <f t="shared" si="0"/>
        <v>0.55200000000000005</v>
      </c>
      <c r="I23" s="1">
        <v>3</v>
      </c>
      <c r="J23" s="1">
        <v>2</v>
      </c>
      <c r="K23" s="1">
        <v>3</v>
      </c>
      <c r="L23" s="1">
        <v>2</v>
      </c>
      <c r="M23" s="1">
        <v>1</v>
      </c>
      <c r="N23" s="1">
        <v>2</v>
      </c>
      <c r="O23" s="1">
        <v>3</v>
      </c>
      <c r="P23" s="1">
        <v>1</v>
      </c>
      <c r="Q23" s="1">
        <v>3</v>
      </c>
      <c r="R23" s="1">
        <v>3</v>
      </c>
      <c r="S23" s="1">
        <v>3</v>
      </c>
      <c r="T23" s="1">
        <v>2</v>
      </c>
      <c r="U23" s="1">
        <v>3</v>
      </c>
      <c r="V23" s="1">
        <v>2</v>
      </c>
      <c r="W23" s="1">
        <v>3</v>
      </c>
      <c r="X23" s="1">
        <v>4</v>
      </c>
      <c r="Y23" s="1">
        <v>4</v>
      </c>
      <c r="Z23" s="1">
        <v>3</v>
      </c>
      <c r="AA23" s="1">
        <v>2</v>
      </c>
      <c r="AB23" s="1">
        <v>2</v>
      </c>
      <c r="AC23" s="1">
        <v>1</v>
      </c>
      <c r="AD23">
        <f t="shared" si="1"/>
        <v>0.92500000000000004</v>
      </c>
      <c r="AE23">
        <f t="shared" si="2"/>
        <v>0.96499999999999986</v>
      </c>
      <c r="AF23">
        <f>1*3+1*3+1*3</f>
        <v>9</v>
      </c>
      <c r="AG23" t="s">
        <v>132</v>
      </c>
    </row>
    <row r="24" spans="1:33" x14ac:dyDescent="0.25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33" x14ac:dyDescent="0.25">
      <c r="I25" t="s">
        <v>92</v>
      </c>
      <c r="J25" t="s">
        <v>93</v>
      </c>
      <c r="K25" t="s">
        <v>94</v>
      </c>
    </row>
    <row r="26" spans="1:33" x14ac:dyDescent="0.25">
      <c r="I26" t="s">
        <v>63</v>
      </c>
      <c r="J26" t="s">
        <v>95</v>
      </c>
      <c r="K26">
        <v>2</v>
      </c>
    </row>
    <row r="27" spans="1:33" x14ac:dyDescent="0.25">
      <c r="I27" t="s">
        <v>64</v>
      </c>
      <c r="J27" t="s">
        <v>96</v>
      </c>
      <c r="K27">
        <v>1</v>
      </c>
    </row>
    <row r="28" spans="1:33" x14ac:dyDescent="0.25">
      <c r="I28" t="s">
        <v>65</v>
      </c>
      <c r="J28" t="s">
        <v>97</v>
      </c>
      <c r="K28">
        <v>1</v>
      </c>
      <c r="V28" t="s">
        <v>92</v>
      </c>
      <c r="W28" t="s">
        <v>93</v>
      </c>
      <c r="X28" t="s">
        <v>94</v>
      </c>
    </row>
    <row r="29" spans="1:33" x14ac:dyDescent="0.25">
      <c r="I29" t="s">
        <v>66</v>
      </c>
      <c r="J29" t="s">
        <v>98</v>
      </c>
      <c r="K29">
        <v>1</v>
      </c>
      <c r="V29" t="s">
        <v>76</v>
      </c>
      <c r="W29" t="s">
        <v>84</v>
      </c>
      <c r="X29">
        <v>1.5</v>
      </c>
    </row>
    <row r="30" spans="1:33" x14ac:dyDescent="0.25">
      <c r="I30" t="s">
        <v>67</v>
      </c>
      <c r="J30" t="s">
        <v>99</v>
      </c>
      <c r="K30">
        <v>1</v>
      </c>
      <c r="V30" t="s">
        <v>77</v>
      </c>
      <c r="W30" t="s">
        <v>85</v>
      </c>
      <c r="X30">
        <v>0.5</v>
      </c>
    </row>
    <row r="31" spans="1:33" x14ac:dyDescent="0.25">
      <c r="I31" t="s">
        <v>68</v>
      </c>
      <c r="J31" t="s">
        <v>100</v>
      </c>
      <c r="K31">
        <v>0.5</v>
      </c>
      <c r="V31" t="s">
        <v>78</v>
      </c>
      <c r="W31" t="s">
        <v>86</v>
      </c>
      <c r="X31">
        <v>1</v>
      </c>
    </row>
    <row r="32" spans="1:33" x14ac:dyDescent="0.25">
      <c r="I32" t="s">
        <v>69</v>
      </c>
      <c r="J32" t="s">
        <v>101</v>
      </c>
      <c r="K32">
        <v>0.5</v>
      </c>
      <c r="V32" t="s">
        <v>79</v>
      </c>
      <c r="W32" t="s">
        <v>87</v>
      </c>
      <c r="X32">
        <v>0.5</v>
      </c>
    </row>
    <row r="33" spans="9:24" x14ac:dyDescent="0.25">
      <c r="I33" t="s">
        <v>70</v>
      </c>
      <c r="J33" t="s">
        <v>102</v>
      </c>
      <c r="K33">
        <v>2</v>
      </c>
      <c r="V33" t="s">
        <v>80</v>
      </c>
      <c r="W33" t="s">
        <v>88</v>
      </c>
      <c r="X33">
        <v>1</v>
      </c>
    </row>
    <row r="34" spans="9:24" x14ac:dyDescent="0.25">
      <c r="I34" t="s">
        <v>71</v>
      </c>
      <c r="J34" t="s">
        <v>103</v>
      </c>
      <c r="K34">
        <v>1</v>
      </c>
      <c r="V34" t="s">
        <v>81</v>
      </c>
      <c r="W34" t="s">
        <v>89</v>
      </c>
      <c r="X34">
        <v>2</v>
      </c>
    </row>
    <row r="35" spans="9:24" x14ac:dyDescent="0.25">
      <c r="I35" t="s">
        <v>72</v>
      </c>
      <c r="J35" t="s">
        <v>104</v>
      </c>
      <c r="K35">
        <v>1</v>
      </c>
      <c r="V35" t="s">
        <v>82</v>
      </c>
      <c r="W35" t="s">
        <v>90</v>
      </c>
      <c r="X35">
        <v>-1</v>
      </c>
    </row>
    <row r="36" spans="9:24" x14ac:dyDescent="0.25">
      <c r="I36" t="s">
        <v>73</v>
      </c>
      <c r="J36" t="s">
        <v>105</v>
      </c>
      <c r="K36">
        <v>1</v>
      </c>
      <c r="V36" t="s">
        <v>83</v>
      </c>
      <c r="W36" t="s">
        <v>91</v>
      </c>
      <c r="X36">
        <v>-1</v>
      </c>
    </row>
    <row r="37" spans="9:24" x14ac:dyDescent="0.25">
      <c r="I37" t="s">
        <v>74</v>
      </c>
      <c r="J37" t="s">
        <v>106</v>
      </c>
      <c r="K37">
        <v>1</v>
      </c>
    </row>
    <row r="38" spans="9:24" x14ac:dyDescent="0.25">
      <c r="I38" t="s">
        <v>75</v>
      </c>
      <c r="J38" t="s">
        <v>107</v>
      </c>
      <c r="K38"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COCOMODataLoad</vt:lpstr>
      <vt:lpstr>UseCaseDataLoad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2017-08-11T08:43:26Z</dcterms:created>
  <dcterms:modified xsi:type="dcterms:W3CDTF">2017-09-01T20:19:13Z</dcterms:modified>
</cp:coreProperties>
</file>