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1415" windowHeight="5790" tabRatio="838"/>
  </bookViews>
  <sheets>
    <sheet name="GCs" sheetId="14" r:id="rId1"/>
    <sheet name="LCs" sheetId="15" r:id="rId2"/>
    <sheet name="Sheet1" sheetId="16" r:id="rId3"/>
  </sheets>
  <calcPr calcId="145621"/>
</workbook>
</file>

<file path=xl/calcChain.xml><?xml version="1.0" encoding="utf-8"?>
<calcChain xmlns="http://schemas.openxmlformats.org/spreadsheetml/2006/main">
  <c r="R161" i="14" l="1"/>
  <c r="R160" i="14"/>
  <c r="R159" i="14"/>
  <c r="R158" i="14"/>
  <c r="R157" i="14"/>
  <c r="R156" i="14"/>
  <c r="R155" i="14"/>
  <c r="R154" i="14"/>
  <c r="Q161" i="14"/>
  <c r="Q160" i="14"/>
  <c r="Q159" i="14"/>
  <c r="Q158" i="14"/>
  <c r="Q157" i="14"/>
  <c r="Q156" i="14"/>
  <c r="Q155" i="14"/>
  <c r="U159" i="14"/>
  <c r="V52" i="15"/>
  <c r="X45" i="15"/>
  <c r="W152" i="14"/>
  <c r="W153" i="14"/>
  <c r="W154" i="14"/>
  <c r="V57" i="15"/>
  <c r="V56" i="15"/>
  <c r="U165" i="14"/>
  <c r="U166" i="14"/>
  <c r="R53" i="15"/>
  <c r="R52" i="15"/>
  <c r="R51" i="15"/>
  <c r="R49" i="15"/>
  <c r="R48" i="15"/>
  <c r="R47" i="15"/>
  <c r="R46" i="15"/>
  <c r="Q53" i="15"/>
  <c r="Q52" i="15"/>
  <c r="Q51" i="15"/>
  <c r="Q49" i="15"/>
  <c r="Q48" i="15"/>
  <c r="Q47" i="15"/>
  <c r="Q46" i="15"/>
  <c r="O75" i="15"/>
  <c r="O74" i="15"/>
  <c r="O73" i="15"/>
  <c r="O72" i="15"/>
  <c r="O71" i="15"/>
  <c r="O70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N159" i="14"/>
  <c r="N155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8" i="14"/>
  <c r="N157" i="14"/>
  <c r="N156" i="14"/>
  <c r="N154" i="14"/>
  <c r="N153" i="14"/>
  <c r="V51" i="15"/>
  <c r="V50" i="15"/>
  <c r="U161" i="14"/>
  <c r="U160" i="14"/>
  <c r="X47" i="15"/>
  <c r="X46" i="15"/>
  <c r="X44" i="15"/>
  <c r="O76" i="15" l="1"/>
  <c r="N184" i="14"/>
</calcChain>
</file>

<file path=xl/sharedStrings.xml><?xml version="1.0" encoding="utf-8"?>
<sst xmlns="http://schemas.openxmlformats.org/spreadsheetml/2006/main" count="2694" uniqueCount="826">
  <si>
    <t>S NO</t>
  </si>
  <si>
    <t>ACAD NO</t>
  </si>
  <si>
    <t>NAME</t>
  </si>
  <si>
    <t>SSB ATTEMPTS</t>
  </si>
  <si>
    <t>CONTACT NO</t>
  </si>
  <si>
    <t>E-MAIL ID</t>
  </si>
  <si>
    <t>Serivce Back ground (Father/Mother worked in defence forces)</t>
  </si>
  <si>
    <t>WK EXP</t>
  </si>
  <si>
    <t xml:space="preserve">SERVICE CADET </t>
  </si>
  <si>
    <t>Age</t>
  </si>
  <si>
    <t xml:space="preserve">HT
(In Cms) </t>
  </si>
  <si>
    <t>WT
(Kgs)</t>
  </si>
  <si>
    <t>OW</t>
  </si>
  <si>
    <t>UW</t>
  </si>
  <si>
    <t xml:space="preserve"> OTA</t>
  </si>
  <si>
    <t>OVERALL</t>
  </si>
  <si>
    <t>BLOOD GP</t>
  </si>
  <si>
    <t>Y/N</t>
  </si>
  <si>
    <t>Army/Navy/AF</t>
  </si>
  <si>
    <t>OFFR/JCO/OR</t>
  </si>
  <si>
    <t>STATE THE CADET BELONGS TO</t>
  </si>
  <si>
    <t>PERMANENT ADDRESS</t>
  </si>
  <si>
    <t>PAN CARD NO</t>
  </si>
  <si>
    <t>DOMICILE</t>
  </si>
  <si>
    <t>Serivce Back ground                         (Father/Mother worked in defence forces)</t>
  </si>
  <si>
    <t>WK EXP (PVT/BUS/GOVT/OTH)</t>
  </si>
  <si>
    <t>Y</t>
  </si>
  <si>
    <t>N</t>
  </si>
  <si>
    <t>HARYANA</t>
  </si>
  <si>
    <t>344, SECTOR -04, ROHTAK, HARYANA, 124001</t>
  </si>
  <si>
    <t>SHANWALASHNA@GMAIL.COM</t>
  </si>
  <si>
    <t>NO</t>
  </si>
  <si>
    <t>DPAPS1301J</t>
  </si>
  <si>
    <t>B+</t>
  </si>
  <si>
    <t>NIKITA AJIT NAIR</t>
  </si>
  <si>
    <t>B-</t>
  </si>
  <si>
    <t>MAHARASHTRA</t>
  </si>
  <si>
    <t>A-1, 102, HERMES HERITAGE, PHASE 2, SHASTRINAGAR, PUNE, MH</t>
  </si>
  <si>
    <t>NIKITAJITNAIR@GMAIL.COM</t>
  </si>
  <si>
    <t>PVT</t>
  </si>
  <si>
    <t>ALAPN4910B</t>
  </si>
  <si>
    <t>SRISHTI SHARMA</t>
  </si>
  <si>
    <t>IF-402,AWHO, GURJINDER VIHAR, GREATER NOIDA GAUTAM BUDDH NAGAR, UP 201301</t>
  </si>
  <si>
    <t>SRISHTI_SO9@YAHOO.COM</t>
  </si>
  <si>
    <t xml:space="preserve">ARMY </t>
  </si>
  <si>
    <t>OFFR</t>
  </si>
  <si>
    <t>CWZPS1963B</t>
  </si>
  <si>
    <t>NIRMALA KUMARI</t>
  </si>
  <si>
    <t>H NO 155, LOOKHI, KOSLI, REWARI, HARYANA, 123303</t>
  </si>
  <si>
    <t>NIKLL.BREM@GMAIL.COM</t>
  </si>
  <si>
    <t>ARMY</t>
  </si>
  <si>
    <t>JCO</t>
  </si>
  <si>
    <t>DHDPK3977H</t>
  </si>
  <si>
    <t>120, DURGA COLONY NB ROAD, MODIPURAM MEERUT UTAR PRADESH 250110</t>
  </si>
  <si>
    <t>SRISH.KAUSH@GAMIL.COM</t>
  </si>
  <si>
    <t>GOVT</t>
  </si>
  <si>
    <t>KIRAN DYARAKOTI</t>
  </si>
  <si>
    <t>P-137, ASHOK VIHAR VISTAR, KHIRNI PHATAK JAIPUR(JHOTWARA) JAIPUR RAJASTAN 302012</t>
  </si>
  <si>
    <t>KIRANJYCORAKOTI@GAMAIL.COM</t>
  </si>
  <si>
    <t>AVUPD8189N</t>
  </si>
  <si>
    <t>SWATI</t>
  </si>
  <si>
    <t>O+</t>
  </si>
  <si>
    <t>ST NO 5 UTTAM NAGAR, GOHANA, SONEPAT, HARYANA 131301</t>
  </si>
  <si>
    <t>SWATI14TO8@GMAIL.COM</t>
  </si>
  <si>
    <t>SAHIBA SIDHU</t>
  </si>
  <si>
    <t>PUNJAB</t>
  </si>
  <si>
    <t>KITHI NO 3, AS ATWAL POLICE COLONY PHILLAUR JALANDHAR PUNJAB 144410</t>
  </si>
  <si>
    <t>SAHIBA.SINDHU@YAHOO.IN</t>
  </si>
  <si>
    <t>FOJPS6993Q</t>
  </si>
  <si>
    <t>SHUBHAM SOLANKI</t>
  </si>
  <si>
    <t>900, NEW KARHERA COLONY MOHAN NAGAR, GHAZIABAD, UP 201007</t>
  </si>
  <si>
    <t>SHUBSOLANKI168@GMAIL.COM</t>
  </si>
  <si>
    <t>AF</t>
  </si>
  <si>
    <t>FSEPS7485A</t>
  </si>
  <si>
    <t>108/124 PV KOIL STREET, ROYAPURAM, CHENNAI 600 013</t>
  </si>
  <si>
    <t>MEENAGIRI21@GMAIL.COM</t>
  </si>
  <si>
    <t>MONIKA KUMARI</t>
  </si>
  <si>
    <t>AB+</t>
  </si>
  <si>
    <t>B9 AASHIRWAD VASANT VIHAAR COLONY DUMARDAGA RANCHI JHARKHAND 835217</t>
  </si>
  <si>
    <t>27.8.MONIKA@GMAIL.COM</t>
  </si>
  <si>
    <t>MANJU BAHUGUNA</t>
  </si>
  <si>
    <t>BAHAGUNA NIWAS BAHAHISAR MUSSORIE KULRI DEHRADUN UTTARAKHAND- 248179</t>
  </si>
  <si>
    <t>MANJOO.BAHUGUNA@GMAIL.COM</t>
  </si>
  <si>
    <t>RAVEENA</t>
  </si>
  <si>
    <t>KHEO WALI DHAB FAZIKA, PUNJAB 152121</t>
  </si>
  <si>
    <t>RAVEENAJAKHAR40@GMAIL.COM</t>
  </si>
  <si>
    <t>OR</t>
  </si>
  <si>
    <t>ALPA SETHI</t>
  </si>
  <si>
    <t>NEW DELHI</t>
  </si>
  <si>
    <t>B10, 9 NEW GOBIND PURA NEW DELHI, KRISHNA NAGAR, EAST DISTRICT, DELHI - 110051</t>
  </si>
  <si>
    <t>ALPASETHI@YAHOO.COM</t>
  </si>
  <si>
    <t>FDPPS3629E</t>
  </si>
  <si>
    <t>FLAT NO F3, PLOT 145, SECTOR 9-B, SWAPNIL APTS, SAKET NAGAR, BHOPAL, HABIBGANI BHOPAL, MP, 462024</t>
  </si>
  <si>
    <t>IYIRVIDHYA11@GMAIL.COM</t>
  </si>
  <si>
    <t>ACGP13229R</t>
  </si>
  <si>
    <t>SHIKHA CHAHAL</t>
  </si>
  <si>
    <t>1544, URBAN ESTATE, HISAR, HARYANA</t>
  </si>
  <si>
    <t>SHIKHA.1990@HOTMAIL.COM</t>
  </si>
  <si>
    <t>PRIYA DAS</t>
  </si>
  <si>
    <t>ODISHA</t>
  </si>
  <si>
    <t>BN 343, BALARAMAJAR SAFILGUDA, MALKAJGIRI, R R DISTRICT ANDHRA PRADESH 500047</t>
  </si>
  <si>
    <t>PRIYA.DAS.4422@GMAIL.COM</t>
  </si>
  <si>
    <t>BBBPD9695K</t>
  </si>
  <si>
    <t>NASREEN BANO</t>
  </si>
  <si>
    <t>VIJAYNAGAR, SECTOR -B, NILMATHA LUCKNOW CANTT DILKUSHA SADAR UP 226002</t>
  </si>
  <si>
    <t>NASREENBANO.NDA@GMAIL.COM</t>
  </si>
  <si>
    <t>BGIPB6614G</t>
  </si>
  <si>
    <t>PRATEEK RANA</t>
  </si>
  <si>
    <t>292, UNITED CGHS LTD, PLOT NO 34, SECTOR -4 DELHI, DWARKA POST OFFICE, SWARKA, 110078</t>
  </si>
  <si>
    <t>PRATEEKRANA458@GMAIL.COM</t>
  </si>
  <si>
    <t>BEYPR4132R</t>
  </si>
  <si>
    <t>CHITTRANJAN BALIAR SINGH</t>
  </si>
  <si>
    <t>A+</t>
  </si>
  <si>
    <t>ORABARSINGH, HURDA, ROYAPUR WA JANKIA KHURDA, ODISHA, 752020</t>
  </si>
  <si>
    <t>SCHITTRANJAN@GMAIL.COM</t>
  </si>
  <si>
    <t>ENHPS5542H</t>
  </si>
  <si>
    <t>LALITA KANWAR</t>
  </si>
  <si>
    <t>VILL- INDRAPUR,POST-PAVA,TCH- DIDWANA, DIST- NAGAUR, RAJASTHAN</t>
  </si>
  <si>
    <t>LALITAKANWAVIS@GMAIL.COM</t>
  </si>
  <si>
    <t>AJCPL3974B</t>
  </si>
  <si>
    <t>SURYA SASIDHARAN</t>
  </si>
  <si>
    <t>KERALA</t>
  </si>
  <si>
    <t>NALLAVEETTIL, THATTARUMUKKU, KALLUMALA, MAVELIKARA, ALAPLIZHA, KERALA-690110</t>
  </si>
  <si>
    <t>FUNWIDSURYA@GMAIL.COM</t>
  </si>
  <si>
    <t>RENU BALA</t>
  </si>
  <si>
    <t>VILL- SUDESSAN, CITY- SIRSA, PO- LUDESAR, DIST- SIRSA, STATE- HARYANA, PIN- 125010</t>
  </si>
  <si>
    <t>SRRENU9@GMAIL.COM</t>
  </si>
  <si>
    <t>SHUBHANGI GUPTA</t>
  </si>
  <si>
    <t xml:space="preserve">Y </t>
  </si>
  <si>
    <t>42/6, MUIR ROAD, RAJAPUR, ALLAHABAD, RAJAPUR, ALLAHABAD (DIST), UP-211001</t>
  </si>
  <si>
    <t>SHUBHANGI.GUPTA18@GMAIL.COM</t>
  </si>
  <si>
    <t>AZHPG9858Q</t>
  </si>
  <si>
    <t>RUCHI PATHAK</t>
  </si>
  <si>
    <t>B1-124, TOWER-16, SILVER CITY, SECTOR-93, NOLDA, GUATAM BUDDH NAGAR, UP-201304</t>
  </si>
  <si>
    <t>RUCHI199017@GMAIL.COM</t>
  </si>
  <si>
    <t>TANVI MEHTA</t>
  </si>
  <si>
    <t>A-</t>
  </si>
  <si>
    <t>107, GOMPA ROAD, MODEL TOWN , MANALI, KULLU (DIST) HP-175131</t>
  </si>
  <si>
    <t>MEHTATANVI86@GMAIL.COM</t>
  </si>
  <si>
    <t>BXGPMO154D</t>
  </si>
  <si>
    <t>PUPINDER KOUR AZROT</t>
  </si>
  <si>
    <t>WARD NO-4, KOTU ARJUN SINGH, JAMMU, PO- LOTU SHAH DAULA , JAMMU(DIST), J&amp;K-181102</t>
  </si>
  <si>
    <t>PUPI987JAMMU@GMAIL.COM</t>
  </si>
  <si>
    <t>BJCPA8584P</t>
  </si>
  <si>
    <t>DIPIKA DOOT</t>
  </si>
  <si>
    <t>H NO -107, GANESH COLONY, KHATIPURA, JAIPUR, RAJ  302012</t>
  </si>
  <si>
    <t>DIPIKA.DOOT11@GMAIL.COM</t>
  </si>
  <si>
    <t>ASMITA GILL</t>
  </si>
  <si>
    <t>95, HEERA NAGAR, DCM, AJMET ROAD, JAIPUR, RAJ - 302021</t>
  </si>
  <si>
    <t>GILLASMITA@HOTMAIL.COM</t>
  </si>
  <si>
    <t>SAKSHI ARORA</t>
  </si>
  <si>
    <t>UG -2/579, SHALIMAR GARDEN, EXTN -1, SAHILBABAD,  GHAZIABAD, MOHAN NAGAR, UTTAR PRADESH  - 201005</t>
  </si>
  <si>
    <t>AURORASSAKSHMI@GMIAL.COM</t>
  </si>
  <si>
    <t>BAAPA5153K</t>
  </si>
  <si>
    <t>JYOTI KANWAR SHEKHAWAT</t>
  </si>
  <si>
    <t>GUJARAT</t>
  </si>
  <si>
    <t>P-59, SHEKHAWAT NIWAS, NEW LOTUS COLONY, BHUJ, KUTCH, GUJ - 370001</t>
  </si>
  <si>
    <t>JYOTI.SHEKHAWAT02@GMAIL.COM</t>
  </si>
  <si>
    <t>FVKPS4745A</t>
  </si>
  <si>
    <t>3889, SUPRABATHA, SARASWATHI PURAM, HASSAN, KARNATAKA - 523202</t>
  </si>
  <si>
    <t>NISHAHK024@GMAIL.COM</t>
  </si>
  <si>
    <t>ANNPN7238F</t>
  </si>
  <si>
    <t>RENU SINGH SHEKHAWAT</t>
  </si>
  <si>
    <t>SHRIL NARPAT SINGH, DIBRE VALLA MOHALLA, DABRI DHEER SINGH, VIA - MANDRELLA, JHUNJHUNU, RAJ - 300025</t>
  </si>
  <si>
    <t>RENU.RMLNLU@GMAIL.COM</t>
  </si>
  <si>
    <t>NAVY</t>
  </si>
  <si>
    <t>OTHERS</t>
  </si>
  <si>
    <t>ANITA SHARMA</t>
  </si>
  <si>
    <t>SIOT, TGEH+-SUNDERBANI, RAJOORI, J&amp;K - 185152</t>
  </si>
  <si>
    <t>ANITASHARMA.22@GMAIL.COM</t>
  </si>
  <si>
    <t>BTXPS6471A</t>
  </si>
  <si>
    <t>ARUN KUMAR</t>
  </si>
  <si>
    <t>J&amp;K</t>
  </si>
  <si>
    <t>BREHVI, RAJOURI, J&amp;K - 185201</t>
  </si>
  <si>
    <t>ARUN270790@GMAILC.OM</t>
  </si>
  <si>
    <t>DHKPK6369E</t>
  </si>
  <si>
    <t>142/1, BHARATHIYAR STREET, METTUPALAYAM, COIMBATORE, TAMILNADU-641301</t>
  </si>
  <si>
    <t>VAISHLIGANESAN@GMAIL.COM</t>
  </si>
  <si>
    <t>BARKHA SHRIVASTAVA</t>
  </si>
  <si>
    <t>71, BAJINAMATH COLONY, SAGRA TILWARA, JABALPUR, MP-482003</t>
  </si>
  <si>
    <t>BARKHABAHARSHRIVASTARA@GMAIL.COM</t>
  </si>
  <si>
    <t>DMXPS1696N</t>
  </si>
  <si>
    <t>C/O MR KB RAI, KOINDI BUZURG, TAMKOHI RAJ, KUSHINAGAR, UTTAR PRADESH - 274401</t>
  </si>
  <si>
    <t>SHIPRARAI992@GMAIL.COM</t>
  </si>
  <si>
    <t>BWSPR0393C</t>
  </si>
  <si>
    <t>ATTIA CHOWHAN</t>
  </si>
  <si>
    <t>149, 1, VIDHATA NGAR, BATHINDI, JAMMU - 181152</t>
  </si>
  <si>
    <t>ATTIA.MNAB@YAHOO.COM</t>
  </si>
  <si>
    <t>AXNPC9649M</t>
  </si>
  <si>
    <t>TANIYA GUPTA</t>
  </si>
  <si>
    <t>587, LIG FLATS, HASTSAL, UTTAM NAGAR, DELHI - 110059</t>
  </si>
  <si>
    <t>gurdeepgupta@gmail.com</t>
  </si>
  <si>
    <t>BEZPG0236E</t>
  </si>
  <si>
    <t>NAVITA RAJAN</t>
  </si>
  <si>
    <t>NO 6, ISHARDA HOUSE, CIVIL LINES, JAIPUR , RAJ-302006</t>
  </si>
  <si>
    <t>NAVITA RAJAN@ GMAIL.COM</t>
  </si>
  <si>
    <t>ANTERPREET SINGH</t>
  </si>
  <si>
    <t>18, BLOCK-A, GH-3, MANSHA DEVI COMPLEX, SECTOR-5, PANCHKULA, HARYANA-134109</t>
  </si>
  <si>
    <t>ANTERPREET1989@GMAIL.COM</t>
  </si>
  <si>
    <t>EOUPS4209P</t>
  </si>
  <si>
    <t>GOWTHAM R</t>
  </si>
  <si>
    <t>1/26, MANIKAVASAGAR KOVIL ST, ADIANNAMALAI, THIRUVANNAMALAI, ADIANNAMALAI, TAMILNADU-606604</t>
  </si>
  <si>
    <t>BLIVE.GOWTHAM@GMAIL.COM</t>
  </si>
  <si>
    <t>ATEPG3862f</t>
  </si>
  <si>
    <t>SAYALI D-19, SHIVAJI NAGAR, DAPOLI, RATNAGIRI, MAHARASHTRA</t>
  </si>
  <si>
    <t>PLANET.AJINKYA@GMAIL.COM</t>
  </si>
  <si>
    <t>BUFPK3950H</t>
  </si>
  <si>
    <t>KHOT AJINKYAGURU TUKARAM</t>
  </si>
  <si>
    <t>DESH DEEPAK TIWARI</t>
  </si>
  <si>
    <t>90, B.S. TIWARI, VIVEKANAND NAGAR,  FAIZABAD, UP-224001</t>
  </si>
  <si>
    <t>DESHDEEPAK27@GMAIL.COM</t>
  </si>
  <si>
    <t>APCPT1099K</t>
  </si>
  <si>
    <t>NEELU RANA</t>
  </si>
  <si>
    <t>790/28,BHARAT COLONY, RONTAK, HARYANA-0124001</t>
  </si>
  <si>
    <t>01262-213675</t>
  </si>
  <si>
    <t>NEELURANA. RANA599@GMAIL.COM</t>
  </si>
  <si>
    <t>883, FIFTH ST, DAHIYA COLONY, SONIPAT, HARYANA-131001</t>
  </si>
  <si>
    <t>DAHIYAAMITKUMAR19@GMAIL.COM</t>
  </si>
  <si>
    <t>CCYPD9988C</t>
  </si>
  <si>
    <t>K-5, NEAR BOOSTING STATION BANK COLONY, BHIWANI, HARYANA-127021</t>
  </si>
  <si>
    <t>VWITHVIJAY@GMAIL.COM</t>
  </si>
  <si>
    <t>AKSHAY TYAGI</t>
  </si>
  <si>
    <t>DELHI</t>
  </si>
  <si>
    <t xml:space="preserve">1, MASTSAL VILLAGE, UTTAM NAGAR, NEW DELHI-110059 </t>
  </si>
  <si>
    <t>AKUTANGY@GAMIL.COM</t>
  </si>
  <si>
    <t>AVOPT6136F</t>
  </si>
  <si>
    <t>BHATI PRADYUMANSINH BHARATSINH</t>
  </si>
  <si>
    <t>212, PADMAPOLE, VADIGAM, DARIYAPUR, AHMEDABAD, GUJRAT-380001</t>
  </si>
  <si>
    <t>PRADYUMANSINHBHATI137@GMAIL.COM</t>
  </si>
  <si>
    <t>AZCPB0148H</t>
  </si>
  <si>
    <t>BALVEER SINGH RATHORE</t>
  </si>
  <si>
    <t>145/25, RAMDEV NAGAR, NANDRI, BANAR ROAD, JODHPUR, RAJASTHAN-342027</t>
  </si>
  <si>
    <t>BALVEERRATHORE8952@GMAIL.COM</t>
  </si>
  <si>
    <t>BEPPR8695A</t>
  </si>
  <si>
    <t>113/1, GARDEN HOUSE COMPOUND, NAINITAL, MALLITAL, UTTRAKHAND-263001</t>
  </si>
  <si>
    <t>AISHWARYSHAH08@GMAIL.COM</t>
  </si>
  <si>
    <t>CUHPS0928J</t>
  </si>
  <si>
    <t>SURAJIT BANERJEE</t>
  </si>
  <si>
    <t>44/44, FLAT NO -1, MAHAVIR ENCLAVE, PALAM, SOUTH WEST DELHI, NEW DELHI-110045</t>
  </si>
  <si>
    <t>SURAJITBANERJEE1711@GMAIL.COM</t>
  </si>
  <si>
    <t>BJFPB0939Q</t>
  </si>
  <si>
    <t>AMOL DHAYTADAK</t>
  </si>
  <si>
    <t>DHAYTADAK WADI, MOHATHA, AHMEDNAGAR, MAHARASHTRA-414102</t>
  </si>
  <si>
    <t>AMOLDHAYTADAK08@ GMAIL.COM</t>
  </si>
  <si>
    <t>BGJPD6872R</t>
  </si>
  <si>
    <t>VINAY SHARMA</t>
  </si>
  <si>
    <t>C/O, BABU RAM SHARAD, NICHLA THAK, SAKRAYA, BHIND, MP-477555</t>
  </si>
  <si>
    <t>SHARMA.VINAY20@YAHOO.COM</t>
  </si>
  <si>
    <t>DIRPS2175G</t>
  </si>
  <si>
    <t>SATISH GUPTA</t>
  </si>
  <si>
    <t>JHARKHAND</t>
  </si>
  <si>
    <t>134/A, WARD NO 1,  BELAHATHI ROAD, PIPRATOLI, KHUNTI, JHARKAHAND-835210</t>
  </si>
  <si>
    <t>SATISHGUPTA3611@GMAIL.COM</t>
  </si>
  <si>
    <t>BEPPG5308K</t>
  </si>
  <si>
    <t>ADITYA RANA</t>
  </si>
  <si>
    <t>12/2, NEAR PARCHAYAT BHAVAN, KAKIRA, TEH. BHATIYAT, CHAMBU, HP-176313</t>
  </si>
  <si>
    <t>WORK.ADITYA@GMAIL.COM</t>
  </si>
  <si>
    <t>BIAPR0113E</t>
  </si>
  <si>
    <t>PRAMOD KUMAR</t>
  </si>
  <si>
    <t>CHANDGUTHI, CHURU, RAJASTHAN-331305</t>
  </si>
  <si>
    <t>CR.PRAMOD91@GMAIL.COM</t>
  </si>
  <si>
    <t>BZRPK7451G</t>
  </si>
  <si>
    <t>SONU SHARMA</t>
  </si>
  <si>
    <t>DANGROL, DANGROL, SHAMLI, UP-247775</t>
  </si>
  <si>
    <t>SSSONU12.3.SS@GMAIL.COM</t>
  </si>
  <si>
    <t>CHWPS9223E</t>
  </si>
  <si>
    <t>ABASAHEB VILAS DEOKAR</t>
  </si>
  <si>
    <t>10, SAI MAULI, SHIVNAGAR, MIDC, SATAR, MH - 415001</t>
  </si>
  <si>
    <t>ABAALONE@GMAIL.COM</t>
  </si>
  <si>
    <t>ANVPD7545H</t>
  </si>
  <si>
    <t>ASSAM</t>
  </si>
  <si>
    <t>WARD NO 8, BAMGAON (JYOTI NAGAR), SONITPUR, ASSAM - 784176</t>
  </si>
  <si>
    <t>SHARMA.BIDYUT1145@GMAIL.COM</t>
  </si>
  <si>
    <t>CZIPS1219N</t>
  </si>
  <si>
    <t>KALLODY, MANANTHAVADY, EDAVKA, WAYANAD, KERALA - 670645</t>
  </si>
  <si>
    <t>04935-312629</t>
  </si>
  <si>
    <t>HAREESHTR007@GMAIL.COM</t>
  </si>
  <si>
    <t>NIKHIL KUMAR</t>
  </si>
  <si>
    <t xml:space="preserve"> N</t>
  </si>
  <si>
    <t>44-F, POCKET A/3, MAYUR VIHAR III, DELHLI - 110096</t>
  </si>
  <si>
    <t>NIKHIL23923@GMAIL.COM</t>
  </si>
  <si>
    <t>AVAKP7688K</t>
  </si>
  <si>
    <t>WANGKHEM HEMCHAND MEETEI</t>
  </si>
  <si>
    <t>MANIPUR</t>
  </si>
  <si>
    <t>QTR TYPE -3/E-51, LANGOL HOUSING COMPLEX , LANGOL, IMPHAL, MANIPUR - 795004</t>
  </si>
  <si>
    <t>CHANWANGK@GMAIL.COM</t>
  </si>
  <si>
    <t>BMTPM5032N</t>
  </si>
  <si>
    <t>SHIRVAIKAR ANEESH PARAG</t>
  </si>
  <si>
    <t>5/GORAI DHANASHREE CHSL, PLOT NO 25, GORAI -1, BORIVALI(W), MUMBAI, MH - 400092</t>
  </si>
  <si>
    <t>SHIRVAIKAR.ANEESH@GMAIL.COM</t>
  </si>
  <si>
    <t>BZRPS1504A</t>
  </si>
  <si>
    <t>B NO 90, AB ROAD, MHOW, INDORE, MP - 453441</t>
  </si>
  <si>
    <t>`YASHOVARDHAN.D@GMAIL.COM</t>
  </si>
  <si>
    <t>ANDHRA PRADESH</t>
  </si>
  <si>
    <t>6-8-311, VISWESARYA NAGAR, GAJUWAKA, VISKHAPATNAM, BHPV POST, AP - 530012</t>
  </si>
  <si>
    <t>KSVJOHN@GMAIL.COM</t>
  </si>
  <si>
    <t>DOJPK1492A</t>
  </si>
  <si>
    <t>FULSUNDAR KIRAN BABAJI</t>
  </si>
  <si>
    <t>MALTHAN, PUNE, MALTHAM, PUNE, MAHARASHTRA - 412218</t>
  </si>
  <si>
    <t>KLIRANFS23@GMAIL.COM</t>
  </si>
  <si>
    <t>ABRPF3466H</t>
  </si>
  <si>
    <t>SHESHADRI NILAYA, DAASARA BEEDI, JARIKERE, CHIKMAGALUR, KARNATAKA - 577228</t>
  </si>
  <si>
    <t>ANKITHCRZ@GMAIL.COM</t>
  </si>
  <si>
    <t>BAJPA2921C</t>
  </si>
  <si>
    <t>ANURAG MOHAN S</t>
  </si>
  <si>
    <t>04, CAUVERY, NAVAL PARK, GHATK PAR, MUMBAI, MH - 400066</t>
  </si>
  <si>
    <t>ANURAGMOHAN89@GMAIL.COM</t>
  </si>
  <si>
    <t>DQSPS0847E</t>
  </si>
  <si>
    <t>BIHAR</t>
  </si>
  <si>
    <t>GURUBAZA, KATIHAR, BIHAR - 854104</t>
  </si>
  <si>
    <t>RANJIT4KASHYAP@GMAIL.COM</t>
  </si>
  <si>
    <t>CENPK5437C</t>
  </si>
  <si>
    <t>MADHVENDER SINGH CHAUHAN</t>
  </si>
  <si>
    <t>SUDHA BHAVAN, WARD NO -8, JATAVZI, GURGAON, HARYANA - 122504</t>
  </si>
  <si>
    <t>MADHICHAUHAN@GMAIL.COM</t>
  </si>
  <si>
    <t>AMGPC2755A</t>
  </si>
  <si>
    <t>GURIQBAL SINGH</t>
  </si>
  <si>
    <t>B +</t>
  </si>
  <si>
    <t>435, NEW DEFENCE COLONY, OLD PHAGWARA RD, JALANDHAR CANTT, PUNJAB - 144005</t>
  </si>
  <si>
    <t>GARY199301@ICLOUD.COM</t>
  </si>
  <si>
    <t>AKASH RODRIGUES</t>
  </si>
  <si>
    <t>CDR GEORGE MERS RD, MANGALORE, KANKANADY, DAKSHINA KANNADA, KARNATAKA - 575002</t>
  </si>
  <si>
    <t>AKASH.RODRI08@YAHOO.CO.IN</t>
  </si>
  <si>
    <t>BFVPR5175J</t>
  </si>
  <si>
    <t>VIVEK G</t>
  </si>
  <si>
    <t>14/10, CHANDRAN GARDEN, CHINNATHIRUPATHY, SALEM - 636008</t>
  </si>
  <si>
    <t>VIVEK.SMITH89@GMAIL.COM</t>
  </si>
  <si>
    <t>AOQPV7768A</t>
  </si>
  <si>
    <t>KULKEERTY SINGH NARWAR</t>
  </si>
  <si>
    <t>C/O SHYAM SINGH, JYOTI NAGAR,  MATHURA, KIRSHNA NAGAR, U P - 281004</t>
  </si>
  <si>
    <t>KULKEERTYSINGH@GMAIL.COM</t>
  </si>
  <si>
    <t>RAJ MANGAL SOY</t>
  </si>
  <si>
    <t>REGADIH, GALUDIH, SARAIKELA-KHARSWAN, JHARKHAND-833101</t>
  </si>
  <si>
    <t>RAJMSOY@GMAIL.COM</t>
  </si>
  <si>
    <t>FZZPS7891J</t>
  </si>
  <si>
    <t>SAMIT RANA</t>
  </si>
  <si>
    <t>C/O SUBHASH CHANDAR RANA, PARMNAND,  PATHANKOT, PUNJAB-143531</t>
  </si>
  <si>
    <t>SAMITRANA33@GMAIL.COM</t>
  </si>
  <si>
    <t>ARLPR3237J</t>
  </si>
  <si>
    <t>SAURABH LAKHANPAL</t>
  </si>
  <si>
    <t>GANOH, MEHRE, BANI, HAMIRPUR, HP</t>
  </si>
  <si>
    <t>LAKRANPALSAURABH65@GMAIL.COM</t>
  </si>
  <si>
    <t>ALYPL8348P</t>
  </si>
  <si>
    <t>SHIKHAR GOYAL</t>
  </si>
  <si>
    <t>3/26, JAPAN HOUSE, RANSANAHI STATE, ALIGARH, UP-202001</t>
  </si>
  <si>
    <t>GOYALSHIKHAR@ROCKETMAIL.COM</t>
  </si>
  <si>
    <t>APJPG1433R</t>
  </si>
  <si>
    <t>RAJENDRA KUMAR SETHI</t>
  </si>
  <si>
    <t>PATNA STREET, ODAGAON, NAYAGARH, ODISHA-752081</t>
  </si>
  <si>
    <t>RAJENDRA.SETHI6@GMAIL.COM</t>
  </si>
  <si>
    <t>DHQPS5130D</t>
  </si>
  <si>
    <t>VIBHOR DWIVEDI</t>
  </si>
  <si>
    <t>B-109, ANUKAMPA, RESIDENCY SWANTI NAGAR, DURGAPURA, JAIPUR, RAJSATHAN-302018</t>
  </si>
  <si>
    <t>VIBHOR.XAVERITE@GMAIL.COM</t>
  </si>
  <si>
    <t>ADGPD7519D</t>
  </si>
  <si>
    <t>TANUJ SHARMA</t>
  </si>
  <si>
    <t>22, SECTOR 13A HUDA, HISAR, HARYANA</t>
  </si>
  <si>
    <t>TANUJ.SHARMA@GMAIL.CO</t>
  </si>
  <si>
    <t>CZHPS2275M</t>
  </si>
  <si>
    <t>ABHISHEK NEHRA</t>
  </si>
  <si>
    <t>B-3, MALVIYA NAGAR, ALWAR, RAJASTHAN-301001</t>
  </si>
  <si>
    <t>ABHISHEK.NEHRA10@GMAIL.COM</t>
  </si>
  <si>
    <t>SHAUN HANVEY</t>
  </si>
  <si>
    <t xml:space="preserve">N </t>
  </si>
  <si>
    <t>11, EAST CANAL ROAD, DEHRADUN, UTTARAKHAND</t>
  </si>
  <si>
    <t>SHAUN.HANVEY93@GMAIL.COM</t>
  </si>
  <si>
    <t>AGMPH5976J</t>
  </si>
  <si>
    <t>RADHESH R</t>
  </si>
  <si>
    <t>RADHUSHA HOUSE, APMC ROAD, PUTTUR , DAKSHINA KANNADA, KARNATAKA-574201</t>
  </si>
  <si>
    <t>RADHESHGOWDA@GMAIL.COM</t>
  </si>
  <si>
    <t>ATTPG0597N</t>
  </si>
  <si>
    <t>10, NALLA GOUNDAN PALAYAM, CHITHODE, ERODE, TAMILNADU-638102</t>
  </si>
  <si>
    <t>K-SRIVATHSAN@ROCKETMAIL.COM</t>
  </si>
  <si>
    <t>DVXPS3178A</t>
  </si>
  <si>
    <t>ANIL</t>
  </si>
  <si>
    <t>103,KAPASHERA, SAMALKHA, NEW DELHI,DELHI-110037</t>
  </si>
  <si>
    <t>DBUPS1616A</t>
  </si>
  <si>
    <t>PARIKSHIT BAWA</t>
  </si>
  <si>
    <t>NCR (GURGAON)</t>
  </si>
  <si>
    <t>B-203, SAMANVAY CGHS, PLOT NO 82,SECTOR 56, GURGAON, HARYANA-122011</t>
  </si>
  <si>
    <t>PARIKSHITBAWA@GMAIL.COM</t>
  </si>
  <si>
    <t>BDFPB2068A</t>
  </si>
  <si>
    <t>GORLE SAI KRISHNA</t>
  </si>
  <si>
    <t>TELANGANA</t>
  </si>
  <si>
    <t>88-B, GPRA QTS, INDIRA NAGAR, HYDRABAD, RANGA REDDY , TELANGANA-500032</t>
  </si>
  <si>
    <t>CHAMPGSK26@GMAIL.COM</t>
  </si>
  <si>
    <t>GUNTIREDDY BHAGYARAJ</t>
  </si>
  <si>
    <t>9-116/D/1, SAI NILIYAM, LAXMI NAGAR COLONY, BODUPPAL, HYDERABAD, R.R DISTRICT, TELANGANA-500092</t>
  </si>
  <si>
    <t>GBHAGYARAJ1359@GMAIL.COM</t>
  </si>
  <si>
    <t>BLCPG2323Q</t>
  </si>
  <si>
    <t>GOVIND BENIWAL</t>
  </si>
  <si>
    <t>WARD NO 25, SHIVPURA BAS, THESIL-BHADRA, HANUMAN GARH, RAJASTHAN-335501</t>
  </si>
  <si>
    <t>GBENIWAL786@GMAIL.COM</t>
  </si>
  <si>
    <t>29,SAMBANDHA MOORTHY ST, NEAR WEST MAST ST, MADURAI, TAMILNADU-625001</t>
  </si>
  <si>
    <t>AADHARSHP@GMAIL.COM</t>
  </si>
  <si>
    <t>BDRPA8655G</t>
  </si>
  <si>
    <t>HARDEEP SINGH</t>
  </si>
  <si>
    <t>6, BOMBELI, MAHILPUR, HOSHIARPUR, PUNJAB-146101</t>
  </si>
  <si>
    <t>HARDEEP.KHATAN@GMAIL.COM</t>
  </si>
  <si>
    <t>DSDPS5250N</t>
  </si>
  <si>
    <t>JERRY BERNAD D</t>
  </si>
  <si>
    <t>A1B+</t>
  </si>
  <si>
    <t>2/386, PUDHU NAGAR, MANAMPOONDI, VILLAUPURAM, THIRUKOVILUR, TN-605757</t>
  </si>
  <si>
    <t>JERRYBERNAD2014@GMAIL.COM</t>
  </si>
  <si>
    <t>BPYPB4001C</t>
  </si>
  <si>
    <t>773, ASTAL, SUTANA, PANIPAT, HARYANA-132103</t>
  </si>
  <si>
    <t>RAGHUKAUSHIK91@GMAIL.COM</t>
  </si>
  <si>
    <t>CAYPK3914K</t>
  </si>
  <si>
    <t>MAHINDER SINGH RAWAT</t>
  </si>
  <si>
    <t>SUSMA SODAN, LANE NO 2, CANAL ROAD, GUMANIWALA, RISSIKESH, DEHRADUN, UTTARAKHAND-249204</t>
  </si>
  <si>
    <t>MAHI123RAWAT@GMAIL.COM</t>
  </si>
  <si>
    <t>ASMPR3114J</t>
  </si>
  <si>
    <t>SAWAN VERMA</t>
  </si>
  <si>
    <t>B-2, CANAL COLONY, BASABANKI,UP-225001</t>
  </si>
  <si>
    <t>VERMA.SAWAN@GMAIL.COM</t>
  </si>
  <si>
    <t>AJEPV0382M</t>
  </si>
  <si>
    <t>37, BARCHHWAR, SARKAGHAT, SURAJPUR BARI, MANDI, HP-175024</t>
  </si>
  <si>
    <t>PDEV49@GMAIL.COM</t>
  </si>
  <si>
    <t>AMIT SABHARWAL</t>
  </si>
  <si>
    <t>LANE NO 15,  GREATER KAILASH, JAMMAU, J&amp;K-180020</t>
  </si>
  <si>
    <t>AMITSABHARWAL349@GMAIL.COM</t>
  </si>
  <si>
    <t>FMMPS9546C</t>
  </si>
  <si>
    <t>SAURABH MALIK</t>
  </si>
  <si>
    <t>BADHANAPANA, NEAR CHOPAL, KHANPUR KALAN, SONIPAT, HARYANA-131305</t>
  </si>
  <si>
    <t>SAURABHMALIK.MALIKO@GMAIL.COM</t>
  </si>
  <si>
    <t>EEBPS8611L</t>
  </si>
  <si>
    <t>THAKRE AKASH ASHOK</t>
  </si>
  <si>
    <t>28, ADARSH NAGAR, FARAS, KORADI ROAD, NAGPUR, MANAKAPUR, MAHARASHTRA-440030</t>
  </si>
  <si>
    <t>ASH100392@GMAIL.COM</t>
  </si>
  <si>
    <t>AKPPT5645K</t>
  </si>
  <si>
    <t>MIR ALI HUSSAIN</t>
  </si>
  <si>
    <t>302 THIRD FLOOR, LANGFORD ROAD, BANGALORE, URBAN, KARNAKATA-560025</t>
  </si>
  <si>
    <t>COMMANDOALIHUSSAIN@GMAIL.COM</t>
  </si>
  <si>
    <t>AJEPH4520M</t>
  </si>
  <si>
    <t>KISHORE A</t>
  </si>
  <si>
    <t>3464, 7 TH CROSS GAYATRI NAGAR, BANGALORE,KARNATAKA-560021</t>
  </si>
  <si>
    <t>KISHINDHOC444@GMAIL.COM</t>
  </si>
  <si>
    <t>BOLPA6423D</t>
  </si>
  <si>
    <t>PUNEET SHARMA</t>
  </si>
  <si>
    <t>WARD NO 8, NEAR RELIANCE  TOWER, NURPUR, THESIL NURPUR, DIST KANGRA, HP-776202</t>
  </si>
  <si>
    <t>ELITRA2089@GMAIL.COM</t>
  </si>
  <si>
    <t>EZHPS5050N</t>
  </si>
  <si>
    <t>RAHUL SIVANATHAN</t>
  </si>
  <si>
    <t>10, MUNEESHWARA TEMPLE, RAMAMURTHY NAGAR, BANGALORE, DOORAVANI, KARNATAKA-560016</t>
  </si>
  <si>
    <t>RAHUL.SIVANATHAN@GMAIL.COM</t>
  </si>
  <si>
    <t>HARSHAVARDHANAA SINGH HOODA</t>
  </si>
  <si>
    <t>P-44, PRATAP CHOWK, DELHI CANTT, DELHI-110010</t>
  </si>
  <si>
    <t>HARSHAHOODA@GMAIL.COM</t>
  </si>
  <si>
    <t>VISHAL</t>
  </si>
  <si>
    <t>O-</t>
  </si>
  <si>
    <t>771, BHAGANA, HISAR, HARYANA-125044</t>
  </si>
  <si>
    <t>VISHALVATS04@GMAIL.COM</t>
  </si>
  <si>
    <t>APMPV4617F</t>
  </si>
  <si>
    <t>SAHDEV SINGH RATHORE</t>
  </si>
  <si>
    <t>RODIA HOUSE, RASALA ROAD, JODHPUR, KUTCHERY, RAJASTHAN-342006</t>
  </si>
  <si>
    <t>SAHDEVSINGHRATHORE@GMAIL.COM</t>
  </si>
  <si>
    <t>BGSPR4536B</t>
  </si>
  <si>
    <t>SHREY KOTNALA</t>
  </si>
  <si>
    <t>191/A, MODEL COLONY, DEHRADUN, UTTARKHAND</t>
  </si>
  <si>
    <t>SHREYKOTNALA.92@GMAIL.COM</t>
  </si>
  <si>
    <t xml:space="preserve">L.F 6/7 BDA FLATS, 3RD MAIN, BTM LAYOUT 2ND STAGE, BANGALORE, KARNATAKA-560076 </t>
  </si>
  <si>
    <t>G.SATISHNAIK92@GMAIL.COM</t>
  </si>
  <si>
    <t>PRASHANT KUMAR SHARMA</t>
  </si>
  <si>
    <t>MIG NO 7, SECTOR 1A, PARWANOO, SOLAN, HIMACHAL PRADESH-173220</t>
  </si>
  <si>
    <t>SUJANIAN76@GMAIL.COM</t>
  </si>
  <si>
    <t>KAJLAN, TCH.BHVANA, RAJASTHAN</t>
  </si>
  <si>
    <t>PRANAVSHEORAN@GMAIL.COM</t>
  </si>
  <si>
    <t>FKGPS7310C</t>
  </si>
  <si>
    <t>AKSHAY PRATAP SINGH</t>
  </si>
  <si>
    <t>225, MARHPURA, TIRWA, KANNAUJ, UP-209723</t>
  </si>
  <si>
    <t>AKSHAYPRTP77@GMAIL.COM</t>
  </si>
  <si>
    <t>FTTPS7583F</t>
  </si>
  <si>
    <t>SANDEEP TIWARI</t>
  </si>
  <si>
    <t>SHUKUL PURWA, JAI CHANDPUR, SHRAWASTI, UTTAR PRADESH</t>
  </si>
  <si>
    <t>SANDEEPTIWARI18@GMAIL.COM</t>
  </si>
  <si>
    <t>APAPT6124P</t>
  </si>
  <si>
    <t>PANKAJ KUMAR</t>
  </si>
  <si>
    <t>338/11, PREM NAGAR,GURDASPUR, PUNJAB-143419</t>
  </si>
  <si>
    <t>PANKAJKUMAR1090@GMAIL.COM</t>
  </si>
  <si>
    <t>CGXPK4345M</t>
  </si>
  <si>
    <t>ARPAN PANDEY</t>
  </si>
  <si>
    <t>PLOT NO 23, OPPOSITE PADMRAJ LAWNS, FARA 3, KORADI ROAD, NAGPUR,,MAHARASHTRA-440030</t>
  </si>
  <si>
    <t>CHHPP4959P</t>
  </si>
  <si>
    <t>DIGVIJAY SINGH</t>
  </si>
  <si>
    <t>GHEEN,RANITAL, KANGRA, HIMACHAL PRADESH-176029</t>
  </si>
  <si>
    <t>INSDJS@GMAIL.COM</t>
  </si>
  <si>
    <t>EFXPS4890L</t>
  </si>
  <si>
    <t>BHATT PRANAV JITENDRA</t>
  </si>
  <si>
    <t>27/148,NAGRIK CUS LTD, SECTOR-1, CHARKOP KANDIVAI, MUMBAI, MAHARASTRA</t>
  </si>
  <si>
    <t>PRANAVBHATT1993@GMAIL.COM</t>
  </si>
  <si>
    <t>BDYPB6879G</t>
  </si>
  <si>
    <t>GURJINDER SINGH</t>
  </si>
  <si>
    <t>GAZI KOT, GURDAJPUR, PUNJAB-143531</t>
  </si>
  <si>
    <t>GURJINDER-SINGH-KHALSA@YAHOO.COM</t>
  </si>
  <si>
    <t>FFIPS2804N</t>
  </si>
  <si>
    <t>227, 11 TH CROSS, BANGALORE, KARNATAKA-560061</t>
  </si>
  <si>
    <t>RAKESHKRISHNAN92@GMAIL.COM</t>
  </si>
  <si>
    <t>CQTPK9933K</t>
  </si>
  <si>
    <t>28A, DEVI MANOR, MASILAMANI ST, DEVI NAGAR, AVADI, CHENNAI, THIRUVALLUUR DIST, TAMILNADU-600109</t>
  </si>
  <si>
    <t>AJAY.VARADALA@GMAIL.COM</t>
  </si>
  <si>
    <t>BCCPA2032B</t>
  </si>
  <si>
    <t>RISHABH PRIYADARSHI</t>
  </si>
  <si>
    <t>201,AMAR VIHAR APPT,ROAD-3J, NEW P.P COLONY, PATNA, BIHAR-800013</t>
  </si>
  <si>
    <t>RISHABHPRIYADARSHI20@GMAIL.COM</t>
  </si>
  <si>
    <t>BLDPP7262E</t>
  </si>
  <si>
    <t>NAIR AJAY M</t>
  </si>
  <si>
    <t>SREESADAN PARAPPALLIL, THIRPPERUMTHURA, MANNUR, ERAMATHOOR, ALLEPPEY, KERALA-689622</t>
  </si>
  <si>
    <t>0479-2314342</t>
  </si>
  <si>
    <t>AJAYNAIR845@GMAI.COM</t>
  </si>
  <si>
    <t>AKFPN1144D</t>
  </si>
  <si>
    <t>ABHAY NIGAM</t>
  </si>
  <si>
    <t>109/36, NEHRU NAGAR, KANPUR, R.K NAGAR, UP-208012</t>
  </si>
  <si>
    <t>ABHAYNIGAM7@GMAIL.COM</t>
  </si>
  <si>
    <t>AJAPN2478C</t>
  </si>
  <si>
    <t>PUJARI VENKATA SANTOSH KRISHNA</t>
  </si>
  <si>
    <t>38-39-30/2, BAPUJI NAGAR,104 AREA, VISAKHAPATNAM, AP-530007</t>
  </si>
  <si>
    <t>KITTU.IN4DASH@GMAIL.COM</t>
  </si>
  <si>
    <t>BNSPP9200Q</t>
  </si>
  <si>
    <t>GOBIND SINGH DANU</t>
  </si>
  <si>
    <t>23, GANDHINAGAR, LALKUAN, NAINITAL UTTRAKHAND-262402</t>
  </si>
  <si>
    <t>GOBINDPLAYER1@GMAIL.COM</t>
  </si>
  <si>
    <t>MIHIR POKHARIYAL</t>
  </si>
  <si>
    <t>33, KANHARWALA, BHAHIYAWALA, DOLWALA, DHERADUN, UTTRAKHAND-248140</t>
  </si>
  <si>
    <t>M.POKHARIYAL@GMAIL.COM</t>
  </si>
  <si>
    <t>BQRPP0131P</t>
  </si>
  <si>
    <t>AARON MATHEWS ABRAHAM</t>
  </si>
  <si>
    <t>PEACE COTTAGE, OTTTUPARA P.O, KONNI,PATHANAMTHITTA, KERALA-689691</t>
  </si>
  <si>
    <t>REXAARON27@GMAIL.COM</t>
  </si>
  <si>
    <t>BHOPESH KUMAR SHARMA</t>
  </si>
  <si>
    <t>NO 23, SANWARA, DHARAMPUR, SOLAN, HIMACHAL PRADESH-173209</t>
  </si>
  <si>
    <t>BHOPESH@GMAIL.COM</t>
  </si>
  <si>
    <t>CHANDRA PRAKASH RAI</t>
  </si>
  <si>
    <t>SAKADDI, KOILWAR, ARRAH BHOJPUR, BIHAR-802160</t>
  </si>
  <si>
    <t>CHANDRAPRAKASHRAI07@GMAIL.COM</t>
  </si>
  <si>
    <t>BPSPR3369R</t>
  </si>
  <si>
    <t>SHASHI KANT TIWARI</t>
  </si>
  <si>
    <t>207, SECTOR 10C, VRINDAVAN YOJANA.2, LUCKNOW, UP-226029</t>
  </si>
  <si>
    <t>PRINCESHEL07@GMAIL.COM</t>
  </si>
  <si>
    <t>ANDPT2019C</t>
  </si>
  <si>
    <t>AKSHAY SREEDEV</t>
  </si>
  <si>
    <t>KRISHNALAYAM, THDTTUMMAL, ERANHOLI, THALASSERY, UMMENCHIRA, KANNUR, KERALA-670649</t>
  </si>
  <si>
    <t>AKHAYSREEDEV@YAHOO.COM</t>
  </si>
  <si>
    <t>NDCEPS5246H</t>
  </si>
  <si>
    <t>ARUN MENON</t>
  </si>
  <si>
    <t>AB-</t>
  </si>
  <si>
    <t>PORRINIKKAW HOUSE, PARMMEL ROAD, RAMANATUKARA, KOZHIKODE,KERALA-678633</t>
  </si>
  <si>
    <t>ARUNMENON99@GMAIL.COM</t>
  </si>
  <si>
    <t>NITIN RAJ SINGH</t>
  </si>
  <si>
    <t>C/O JWO SURENDRA SINGH, DHAKTODA, AMRUHA, GULADIYA, AMRDHA, UP - 244221</t>
  </si>
  <si>
    <t>NITS727@GMAIL.COM</t>
  </si>
  <si>
    <t>DYUPS8967R</t>
  </si>
  <si>
    <t>SIDDHARTH MISRA</t>
  </si>
  <si>
    <t>757, SHIV P[URI, GALI NO-2, NIWARI RD, MODINAGAR, GHAZIABAD, UP-201204</t>
  </si>
  <si>
    <t>SIDDHARTHMISRA4@GMAIL.COM</t>
  </si>
  <si>
    <t>CMBPM7990J</t>
  </si>
  <si>
    <t>SANDEEP SINGH</t>
  </si>
  <si>
    <t>16, SUHANS, GOHAD, BHIND, MP - 477116</t>
  </si>
  <si>
    <t>SSTOMAR91@GMAIL.COM</t>
  </si>
  <si>
    <t>ADHIRAJ RANA</t>
  </si>
  <si>
    <t>JATRETA, CHAMBA, DHULLARRA, CHAMBA, HP -</t>
  </si>
  <si>
    <t>ADHIRAJ.RANA@YMAIL.COM</t>
  </si>
  <si>
    <t>BWAPR4176F</t>
  </si>
  <si>
    <t>PARMINDER SINGH</t>
  </si>
  <si>
    <t>5-ROCHIPURA, DEHRADUN, MAJRA, UK  - 248001</t>
  </si>
  <si>
    <t>PAMMI.MONEY@GMAIL.COM</t>
  </si>
  <si>
    <t>CCUPS4483D</t>
  </si>
  <si>
    <t>JAGDISH SINGH DHALIWAL</t>
  </si>
  <si>
    <t>132, KISHANGARH, BARETA, MANSA, PUNJAB - 151501</t>
  </si>
  <si>
    <t>DHALIWALBV2@GMAIL.COM</t>
  </si>
  <si>
    <t>NARENDRA SINGH NEGI</t>
  </si>
  <si>
    <t>S/O SEP MC SINGH, BIDHATA KUNJ, CHANDRABANI KHALSA, DEHRADUN, UK - 248110</t>
  </si>
  <si>
    <t>NSNNITH@GMAIL.COM</t>
  </si>
  <si>
    <t>APIPN956P</t>
  </si>
  <si>
    <t>WIWANGBOU WIJUNAMAI</t>
  </si>
  <si>
    <t>19, CHAWANGKINING, KANGPOKPI, SENAPATI, MANIPUR - 795129</t>
  </si>
  <si>
    <t>WIWANGBOU@GMAIL.COM</t>
  </si>
  <si>
    <t>ADFPW6289B</t>
  </si>
  <si>
    <t>SHAH MUNEEB RAZA</t>
  </si>
  <si>
    <t>IQBAL LANE, ROSE ENCLAVE, WANABAL, RAWALPORA, SRINAGAR, J&amp;K - 190005</t>
  </si>
  <si>
    <t>SAINIKI2656@GMAIL.COM</t>
  </si>
  <si>
    <t>VINAY BUDHWAR</t>
  </si>
  <si>
    <t>OPP. KHANAGWAL GAS, GODOWN, SUNARAIN ROAD, ROHTAK, HARYANA - 124001</t>
  </si>
  <si>
    <t>VINAYBUDHWAR1@GMAIL.COM</t>
  </si>
  <si>
    <t>BVRPB0767N</t>
  </si>
  <si>
    <t>SASHANK THAPA</t>
  </si>
  <si>
    <t>CHHAPROLI, SUBATHU, SOLAN, HP - 173206</t>
  </si>
  <si>
    <t>THAPASARHANKRB@GMAIL.COM</t>
  </si>
  <si>
    <t>AUJPT7785N</t>
  </si>
  <si>
    <t>HARMANJEET SINGH</t>
  </si>
  <si>
    <t>21-D, MODEL TOWN, PATIALA, PUNJAB - 147001</t>
  </si>
  <si>
    <t>HARMANJEET@YMAIL.COM</t>
  </si>
  <si>
    <t>EIJPS9549P</t>
  </si>
  <si>
    <t>RAHUL MAHESHWARI</t>
  </si>
  <si>
    <t>BB-34, JAIAMBEY NAGAR, TONK ROAD, JAIPUR - 302018</t>
  </si>
  <si>
    <t>EMPRAHUL@GMAIL.COM</t>
  </si>
  <si>
    <t>AQYPM3283D</t>
  </si>
  <si>
    <t>AMIT KUMAR</t>
  </si>
  <si>
    <t>109, WARD NO 12, JAMMU, RS PURA, J&amp;K-181102</t>
  </si>
  <si>
    <t>ER.AMITKUMAR2014@GMAIL.COM</t>
  </si>
  <si>
    <t>CEAPK0135E</t>
  </si>
  <si>
    <t>NITESH KRISHNA KELASKAR</t>
  </si>
  <si>
    <t>675/G, LAXMI NARAYAN, KENCHA ROAD, KARWAR, UP - 581301</t>
  </si>
  <si>
    <t>NITESHKKELASKAR@GMAIL.COM</t>
  </si>
  <si>
    <t>BDRPK2227E</t>
  </si>
  <si>
    <t>TARUN KUMAR</t>
  </si>
  <si>
    <t>JAI HIND KOTHI, MC NAIR RD, PREM NAGAR ,BAREILLY, UP</t>
  </si>
  <si>
    <t>TARUNACE1110@GMAIL.COM</t>
  </si>
  <si>
    <t>DGUPK5490R</t>
  </si>
  <si>
    <t>HITESH KHARAYAT</t>
  </si>
  <si>
    <t>D-4/15, SECTOR -15, ROHINI, NEW DELHII -+ 110089</t>
  </si>
  <si>
    <t>HITESH.KHARAYAT@YAHOO.IN</t>
  </si>
  <si>
    <t>DPKPK0683B</t>
  </si>
  <si>
    <t>AFTAB SINGH</t>
  </si>
  <si>
    <t>SHIRPUR, SANGRU, PUNJAB</t>
  </si>
  <si>
    <t>85888 43162</t>
  </si>
  <si>
    <t>ALPHA010290@GMAIL.COM</t>
  </si>
  <si>
    <t>CGSPS0033D</t>
  </si>
  <si>
    <t>RISHI RAJ DEV</t>
  </si>
  <si>
    <t>1050, SEC-55, FARIDABAD, BALLABGARH, HARYANA - 121004</t>
  </si>
  <si>
    <t>RISHIDUKE@GMAIL.COM</t>
  </si>
  <si>
    <t>BWVPR8356J</t>
  </si>
  <si>
    <t>NANDA GOPAL V</t>
  </si>
  <si>
    <t>1, TYPE -4, AU BLOCK, PITAMPURA, SARASWATI VIHAR, NORTH WEST DELHI, NEW DELHI - 110034</t>
  </si>
  <si>
    <t>NANDAGOPALVENU@GMAIL.COM</t>
  </si>
  <si>
    <t>AQCPV8325P</t>
  </si>
  <si>
    <t>ANUPAM VASHISHTHA</t>
  </si>
  <si>
    <t>52, DHASTI BUNGALOW, AHMEDABAD, DV NAGAR, GUJ - 382470</t>
  </si>
  <si>
    <t>VAHISHTHAANUPAM@GMAIL.COM</t>
  </si>
  <si>
    <t>AMOPV9224C</t>
  </si>
  <si>
    <t>SAMEER RAO</t>
  </si>
  <si>
    <t>117, JAITPUR, REWARI, HARYANA - 122502</t>
  </si>
  <si>
    <t>SAMEERA012@GMAIL.COM</t>
  </si>
  <si>
    <t>BWSPR2082N</t>
  </si>
  <si>
    <t>TEJINDER SINGH</t>
  </si>
  <si>
    <t>SADDA SINGH WALA, MANSA, MOOSA, PUNJAB - 151508</t>
  </si>
  <si>
    <t>tejinder.chahal0501@gmail.com</t>
  </si>
  <si>
    <t>PRAKASH SINGH THAKUR</t>
  </si>
  <si>
    <t>TYPE II, 103 LANCERS RD, DELHI NORTH, PIN - 110054</t>
  </si>
  <si>
    <t>PRAKASH8257@YAMIL.COM</t>
  </si>
  <si>
    <t>LAW COLLEGE ROAD, BENGENAKHOWO CHARLI, GOLAGHAT, BENGENAKHOWA, ASSAM  - 785621</t>
  </si>
  <si>
    <t>SUMIT_AGARWAL2008@REDIFF.COM</t>
  </si>
  <si>
    <t>BNJPA5316G</t>
  </si>
  <si>
    <t>SAXENA RISHABH KUMAR ANIL KUMAR</t>
  </si>
  <si>
    <t>TI, FLAT NO - 103, GULMOHAR ENCLAVE, NEHRU NAGAR, II, GHAZIABAD, UP - 201001</t>
  </si>
  <si>
    <t>ANILSAXENA58@GMAIL.COM</t>
  </si>
  <si>
    <t>BXVPS92784</t>
  </si>
  <si>
    <t>PRABHU C</t>
  </si>
  <si>
    <t>50, THOPPUPALAYAM, PERUNDURAI, ERODE-638052</t>
  </si>
  <si>
    <t>PRABHU.CHIDAMBARAM@GMAIL.COM</t>
  </si>
  <si>
    <t>SOURABH SAMEER</t>
  </si>
  <si>
    <t>19-B, ST-1, JOGINDER NAGAR, PATIALA, PUNJAB-147001</t>
  </si>
  <si>
    <t>SOURABHSAM23@GMAIL.COM</t>
  </si>
  <si>
    <t>EOTPS5418P</t>
  </si>
  <si>
    <t>1022, SECTOR-12, MALVIYA NAGAR, JAIPUR, RAJASTHAN-302017</t>
  </si>
  <si>
    <t>MAYANKKAUSHIK19@GMAIL.COM</t>
  </si>
  <si>
    <t>SAMAR SANGWAN</t>
  </si>
  <si>
    <t>CHANDENI, TEHSIL-CH.DADRI, BHIWANI, HARYANA-127310</t>
  </si>
  <si>
    <t>SAMAR.SANGWAN7@GMAIL.COM</t>
  </si>
  <si>
    <t>MATHRUCHYA, PURAKKAL, PADAMUGGAL, KAKKANAD, COCHIN, ERNAKULAM, KERALA-576101</t>
  </si>
  <si>
    <t>SHIVSULABH@GMAIL.COM</t>
  </si>
  <si>
    <t>AJDPN4849C</t>
  </si>
  <si>
    <t>HARSHIT BHURANI</t>
  </si>
  <si>
    <t>B</t>
  </si>
  <si>
    <t>G-146(B), SHASTRI NAGAR, JODHPUR, RAJASTHAN-342003</t>
  </si>
  <si>
    <t>NBHURANI@GMAIL.COM</t>
  </si>
  <si>
    <t>BKJPB2897J</t>
  </si>
  <si>
    <t>SIDDHARTH MANI</t>
  </si>
  <si>
    <t>LINE PAR MIRZAPUR, NAWADA, BHIAR-805110</t>
  </si>
  <si>
    <t>MANI.SIDDHARTH@GMAIL.COM</t>
  </si>
  <si>
    <t>BGGPM4461C</t>
  </si>
  <si>
    <t>IDASA INDIA LTD, LUDHIANA ROAD, MALERKOTLA, SANGRUR, PUNJAB-148023</t>
  </si>
  <si>
    <t>GCABHIMANYUU@GMAIL.COM</t>
  </si>
  <si>
    <t>FNRPS5415Q</t>
  </si>
  <si>
    <t>ABHIK CHAUDHURY</t>
  </si>
  <si>
    <t>C1/403,MANGALAM PARK, 14 HO CHI MINH SARANI, KOLKATTA-700034</t>
  </si>
  <si>
    <t>ABHIK2KOO1@GMAIL.COM</t>
  </si>
  <si>
    <t>AUTPC7166M</t>
  </si>
  <si>
    <t>RAJAN SINGH</t>
  </si>
  <si>
    <t>11C, JR BLOCK, GEMINI PARK, NANGLI SAKRAWATI, NAJAFGARH, SOUTH WEST, NEW DELHI-110043</t>
  </si>
  <si>
    <t>LIONHEART1537@GMAIL.COM</t>
  </si>
  <si>
    <t>CHPPS2790R</t>
  </si>
  <si>
    <t>AMBATT JOSEPH JOHNSON</t>
  </si>
  <si>
    <t>C-ST2, MILLONI CHS, PLOT 109, SETCTOR 27, NERUL (E), NAVI MUMBAI, THANE, MAHARASHTRA-400706</t>
  </si>
  <si>
    <t>JOSPH-JOHNSON@GMAIL.COM</t>
  </si>
  <si>
    <t>DISHANT KATARIA</t>
  </si>
  <si>
    <t>A 33, 6 SHEETLA ENCLAVE, GURGAON, SECTOR-5 PS, HARYANA-122001</t>
  </si>
  <si>
    <t>DISHANTKATARIA7@GMAIL.COM</t>
  </si>
  <si>
    <t>BAIPK7089N</t>
  </si>
  <si>
    <t>ANIMESH NEWTON</t>
  </si>
  <si>
    <t>JAI PRAKASH NAGAR, PURMEA, BIHAR - 854301</t>
  </si>
  <si>
    <t>ANIMESHNEWTON1@GMAIL.COM</t>
  </si>
  <si>
    <t>SATUI, MARSHI DABAD, WB - 742405</t>
  </si>
  <si>
    <t>SOMM0028@GMAIL.COM</t>
  </si>
  <si>
    <t>ALOPC1814H</t>
  </si>
  <si>
    <t>GURDEEP SINGH</t>
  </si>
  <si>
    <t>143, W.N.8 (NEW), KU LRIAN RD, BARETA, MANSA, PB- 151501</t>
  </si>
  <si>
    <t>9JAN91@GMAIL.COM</t>
  </si>
  <si>
    <t>JAIPAL</t>
  </si>
  <si>
    <t>240, VISHNOIYON KA BAS, KHED 8L;I, MERTA CITY, NAGAUR, RAJ - 341511</t>
  </si>
  <si>
    <t>JAIPALBISHNOI07@GMAIL.COM</t>
  </si>
  <si>
    <t>BBCPJ0245E</t>
  </si>
  <si>
    <t>BENJAMIN JEFFREY D</t>
  </si>
  <si>
    <t>28/29, THIRUVALLUVAR NAGAR, ALANDUR MAIN RD, CHENNAI - 600016</t>
  </si>
  <si>
    <t>BENJAMINJEFFREYD@GMAIL.COM</t>
  </si>
  <si>
    <t>BPPPB3509C</t>
  </si>
  <si>
    <t>HIMALAY HIMANSHU CHHAYA</t>
  </si>
  <si>
    <t>A/3, SHREEJI SHAKTI SOC, GOTRI ROAD, VADODARA, GUJ - 290021</t>
  </si>
  <si>
    <t>HIMALAY_CHHAYA@YAHOO.CO.IN</t>
  </si>
  <si>
    <t>BDNPC1543H</t>
  </si>
  <si>
    <t>VANSH SOOD</t>
  </si>
  <si>
    <t>23, KANAKPURA, SIRSI RD, ROSHAN NAGAR -B, JAIPUR, RAJ - 302034</t>
  </si>
  <si>
    <t>VANSHSOOD183@GMAIL.COM</t>
  </si>
  <si>
    <t>MANPREET SINGH</t>
  </si>
  <si>
    <t>52, VIDHYA PRAK, JOHPUR, AF STN, JODHPUR, RAJ - 342001</t>
  </si>
  <si>
    <t>MANPREETSINGH1989@HOTMAIL.COM</t>
  </si>
  <si>
    <t xml:space="preserve">DOA </t>
  </si>
  <si>
    <t>UPSC NO</t>
  </si>
  <si>
    <t>ENTRY</t>
  </si>
  <si>
    <t>MODE OF TRAVEL</t>
  </si>
  <si>
    <t>NT</t>
  </si>
  <si>
    <t>RAIL</t>
  </si>
  <si>
    <t>AMIT KUMAR DHAYA</t>
  </si>
  <si>
    <t>NCC</t>
  </si>
  <si>
    <t xml:space="preserve"> HAREESH TR</t>
  </si>
  <si>
    <t>TECH</t>
  </si>
  <si>
    <t>AIR</t>
  </si>
  <si>
    <t>JAG</t>
  </si>
  <si>
    <t>ROAD</t>
  </si>
  <si>
    <t>SATISH G</t>
  </si>
  <si>
    <t>AK SHIUSULABH NAMBIAR</t>
  </si>
  <si>
    <t>BIDYUT BIKASH SARMAH</t>
  </si>
  <si>
    <t>JOHNSON VARGHESE KOZHIKOTHICAL</t>
  </si>
  <si>
    <t>RANJEET KUMAR</t>
  </si>
  <si>
    <t>PRANAV SHEDRAN</t>
  </si>
  <si>
    <t>MAYANK KAUSHIK</t>
  </si>
  <si>
    <t>AADHARSH P</t>
  </si>
  <si>
    <t>DEV PARSAD SHARMA</t>
  </si>
  <si>
    <t>ABHIMANYU SINGH</t>
  </si>
  <si>
    <t>AISHWARYA  SHAH</t>
  </si>
  <si>
    <t>SRIVATSHAN</t>
  </si>
  <si>
    <t>RAGHUDUTT KAUSHIK</t>
  </si>
  <si>
    <t>AJAY KUMAR V</t>
  </si>
  <si>
    <t xml:space="preserve">VIJAY KUMAR </t>
  </si>
  <si>
    <t>YASHOUARDHAN DWIVEDI</t>
  </si>
  <si>
    <t>ANKITH K</t>
  </si>
  <si>
    <t>RAKESH KRISHNA N</t>
  </si>
  <si>
    <t>SUMIT AGARWAL</t>
  </si>
  <si>
    <t>SOMNATH CHAKRABORTY</t>
  </si>
  <si>
    <t>MEENA PRIYADHARSHINI V</t>
  </si>
  <si>
    <t>NISHA H K</t>
  </si>
  <si>
    <t>SHIRPA RAI</t>
  </si>
  <si>
    <t>ASHNA SHANWAL</t>
  </si>
  <si>
    <t>SRISHIT KAUSHIK</t>
  </si>
  <si>
    <t>SRIVIDHYA IYER</t>
  </si>
  <si>
    <t>G VAISHALI</t>
  </si>
  <si>
    <t>PARAMVEER MATTU</t>
  </si>
  <si>
    <t>MATTU, JAMMU, JOURIAN, J&amp;K-181202</t>
  </si>
  <si>
    <t>PARAMVEER134@GMAIL.COM</t>
  </si>
  <si>
    <t>MAYANK SRIVASTAVA</t>
  </si>
  <si>
    <t>286-A, SHAKTI COLONY, GORAKHPUR, AROGYA MANDIR POST, UP - 273003</t>
  </si>
  <si>
    <t>MAYANKSRIVASTAVA2080@GMAIL.COM</t>
  </si>
  <si>
    <t>SERVICE BACKGROUND</t>
  </si>
  <si>
    <t>NCO</t>
  </si>
  <si>
    <t>REGIONAL REPRESENTATION</t>
  </si>
  <si>
    <t>HP</t>
  </si>
  <si>
    <t>MP</t>
  </si>
  <si>
    <t>TAMIL NADU</t>
  </si>
  <si>
    <t>UK</t>
  </si>
  <si>
    <t>WB</t>
  </si>
  <si>
    <t>UP</t>
  </si>
  <si>
    <t>RAJ</t>
  </si>
  <si>
    <t>KARNATKA</t>
  </si>
  <si>
    <t xml:space="preserve">ASSAM </t>
  </si>
  <si>
    <t>MIZORAM</t>
  </si>
  <si>
    <t>NEPAL</t>
  </si>
  <si>
    <t>CHANDIGARH</t>
  </si>
  <si>
    <t>GOA</t>
  </si>
  <si>
    <t>SIKKIM</t>
  </si>
  <si>
    <t>ARUNACHAL PRADESH</t>
  </si>
  <si>
    <t>CHATISGARH</t>
  </si>
  <si>
    <t>MEGHALAYA</t>
  </si>
  <si>
    <t>TOTAL</t>
  </si>
  <si>
    <t>MH</t>
  </si>
  <si>
    <t>GUJ</t>
  </si>
  <si>
    <t>KER</t>
  </si>
  <si>
    <t>TN</t>
  </si>
  <si>
    <t>KAR</t>
  </si>
  <si>
    <t>JK</t>
  </si>
  <si>
    <t>AP</t>
  </si>
  <si>
    <t>NO OF ATTMPTS</t>
  </si>
  <si>
    <t>OTA</t>
  </si>
  <si>
    <t>SERVICES</t>
  </si>
  <si>
    <t>MERIL MATHEW JOY</t>
  </si>
  <si>
    <t>32A, BASANTKUNJ COLONY, AYODYA BY PASS, BHOPAL, MP - 462022</t>
  </si>
  <si>
    <t>MERIL.NLUO@GMAIL.COM</t>
  </si>
  <si>
    <t>MAYANK RATTI</t>
  </si>
  <si>
    <t>102, DREAM HOMES SOCIETY, KISHANPURA, DHAKOLI, SAS NAGAR, PUNJAB - 140603</t>
  </si>
  <si>
    <t>MAYANK.RATT@GMAIL.COM</t>
  </si>
  <si>
    <t>BUJPR1455C</t>
  </si>
  <si>
    <t>DHIRAJ SINGH</t>
  </si>
  <si>
    <t>S/O PREM CHAND, KALWAKA, PALWAL, DHATIR, HARYANA - 121102</t>
  </si>
  <si>
    <t>DHIRAJ92SINGH@GMAIL.COM</t>
  </si>
  <si>
    <t>RUSTAM SINGH THAKUR</t>
  </si>
  <si>
    <t>CHHATTISGARH</t>
  </si>
  <si>
    <t>A/18, P.S.CITY, NEAR WALLFORT CITY, CHANGORA BHATA, RAIPUR, CHHATTISGARAH - 492001</t>
  </si>
  <si>
    <t>rustam.hnlu@gmail.com</t>
  </si>
  <si>
    <t>AJHPT0829L</t>
  </si>
  <si>
    <t>18-22</t>
  </si>
  <si>
    <t>23-25</t>
  </si>
  <si>
    <t>26-28</t>
  </si>
  <si>
    <t>28-30</t>
  </si>
  <si>
    <t>INCOME OF PARENTS</t>
  </si>
  <si>
    <t>SALMA BANO</t>
  </si>
  <si>
    <t>KARNATAKA</t>
  </si>
  <si>
    <t>58, 6TH CROSS, MODI GARDEN, PRTC, JC NAGAR, BANGALORE, KAR - 560006</t>
  </si>
  <si>
    <t>786SALMABANO@GMAIL.COM</t>
  </si>
  <si>
    <t>BAKPB3991G</t>
  </si>
  <si>
    <t>10000-20000</t>
  </si>
  <si>
    <t>20000-40000</t>
  </si>
  <si>
    <t>40000-70000</t>
  </si>
  <si>
    <t>above 70000</t>
  </si>
  <si>
    <t>ANUJ SABHARWAL</t>
  </si>
  <si>
    <t>12/D, MUNIRKA, DDA FLATS-3, BF, NEW DELHI, MUNIRKA, SOUTH WEST, PIN - 110067</t>
  </si>
  <si>
    <t>ANUJSATHARWAL26@GMAIL.COM</t>
  </si>
  <si>
    <t>DDGPS3340D</t>
  </si>
  <si>
    <t>MONTHLY INCOME OF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</si>
</sst>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u/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/>
    <xf numFmtId="0" fontId="1" fillId="2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15" fontId="1" fillId="2" borderId="1" xfId="0" applyNumberFormat="1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/>
    </xf>
    <xf numFmtId="16" fontId="5" fillId="2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7" fillId="2" borderId="1" xfId="1" applyFill="1" applyBorder="1" applyAlignment="1" applyProtection="1">
      <alignment horizontal="left" wrapText="1"/>
    </xf>
    <xf numFmtId="0" fontId="7" fillId="2" borderId="1" xfId="1" applyFill="1" applyBorder="1" applyAlignment="1" applyProtection="1">
      <alignment horizontal="left" vertical="top" wrapText="1"/>
    </xf>
    <xf numFmtId="0" fontId="7" fillId="2" borderId="9" xfId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1" xfId="1" applyBorder="1" applyAlignment="1" applyProtection="1">
      <alignment horizontal="left" wrapText="1"/>
    </xf>
    <xf numFmtId="0" fontId="8" fillId="2" borderId="1" xfId="1" applyFont="1" applyFill="1" applyBorder="1" applyAlignment="1" applyProtection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7" fillId="0" borderId="1" xfId="1" applyBorder="1" applyAlignment="1" applyProtection="1">
      <alignment horizontal="left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16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wrapText="1"/>
    </xf>
    <xf numFmtId="0" fontId="8" fillId="0" borderId="7" xfId="1" applyFont="1" applyBorder="1" applyAlignment="1" applyProtection="1">
      <alignment horizontal="left"/>
    </xf>
    <xf numFmtId="0" fontId="9" fillId="0" borderId="0" xfId="0" applyFont="1"/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10" fillId="3" borderId="1" xfId="1" applyFont="1" applyFill="1" applyBorder="1" applyAlignment="1" applyProtection="1">
      <alignment horizontal="center" vertical="top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6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left" vertical="top" wrapText="1"/>
    </xf>
    <xf numFmtId="0" fontId="7" fillId="2" borderId="7" xfId="1" applyFill="1" applyBorder="1" applyAlignment="1" applyProtection="1">
      <alignment horizontal="left" vertical="top" wrapText="1"/>
    </xf>
    <xf numFmtId="0" fontId="1" fillId="2" borderId="7" xfId="0" applyFont="1" applyFill="1" applyBorder="1"/>
    <xf numFmtId="0" fontId="6" fillId="0" borderId="1" xfId="0" applyFont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16" fontId="12" fillId="0" borderId="1" xfId="0" applyNumberFormat="1" applyFont="1" applyBorder="1"/>
    <xf numFmtId="0" fontId="13" fillId="0" borderId="1" xfId="0" applyFont="1" applyBorder="1" applyAlignment="1"/>
    <xf numFmtId="17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" fontId="5" fillId="3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7" fillId="3" borderId="1" xfId="1" applyFill="1" applyBorder="1" applyAlignment="1" applyProtection="1">
      <alignment horizontal="center" vertical="top"/>
    </xf>
    <xf numFmtId="0" fontId="9" fillId="0" borderId="1" xfId="0" applyFont="1" applyBorder="1"/>
    <xf numFmtId="0" fontId="6" fillId="0" borderId="7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RY199301@ICLOUD.COM" TargetMode="External"/><Relationship Id="rId21" Type="http://schemas.openxmlformats.org/officeDocument/2006/relationships/hyperlink" Target="mailto:ADHIRAJ.RANA@YMAIL.COM" TargetMode="External"/><Relationship Id="rId42" Type="http://schemas.openxmlformats.org/officeDocument/2006/relationships/hyperlink" Target="mailto:PRANAVBHATT1993@GMAIL.COM" TargetMode="External"/><Relationship Id="rId63" Type="http://schemas.openxmlformats.org/officeDocument/2006/relationships/hyperlink" Target="mailto:KULKEERTYSINGH@GMAIL.COM" TargetMode="External"/><Relationship Id="rId84" Type="http://schemas.openxmlformats.org/officeDocument/2006/relationships/hyperlink" Target="mailto:AISHWARYSHAH08@GMAIL.COM" TargetMode="External"/><Relationship Id="rId138" Type="http://schemas.openxmlformats.org/officeDocument/2006/relationships/hyperlink" Target="mailto:JAIPALBISHNOI07@GMAIL.COM" TargetMode="External"/><Relationship Id="rId107" Type="http://schemas.openxmlformats.org/officeDocument/2006/relationships/hyperlink" Target="mailto:NBHURANI@GMAIL.COM" TargetMode="External"/><Relationship Id="rId11" Type="http://schemas.openxmlformats.org/officeDocument/2006/relationships/hyperlink" Target="mailto:KLIRANFS23@GMAIL.COM" TargetMode="External"/><Relationship Id="rId32" Type="http://schemas.openxmlformats.org/officeDocument/2006/relationships/hyperlink" Target="mailto:SHARMA.BIDYUT1145@GMAIL.COM" TargetMode="External"/><Relationship Id="rId53" Type="http://schemas.openxmlformats.org/officeDocument/2006/relationships/hyperlink" Target="mailto:9JAN91@GMAIL.COM" TargetMode="External"/><Relationship Id="rId74" Type="http://schemas.openxmlformats.org/officeDocument/2006/relationships/hyperlink" Target="mailto:NITESHKKELASKAR@GMAIL.COM" TargetMode="External"/><Relationship Id="rId128" Type="http://schemas.openxmlformats.org/officeDocument/2006/relationships/hyperlink" Target="mailto:KITTU.IN4DASH@GMAIL.COM" TargetMode="External"/><Relationship Id="rId5" Type="http://schemas.openxmlformats.org/officeDocument/2006/relationships/hyperlink" Target="mailto:SHIRVAIKAR.ANEESH@GMAIL.COM" TargetMode="External"/><Relationship Id="rId90" Type="http://schemas.openxmlformats.org/officeDocument/2006/relationships/hyperlink" Target="mailto:TANUJ.SHARMA@GMAIL.CO" TargetMode="External"/><Relationship Id="rId95" Type="http://schemas.openxmlformats.org/officeDocument/2006/relationships/hyperlink" Target="mailto:HARSHAHOODA@GMAIL.COM" TargetMode="External"/><Relationship Id="rId22" Type="http://schemas.openxmlformats.org/officeDocument/2006/relationships/hyperlink" Target="mailto:PAMMI.MONEY@GMAIL.COM" TargetMode="External"/><Relationship Id="rId27" Type="http://schemas.openxmlformats.org/officeDocument/2006/relationships/hyperlink" Target="mailto:DISHANTKATARIA7@GMAIL.COM" TargetMode="External"/><Relationship Id="rId43" Type="http://schemas.openxmlformats.org/officeDocument/2006/relationships/hyperlink" Target="mailto:RISHABHPRIYADARSHI20@GMAIL.COM" TargetMode="External"/><Relationship Id="rId48" Type="http://schemas.openxmlformats.org/officeDocument/2006/relationships/hyperlink" Target="mailto:NSNNITH@GMAIL.COM" TargetMode="External"/><Relationship Id="rId64" Type="http://schemas.openxmlformats.org/officeDocument/2006/relationships/hyperlink" Target="mailto:GOYALSHIKHAR@ROCKETMAIL.COM" TargetMode="External"/><Relationship Id="rId69" Type="http://schemas.openxmlformats.org/officeDocument/2006/relationships/hyperlink" Target="mailto:COMMANDOALIHUSSAIN@GMAIL.COM" TargetMode="External"/><Relationship Id="rId113" Type="http://schemas.openxmlformats.org/officeDocument/2006/relationships/hyperlink" Target="mailto:VWITHVIJAY@GMAIL.COM" TargetMode="External"/><Relationship Id="rId118" Type="http://schemas.openxmlformats.org/officeDocument/2006/relationships/hyperlink" Target="mailto:LAKRANPALSAURABH65@GMAIL.COM" TargetMode="External"/><Relationship Id="rId134" Type="http://schemas.openxmlformats.org/officeDocument/2006/relationships/hyperlink" Target="mailto:SAMEERA012@GMAIL.COM" TargetMode="External"/><Relationship Id="rId139" Type="http://schemas.openxmlformats.org/officeDocument/2006/relationships/hyperlink" Target="mailto:PARAMVEER134@GMAIL.COM" TargetMode="External"/><Relationship Id="rId80" Type="http://schemas.openxmlformats.org/officeDocument/2006/relationships/hyperlink" Target="mailto:SAMAR.SANGWAN7@GMAIL.COM" TargetMode="External"/><Relationship Id="rId85" Type="http://schemas.openxmlformats.org/officeDocument/2006/relationships/hyperlink" Target="mailto:WORK.ADITYA@GMAIL.COM" TargetMode="External"/><Relationship Id="rId12" Type="http://schemas.openxmlformats.org/officeDocument/2006/relationships/hyperlink" Target="mailto:MAHI123RAWAT@GMAIL.COM" TargetMode="External"/><Relationship Id="rId17" Type="http://schemas.openxmlformats.org/officeDocument/2006/relationships/hyperlink" Target="mailto:ABHAYNIGAM7@GMAIL.COM" TargetMode="External"/><Relationship Id="rId33" Type="http://schemas.openxmlformats.org/officeDocument/2006/relationships/hyperlink" Target="mailto:KSVJOHN@GMAIL.COM" TargetMode="External"/><Relationship Id="rId38" Type="http://schemas.openxmlformats.org/officeDocument/2006/relationships/hyperlink" Target="mailto:AMITSABHARWAL349@GMAIL.COM" TargetMode="External"/><Relationship Id="rId59" Type="http://schemas.openxmlformats.org/officeDocument/2006/relationships/hyperlink" Target="mailto:SHARMA.VINAY20@YAHOO.COM" TargetMode="External"/><Relationship Id="rId103" Type="http://schemas.openxmlformats.org/officeDocument/2006/relationships/hyperlink" Target="mailto:NANDAGOPALVENU@GMAIL.COM" TargetMode="External"/><Relationship Id="rId108" Type="http://schemas.openxmlformats.org/officeDocument/2006/relationships/hyperlink" Target="mailto:JOSPH-JOHNSON@GMAIL.COM" TargetMode="External"/><Relationship Id="rId124" Type="http://schemas.openxmlformats.org/officeDocument/2006/relationships/hyperlink" Target="mailto:SAHDEVSINGHRATHORE@GMAIL.COM" TargetMode="External"/><Relationship Id="rId129" Type="http://schemas.openxmlformats.org/officeDocument/2006/relationships/hyperlink" Target="mailto:AKHAYSREEDEV@YAHOO.COM" TargetMode="External"/><Relationship Id="rId54" Type="http://schemas.openxmlformats.org/officeDocument/2006/relationships/hyperlink" Target="mailto:MANPREETSINGH1989@HOTMAIL.COM" TargetMode="External"/><Relationship Id="rId70" Type="http://schemas.openxmlformats.org/officeDocument/2006/relationships/hyperlink" Target="mailto:GURJINDER-SINGH-KHALSA@YAHOO.COM" TargetMode="External"/><Relationship Id="rId75" Type="http://schemas.openxmlformats.org/officeDocument/2006/relationships/hyperlink" Target="mailto:EMPRAHUL@GMAIL.COM" TargetMode="External"/><Relationship Id="rId91" Type="http://schemas.openxmlformats.org/officeDocument/2006/relationships/hyperlink" Target="mailto:K-SRIVATHSAN@ROCKETMAIL.COM" TargetMode="External"/><Relationship Id="rId96" Type="http://schemas.openxmlformats.org/officeDocument/2006/relationships/hyperlink" Target="mailto:AKSHAYPRTP77@GMAIL.COM" TargetMode="External"/><Relationship Id="rId140" Type="http://schemas.openxmlformats.org/officeDocument/2006/relationships/hyperlink" Target="mailto:MAYANKSRIVASTAVA2080@GMAIL.COM" TargetMode="External"/><Relationship Id="rId145" Type="http://schemas.openxmlformats.org/officeDocument/2006/relationships/hyperlink" Target="mailto:ANUJSATHARWAL26@GMAIL.COM" TargetMode="External"/><Relationship Id="rId1" Type="http://schemas.openxmlformats.org/officeDocument/2006/relationships/hyperlink" Target="mailto:PLANET.AJINKYA@GMAIL.COM" TargetMode="External"/><Relationship Id="rId6" Type="http://schemas.openxmlformats.org/officeDocument/2006/relationships/hyperlink" Target="mailto:MADHICHAUHAN@GMAIL.COM" TargetMode="External"/><Relationship Id="rId23" Type="http://schemas.openxmlformats.org/officeDocument/2006/relationships/hyperlink" Target="mailto:SIDDHARTHMISRA4@GMAIL.COM" TargetMode="External"/><Relationship Id="rId28" Type="http://schemas.openxmlformats.org/officeDocument/2006/relationships/hyperlink" Target="mailto:HIMALAY_CHHAYA@YAHOO.CO.IN" TargetMode="External"/><Relationship Id="rId49" Type="http://schemas.openxmlformats.org/officeDocument/2006/relationships/hyperlink" Target="mailto:VINAYBUDHWAR1@GMAIL.COM" TargetMode="External"/><Relationship Id="rId114" Type="http://schemas.openxmlformats.org/officeDocument/2006/relationships/hyperlink" Target="mailto:SURAJITBANERJEE1711@GMAIL.COM" TargetMode="External"/><Relationship Id="rId119" Type="http://schemas.openxmlformats.org/officeDocument/2006/relationships/hyperlink" Target="mailto:SHAUN.HANVEY93@GMAIL.COM" TargetMode="External"/><Relationship Id="rId44" Type="http://schemas.openxmlformats.org/officeDocument/2006/relationships/hyperlink" Target="mailto:BHOPESH@GMAIL.COM" TargetMode="External"/><Relationship Id="rId60" Type="http://schemas.openxmlformats.org/officeDocument/2006/relationships/hyperlink" Target="mailto:CR.PRAMOD91@GMAIL.COM" TargetMode="External"/><Relationship Id="rId65" Type="http://schemas.openxmlformats.org/officeDocument/2006/relationships/hyperlink" Target="mailto:ABHISHEK.NEHRA10@GMAIL.COM" TargetMode="External"/><Relationship Id="rId81" Type="http://schemas.openxmlformats.org/officeDocument/2006/relationships/hyperlink" Target="mailto:GCABHIMANYUU@GMAIL.COM" TargetMode="External"/><Relationship Id="rId86" Type="http://schemas.openxmlformats.org/officeDocument/2006/relationships/hyperlink" Target="mailto:ABAALONE@GMAIL.COM" TargetMode="External"/><Relationship Id="rId130" Type="http://schemas.openxmlformats.org/officeDocument/2006/relationships/hyperlink" Target="mailto:tejinder.chahal0501@gmail.com" TargetMode="External"/><Relationship Id="rId135" Type="http://schemas.openxmlformats.org/officeDocument/2006/relationships/hyperlink" Target="mailto:MANI.SIDDHARTH@GMAIL.COM" TargetMode="External"/><Relationship Id="rId13" Type="http://schemas.openxmlformats.org/officeDocument/2006/relationships/hyperlink" Target="mailto:ELITRA2089@GMAIL.COM" TargetMode="External"/><Relationship Id="rId18" Type="http://schemas.openxmlformats.org/officeDocument/2006/relationships/hyperlink" Target="mailto:REXAARON27@GMAIL.COM" TargetMode="External"/><Relationship Id="rId39" Type="http://schemas.openxmlformats.org/officeDocument/2006/relationships/hyperlink" Target="mailto:ASH100392@GMAIL.COM" TargetMode="External"/><Relationship Id="rId109" Type="http://schemas.openxmlformats.org/officeDocument/2006/relationships/hyperlink" Target="mailto:BENJAMINJEFFREYD@GMAIL.COM" TargetMode="External"/><Relationship Id="rId34" Type="http://schemas.openxmlformats.org/officeDocument/2006/relationships/hyperlink" Target="mailto:RANJIT4KASHYAP@GMAIL.COM" TargetMode="External"/><Relationship Id="rId50" Type="http://schemas.openxmlformats.org/officeDocument/2006/relationships/hyperlink" Target="mailto:DHALIWALBV2@GMAIL.COM" TargetMode="External"/><Relationship Id="rId55" Type="http://schemas.openxmlformats.org/officeDocument/2006/relationships/hyperlink" Target="mailto:SCHITTRANJAN@GMAIL.COM" TargetMode="External"/><Relationship Id="rId76" Type="http://schemas.openxmlformats.org/officeDocument/2006/relationships/hyperlink" Target="mailto:TARUNACE1110@GMAIL.COM" TargetMode="External"/><Relationship Id="rId97" Type="http://schemas.openxmlformats.org/officeDocument/2006/relationships/hyperlink" Target="mailto:INSDJS@GMAIL.COM" TargetMode="External"/><Relationship Id="rId104" Type="http://schemas.openxmlformats.org/officeDocument/2006/relationships/hyperlink" Target="mailto:VAHISHTHAANUPAM@GMAIL.COM" TargetMode="External"/><Relationship Id="rId120" Type="http://schemas.openxmlformats.org/officeDocument/2006/relationships/hyperlink" Target="mailto:CHAMPGSK26@GMAIL.COM" TargetMode="External"/><Relationship Id="rId125" Type="http://schemas.openxmlformats.org/officeDocument/2006/relationships/hyperlink" Target="mailto:SUJANIAN76@GMAIL.COM" TargetMode="External"/><Relationship Id="rId141" Type="http://schemas.openxmlformats.org/officeDocument/2006/relationships/hyperlink" Target="mailto:MERIL.NLUO@GMAIL.COM" TargetMode="External"/><Relationship Id="rId7" Type="http://schemas.openxmlformats.org/officeDocument/2006/relationships/hyperlink" Target="mailto:VIVEK.SMITH89@GMAIL.COM" TargetMode="External"/><Relationship Id="rId71" Type="http://schemas.openxmlformats.org/officeDocument/2006/relationships/hyperlink" Target="mailto:AJAYNAIR845@GMAI.COM" TargetMode="External"/><Relationship Id="rId92" Type="http://schemas.openxmlformats.org/officeDocument/2006/relationships/hyperlink" Target="mailto:HARDEEP.KHATAN@GMAIL.COM" TargetMode="External"/><Relationship Id="rId2" Type="http://schemas.openxmlformats.org/officeDocument/2006/relationships/hyperlink" Target="mailto:DAHIYAAMITKUMAR19@GMAIL.COM" TargetMode="External"/><Relationship Id="rId29" Type="http://schemas.openxmlformats.org/officeDocument/2006/relationships/hyperlink" Target="mailto:BALVEERRATHORE8952@GMAIL.COM" TargetMode="External"/><Relationship Id="rId24" Type="http://schemas.openxmlformats.org/officeDocument/2006/relationships/hyperlink" Target="mailto:NITS727@GMAIL.COM" TargetMode="External"/><Relationship Id="rId40" Type="http://schemas.openxmlformats.org/officeDocument/2006/relationships/hyperlink" Target="mailto:VISHALVATS04@GMAIL.COM" TargetMode="External"/><Relationship Id="rId45" Type="http://schemas.openxmlformats.org/officeDocument/2006/relationships/hyperlink" Target="mailto:PRINCESHEL07@GMAIL.COM" TargetMode="External"/><Relationship Id="rId66" Type="http://schemas.openxmlformats.org/officeDocument/2006/relationships/hyperlink" Target="mailto:AADHARSHP@GMAIL.COM" TargetMode="External"/><Relationship Id="rId87" Type="http://schemas.openxmlformats.org/officeDocument/2006/relationships/hyperlink" Target="mailto:CHANWANGK@GMAIL.COM" TargetMode="External"/><Relationship Id="rId110" Type="http://schemas.openxmlformats.org/officeDocument/2006/relationships/hyperlink" Target="mailto:PRATEEKRANA458@GMAIL.COM" TargetMode="External"/><Relationship Id="rId115" Type="http://schemas.openxmlformats.org/officeDocument/2006/relationships/hyperlink" Target="mailto:SSSONU12.3.SS@GMAIL.COM" TargetMode="External"/><Relationship Id="rId131" Type="http://schemas.openxmlformats.org/officeDocument/2006/relationships/hyperlink" Target="mailto:PRAKASH8257@YAMIL.COM" TargetMode="External"/><Relationship Id="rId136" Type="http://schemas.openxmlformats.org/officeDocument/2006/relationships/hyperlink" Target="mailto:LIONHEART1537@GMAIL.COM" TargetMode="External"/><Relationship Id="rId61" Type="http://schemas.openxmlformats.org/officeDocument/2006/relationships/hyperlink" Target="mailto:NIKHIL23923@GMAIL.COM" TargetMode="External"/><Relationship Id="rId82" Type="http://schemas.openxmlformats.org/officeDocument/2006/relationships/hyperlink" Target="mailto:ABHIK2KOO1@GMAIL.COM" TargetMode="External"/><Relationship Id="rId19" Type="http://schemas.openxmlformats.org/officeDocument/2006/relationships/hyperlink" Target="mailto:CHANDRAPRAKASHRAI07@GMAIL.COM" TargetMode="External"/><Relationship Id="rId14" Type="http://schemas.openxmlformats.org/officeDocument/2006/relationships/hyperlink" Target="mailto:SHREYKOTNALA.92@GMAIL.COM" TargetMode="External"/><Relationship Id="rId30" Type="http://schemas.openxmlformats.org/officeDocument/2006/relationships/hyperlink" Target="mailto:AMOLDHAYTADAK08@%20GMAIL.COM" TargetMode="External"/><Relationship Id="rId35" Type="http://schemas.openxmlformats.org/officeDocument/2006/relationships/hyperlink" Target="mailto:SAMITRANA33@GMAIL.COM" TargetMode="External"/><Relationship Id="rId56" Type="http://schemas.openxmlformats.org/officeDocument/2006/relationships/hyperlink" Target="mailto:ARUN270790@GMAILC.OM" TargetMode="External"/><Relationship Id="rId77" Type="http://schemas.openxmlformats.org/officeDocument/2006/relationships/hyperlink" Target="mailto:HARMANJEET@YMAIL.COM" TargetMode="External"/><Relationship Id="rId100" Type="http://schemas.openxmlformats.org/officeDocument/2006/relationships/hyperlink" Target="mailto:ARUNMENON99@GMAIL.COM" TargetMode="External"/><Relationship Id="rId105" Type="http://schemas.openxmlformats.org/officeDocument/2006/relationships/hyperlink" Target="mailto:HITESH.KHARAYAT@YAHOO.IN" TargetMode="External"/><Relationship Id="rId126" Type="http://schemas.openxmlformats.org/officeDocument/2006/relationships/hyperlink" Target="mailto:SANDEEPTIWARI18@GMAIL.COM" TargetMode="External"/><Relationship Id="rId8" Type="http://schemas.openxmlformats.org/officeDocument/2006/relationships/hyperlink" Target="mailto:RAJENDRA.SETHI6@GMAIL.COM" TargetMode="External"/><Relationship Id="rId51" Type="http://schemas.openxmlformats.org/officeDocument/2006/relationships/hyperlink" Target="mailto:MAYANKKAUSHIK19@GMAIL.COM" TargetMode="External"/><Relationship Id="rId72" Type="http://schemas.openxmlformats.org/officeDocument/2006/relationships/hyperlink" Target="mailto:M.POKHARIYAL@GMAIL.COM" TargetMode="External"/><Relationship Id="rId93" Type="http://schemas.openxmlformats.org/officeDocument/2006/relationships/hyperlink" Target="mailto:RAGHUKAUSHIK91@GMAIL.COM" TargetMode="External"/><Relationship Id="rId98" Type="http://schemas.openxmlformats.org/officeDocument/2006/relationships/hyperlink" Target="mailto:AJAY.VARADALA@GMAIL.COM" TargetMode="External"/><Relationship Id="rId121" Type="http://schemas.openxmlformats.org/officeDocument/2006/relationships/hyperlink" Target="mailto:GBENIWAL786@GMAIL.COM" TargetMode="External"/><Relationship Id="rId142" Type="http://schemas.openxmlformats.org/officeDocument/2006/relationships/hyperlink" Target="mailto:MAYANK.RATT@GMAIL.COM" TargetMode="External"/><Relationship Id="rId3" Type="http://schemas.openxmlformats.org/officeDocument/2006/relationships/hyperlink" Target="mailto:PRADYUMANSINHBHATI137@GMAIL.COM" TargetMode="External"/><Relationship Id="rId25" Type="http://schemas.openxmlformats.org/officeDocument/2006/relationships/hyperlink" Target="mailto:PRABHU.CHIDAMBARAM@GMAIL.COM" TargetMode="External"/><Relationship Id="rId46" Type="http://schemas.openxmlformats.org/officeDocument/2006/relationships/hyperlink" Target="mailto:WIWANGBOU@GMAIL.COM" TargetMode="External"/><Relationship Id="rId67" Type="http://schemas.openxmlformats.org/officeDocument/2006/relationships/hyperlink" Target="mailto:PDEV49@GMAIL.COM" TargetMode="External"/><Relationship Id="rId116" Type="http://schemas.openxmlformats.org/officeDocument/2006/relationships/hyperlink" Target="mailto:ANKITHCRZ@GMAIL.COM" TargetMode="External"/><Relationship Id="rId137" Type="http://schemas.openxmlformats.org/officeDocument/2006/relationships/hyperlink" Target="mailto:SOMM0028@GMAIL.COM" TargetMode="External"/><Relationship Id="rId20" Type="http://schemas.openxmlformats.org/officeDocument/2006/relationships/hyperlink" Target="mailto:SSTOMAR91@GMAIL.COM" TargetMode="External"/><Relationship Id="rId41" Type="http://schemas.openxmlformats.org/officeDocument/2006/relationships/hyperlink" Target="mailto:PRANAVSHEORAN@GMAIL.COM" TargetMode="External"/><Relationship Id="rId62" Type="http://schemas.openxmlformats.org/officeDocument/2006/relationships/hyperlink" Target="mailto:ANURAGMOHAN89@GMAIL.COM" TargetMode="External"/><Relationship Id="rId83" Type="http://schemas.openxmlformats.org/officeDocument/2006/relationships/hyperlink" Target="mailto:VANSHSOOD183@GMAIL.COM" TargetMode="External"/><Relationship Id="rId88" Type="http://schemas.openxmlformats.org/officeDocument/2006/relationships/hyperlink" Target="mailto:AKASH.RODRI08@YAHOO.CO.IN" TargetMode="External"/><Relationship Id="rId111" Type="http://schemas.openxmlformats.org/officeDocument/2006/relationships/hyperlink" Target="mailto:BLIVE.GOWTHAM@GMAIL.COM" TargetMode="External"/><Relationship Id="rId132" Type="http://schemas.openxmlformats.org/officeDocument/2006/relationships/hyperlink" Target="mailto:SUMIT_AGARWAL2008@REDIFF.COM" TargetMode="External"/><Relationship Id="rId15" Type="http://schemas.openxmlformats.org/officeDocument/2006/relationships/hyperlink" Target="mailto:G.SATISHNAIK92@GMAIL.COM" TargetMode="External"/><Relationship Id="rId36" Type="http://schemas.openxmlformats.org/officeDocument/2006/relationships/hyperlink" Target="mailto:VIBHOR.XAVERITE@GMAIL.COM" TargetMode="External"/><Relationship Id="rId57" Type="http://schemas.openxmlformats.org/officeDocument/2006/relationships/hyperlink" Target="mailto:ANTERPREET1989@GMAIL.COM" TargetMode="External"/><Relationship Id="rId106" Type="http://schemas.openxmlformats.org/officeDocument/2006/relationships/hyperlink" Target="mailto:PARIKSHITBAWA@GMAIL.COM" TargetMode="External"/><Relationship Id="rId127" Type="http://schemas.openxmlformats.org/officeDocument/2006/relationships/hyperlink" Target="mailto:RAKESHKRISHNAN92@GMAIL.COM" TargetMode="External"/><Relationship Id="rId10" Type="http://schemas.openxmlformats.org/officeDocument/2006/relationships/hyperlink" Target="mailto:JERRYBERNAD2014@GMAIL.COM" TargetMode="External"/><Relationship Id="rId31" Type="http://schemas.openxmlformats.org/officeDocument/2006/relationships/hyperlink" Target="mailto:SATISHGUPTA3611@GMAIL.COM" TargetMode="External"/><Relationship Id="rId52" Type="http://schemas.openxmlformats.org/officeDocument/2006/relationships/hyperlink" Target="mailto:ANIMESHNEWTON1@GMAIL.COM" TargetMode="External"/><Relationship Id="rId73" Type="http://schemas.openxmlformats.org/officeDocument/2006/relationships/hyperlink" Target="mailto:ER.AMITKUMAR2014@GMAIL.COM" TargetMode="External"/><Relationship Id="rId78" Type="http://schemas.openxmlformats.org/officeDocument/2006/relationships/hyperlink" Target="mailto:THAPASARHANKRB@GMAIL.COM" TargetMode="External"/><Relationship Id="rId94" Type="http://schemas.openxmlformats.org/officeDocument/2006/relationships/hyperlink" Target="mailto:RAHUL.SIVANATHAN@GMAIL.COM" TargetMode="External"/><Relationship Id="rId99" Type="http://schemas.openxmlformats.org/officeDocument/2006/relationships/hyperlink" Target="mailto:GOBINDPLAYER1@GMAIL.COM" TargetMode="External"/><Relationship Id="rId101" Type="http://schemas.openxmlformats.org/officeDocument/2006/relationships/hyperlink" Target="mailto:ALPHA010290@GMAIL.COM" TargetMode="External"/><Relationship Id="rId122" Type="http://schemas.openxmlformats.org/officeDocument/2006/relationships/hyperlink" Target="mailto:VERMA.SAWAN@GMAIL.COM" TargetMode="External"/><Relationship Id="rId143" Type="http://schemas.openxmlformats.org/officeDocument/2006/relationships/hyperlink" Target="mailto:DHIRAJ92SINGH@GMAIL.COM" TargetMode="External"/><Relationship Id="rId4" Type="http://schemas.openxmlformats.org/officeDocument/2006/relationships/hyperlink" Target="mailto:HAREESHTR007@GMAIL.COM" TargetMode="External"/><Relationship Id="rId9" Type="http://schemas.openxmlformats.org/officeDocument/2006/relationships/hyperlink" Target="mailto:RADHESHGOWDA@GMAIL.COM" TargetMode="External"/><Relationship Id="rId26" Type="http://schemas.openxmlformats.org/officeDocument/2006/relationships/hyperlink" Target="mailto:SHIVSULABH@GMAIL.COM" TargetMode="External"/><Relationship Id="rId47" Type="http://schemas.openxmlformats.org/officeDocument/2006/relationships/hyperlink" Target="mailto:SAINIKI2656@GMAIL.COM" TargetMode="External"/><Relationship Id="rId68" Type="http://schemas.openxmlformats.org/officeDocument/2006/relationships/hyperlink" Target="mailto:SAURABHMALIK.MALIKO@GMAIL.COM" TargetMode="External"/><Relationship Id="rId89" Type="http://schemas.openxmlformats.org/officeDocument/2006/relationships/hyperlink" Target="mailto:RAJMSOY@GMAIL.COM" TargetMode="External"/><Relationship Id="rId112" Type="http://schemas.openxmlformats.org/officeDocument/2006/relationships/hyperlink" Target="mailto:DESHDEEPAK27@GMAIL.COM" TargetMode="External"/><Relationship Id="rId133" Type="http://schemas.openxmlformats.org/officeDocument/2006/relationships/hyperlink" Target="mailto:ANILSAXENA58@GMAIL.COM" TargetMode="External"/><Relationship Id="rId16" Type="http://schemas.openxmlformats.org/officeDocument/2006/relationships/hyperlink" Target="mailto:PANKAJKUMAR1090@GMAIL.COM" TargetMode="External"/><Relationship Id="rId37" Type="http://schemas.openxmlformats.org/officeDocument/2006/relationships/hyperlink" Target="mailto:GBHAGYARAJ1359@GMAIL.COM" TargetMode="External"/><Relationship Id="rId58" Type="http://schemas.openxmlformats.org/officeDocument/2006/relationships/hyperlink" Target="mailto:AKUTANGY@GAMIL.COM" TargetMode="External"/><Relationship Id="rId79" Type="http://schemas.openxmlformats.org/officeDocument/2006/relationships/hyperlink" Target="mailto:SOURABHSAM23@GMAIL.COM" TargetMode="External"/><Relationship Id="rId102" Type="http://schemas.openxmlformats.org/officeDocument/2006/relationships/hyperlink" Target="mailto:RISHIDUKE@GMAIL.COM" TargetMode="External"/><Relationship Id="rId123" Type="http://schemas.openxmlformats.org/officeDocument/2006/relationships/hyperlink" Target="mailto:KISHINDHOC444@GMAIL.COM" TargetMode="External"/><Relationship Id="rId144" Type="http://schemas.openxmlformats.org/officeDocument/2006/relationships/hyperlink" Target="mailto:rustam.hnlu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ILLASMITA@HOTMAIL.COM" TargetMode="External"/><Relationship Id="rId18" Type="http://schemas.openxmlformats.org/officeDocument/2006/relationships/hyperlink" Target="mailto:SHANWALASHNA@GMAIL.COM" TargetMode="External"/><Relationship Id="rId26" Type="http://schemas.openxmlformats.org/officeDocument/2006/relationships/hyperlink" Target="mailto:IYIRVIDHYA11@GMAIL.COM" TargetMode="External"/><Relationship Id="rId21" Type="http://schemas.openxmlformats.org/officeDocument/2006/relationships/hyperlink" Target="mailto:SWATI14TO8@GMAIL.COM" TargetMode="External"/><Relationship Id="rId34" Type="http://schemas.openxmlformats.org/officeDocument/2006/relationships/hyperlink" Target="mailto:ANITASHARMA.22@GMAIL.COM" TargetMode="External"/><Relationship Id="rId7" Type="http://schemas.openxmlformats.org/officeDocument/2006/relationships/hyperlink" Target="mailto:SHIKHA.1990@HOTMAIL.COM" TargetMode="External"/><Relationship Id="rId12" Type="http://schemas.openxmlformats.org/officeDocument/2006/relationships/hyperlink" Target="mailto:MEHTATANVI86@GMAIL.COM" TargetMode="External"/><Relationship Id="rId17" Type="http://schemas.openxmlformats.org/officeDocument/2006/relationships/hyperlink" Target="mailto:SHIPRARAI992@GMAIL.COM" TargetMode="External"/><Relationship Id="rId25" Type="http://schemas.openxmlformats.org/officeDocument/2006/relationships/hyperlink" Target="mailto:RAVEENAJAKHAR40@GMAIL.COM" TargetMode="External"/><Relationship Id="rId33" Type="http://schemas.openxmlformats.org/officeDocument/2006/relationships/hyperlink" Target="mailto:RENU.RMLNLU@GMAIL.COM" TargetMode="External"/><Relationship Id="rId38" Type="http://schemas.openxmlformats.org/officeDocument/2006/relationships/hyperlink" Target="mailto:786SALMABANO@GMAIL.COM" TargetMode="External"/><Relationship Id="rId2" Type="http://schemas.openxmlformats.org/officeDocument/2006/relationships/hyperlink" Target="mailto:NIKLL.BREM@GMAIL.COM" TargetMode="External"/><Relationship Id="rId16" Type="http://schemas.openxmlformats.org/officeDocument/2006/relationships/hyperlink" Target="mailto:BARKHABAHARSHRIVASTARA@GMAIL.COM" TargetMode="External"/><Relationship Id="rId20" Type="http://schemas.openxmlformats.org/officeDocument/2006/relationships/hyperlink" Target="mailto:SRISH.KAUSH@GAMIL.COM" TargetMode="External"/><Relationship Id="rId29" Type="http://schemas.openxmlformats.org/officeDocument/2006/relationships/hyperlink" Target="mailto:RUCHI199017@GMAIL.COM" TargetMode="External"/><Relationship Id="rId1" Type="http://schemas.openxmlformats.org/officeDocument/2006/relationships/hyperlink" Target="mailto:NIKITAJITNAIR@GMAIL.COM" TargetMode="External"/><Relationship Id="rId6" Type="http://schemas.openxmlformats.org/officeDocument/2006/relationships/hyperlink" Target="mailto:ALPASETHI@YAHOO.COM" TargetMode="External"/><Relationship Id="rId11" Type="http://schemas.openxmlformats.org/officeDocument/2006/relationships/hyperlink" Target="mailto:SHUBHANGI.GUPTA18@GMAIL.COM" TargetMode="External"/><Relationship Id="rId24" Type="http://schemas.openxmlformats.org/officeDocument/2006/relationships/hyperlink" Target="mailto:MANJOO.BAHUGUNA@GMAIL.COM" TargetMode="External"/><Relationship Id="rId32" Type="http://schemas.openxmlformats.org/officeDocument/2006/relationships/hyperlink" Target="mailto:JYOTI.SHEKHAWAT02@GMAIL.COM" TargetMode="External"/><Relationship Id="rId37" Type="http://schemas.openxmlformats.org/officeDocument/2006/relationships/hyperlink" Target="mailto:gurdeepgupta@gmail.com" TargetMode="External"/><Relationship Id="rId5" Type="http://schemas.openxmlformats.org/officeDocument/2006/relationships/hyperlink" Target="mailto:MEENAGIRI21@GMAIL.COM" TargetMode="External"/><Relationship Id="rId15" Type="http://schemas.openxmlformats.org/officeDocument/2006/relationships/hyperlink" Target="mailto:NISHAHK024@GMAIL.COM" TargetMode="External"/><Relationship Id="rId23" Type="http://schemas.openxmlformats.org/officeDocument/2006/relationships/hyperlink" Target="mailto:27.8.MONIKA@GMAIL.COM" TargetMode="External"/><Relationship Id="rId28" Type="http://schemas.openxmlformats.org/officeDocument/2006/relationships/hyperlink" Target="mailto:FUNWIDSURYA@GMAIL.COM" TargetMode="External"/><Relationship Id="rId36" Type="http://schemas.openxmlformats.org/officeDocument/2006/relationships/hyperlink" Target="mailto:ATTIA.MNAB@YAHOO.COM" TargetMode="External"/><Relationship Id="rId10" Type="http://schemas.openxmlformats.org/officeDocument/2006/relationships/hyperlink" Target="mailto:SRRENU9@GMAIL.COM" TargetMode="External"/><Relationship Id="rId19" Type="http://schemas.openxmlformats.org/officeDocument/2006/relationships/hyperlink" Target="mailto:SRISHTI_SO9@YAHOO.COM" TargetMode="External"/><Relationship Id="rId31" Type="http://schemas.openxmlformats.org/officeDocument/2006/relationships/hyperlink" Target="mailto:DIPIKA.DOOT11@GMAIL.COM" TargetMode="External"/><Relationship Id="rId4" Type="http://schemas.openxmlformats.org/officeDocument/2006/relationships/hyperlink" Target="mailto:SHUBSOLANKI168@GMAIL.COM" TargetMode="External"/><Relationship Id="rId9" Type="http://schemas.openxmlformats.org/officeDocument/2006/relationships/hyperlink" Target="mailto:LALITAKANWAVIS@GMAIL.COM" TargetMode="External"/><Relationship Id="rId14" Type="http://schemas.openxmlformats.org/officeDocument/2006/relationships/hyperlink" Target="mailto:AURORASSAKSHMI@GMIAL.COM" TargetMode="External"/><Relationship Id="rId22" Type="http://schemas.openxmlformats.org/officeDocument/2006/relationships/hyperlink" Target="mailto:SAHIBA.SINDHU@YAHOO.IN" TargetMode="External"/><Relationship Id="rId27" Type="http://schemas.openxmlformats.org/officeDocument/2006/relationships/hyperlink" Target="mailto:PRIYA.DAS.4422@GMAIL.COM" TargetMode="External"/><Relationship Id="rId30" Type="http://schemas.openxmlformats.org/officeDocument/2006/relationships/hyperlink" Target="mailto:PUPI987JAMMU@GMAIL.COM" TargetMode="External"/><Relationship Id="rId35" Type="http://schemas.openxmlformats.org/officeDocument/2006/relationships/hyperlink" Target="mailto:VAISHLIGANESAN@GMAIL.COM" TargetMode="External"/><Relationship Id="rId8" Type="http://schemas.openxmlformats.org/officeDocument/2006/relationships/hyperlink" Target="mailto:NASREENBANO.NDA@GMAIL.COM" TargetMode="External"/><Relationship Id="rId3" Type="http://schemas.openxmlformats.org/officeDocument/2006/relationships/hyperlink" Target="mailto:KIRANJYCORAKOTI@GA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86"/>
  <sheetViews>
    <sheetView tabSelected="1" topLeftCell="B1" workbookViewId="0">
      <selection activeCell="AD7" sqref="AD7"/>
    </sheetView>
  </sheetViews>
  <sheetFormatPr defaultRowHeight="15" x14ac:dyDescent="0.25"/>
  <cols>
    <col min="1" max="1" width="11" style="50" customWidth="1"/>
    <col min="2" max="2" width="11.42578125" style="50" customWidth="1"/>
    <col min="3" max="3" width="37.5703125" customWidth="1"/>
    <col min="4" max="4" width="12.140625" style="50" customWidth="1"/>
    <col min="5" max="12" width="9.140625" style="50"/>
    <col min="13" max="13" width="17.85546875" style="50" customWidth="1"/>
    <col min="14" max="14" width="26.7109375" style="50" customWidth="1"/>
    <col min="15" max="15" width="9.140625" style="50"/>
    <col min="16" max="16" width="15" style="50" customWidth="1"/>
    <col min="17" max="17" width="53.5703125" style="45" customWidth="1"/>
    <col min="18" max="18" width="13.28515625" bestFit="1" customWidth="1"/>
    <col min="19" max="19" width="51.85546875" style="49" customWidth="1"/>
    <col min="20" max="20" width="9.140625" style="50"/>
    <col min="21" max="21" width="12.140625" style="50" customWidth="1"/>
    <col min="22" max="23" width="9.140625" style="50"/>
    <col min="24" max="24" width="11.7109375" style="50" bestFit="1" customWidth="1"/>
    <col min="25" max="25" width="11.7109375" bestFit="1" customWidth="1"/>
    <col min="26" max="26" width="14" style="50" bestFit="1" customWidth="1"/>
    <col min="27" max="27" width="11.85546875" bestFit="1" customWidth="1"/>
  </cols>
  <sheetData>
    <row r="2" spans="1:27" x14ac:dyDescent="0.25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36"/>
      <c r="N2" s="36"/>
      <c r="O2" s="124" t="s">
        <v>3</v>
      </c>
      <c r="P2" s="126"/>
      <c r="Q2" s="127" t="s">
        <v>21</v>
      </c>
      <c r="R2" s="117" t="s">
        <v>4</v>
      </c>
      <c r="S2" s="127" t="s">
        <v>5</v>
      </c>
      <c r="T2" s="114" t="s">
        <v>24</v>
      </c>
      <c r="U2" s="115"/>
      <c r="V2" s="116"/>
      <c r="W2" s="117" t="s">
        <v>25</v>
      </c>
      <c r="X2" s="122" t="s">
        <v>8</v>
      </c>
      <c r="Y2" s="123"/>
      <c r="Z2" s="117" t="s">
        <v>22</v>
      </c>
      <c r="AA2" s="108" t="s">
        <v>825</v>
      </c>
    </row>
    <row r="3" spans="1:27" ht="38.25" x14ac:dyDescent="0.25">
      <c r="A3" s="25" t="s">
        <v>0</v>
      </c>
      <c r="B3" s="25" t="s">
        <v>1</v>
      </c>
      <c r="C3" s="25" t="s">
        <v>2</v>
      </c>
      <c r="D3" s="25" t="s">
        <v>715</v>
      </c>
      <c r="E3" s="25" t="s">
        <v>716</v>
      </c>
      <c r="F3" s="25" t="s">
        <v>717</v>
      </c>
      <c r="G3" s="9" t="s">
        <v>718</v>
      </c>
      <c r="H3" s="25" t="s">
        <v>9</v>
      </c>
      <c r="I3" s="9" t="s">
        <v>10</v>
      </c>
      <c r="J3" s="9" t="s">
        <v>11</v>
      </c>
      <c r="K3" s="25" t="s">
        <v>12</v>
      </c>
      <c r="L3" s="25" t="s">
        <v>13</v>
      </c>
      <c r="M3" s="9" t="s">
        <v>16</v>
      </c>
      <c r="N3" s="9" t="s">
        <v>23</v>
      </c>
      <c r="O3" s="25" t="s">
        <v>14</v>
      </c>
      <c r="P3" s="25" t="s">
        <v>15</v>
      </c>
      <c r="Q3" s="128"/>
      <c r="R3" s="118"/>
      <c r="S3" s="128"/>
      <c r="T3" s="9" t="s">
        <v>17</v>
      </c>
      <c r="U3" s="9" t="s">
        <v>18</v>
      </c>
      <c r="V3" s="9" t="s">
        <v>19</v>
      </c>
      <c r="W3" s="118"/>
      <c r="X3" s="8" t="s">
        <v>17</v>
      </c>
      <c r="Y3" s="9" t="s">
        <v>18</v>
      </c>
      <c r="Z3" s="118"/>
      <c r="AA3" s="109"/>
    </row>
    <row r="4" spans="1:27" ht="26.25" x14ac:dyDescent="0.25">
      <c r="A4" s="10">
        <v>1</v>
      </c>
      <c r="B4" s="11">
        <v>27436</v>
      </c>
      <c r="C4" s="12" t="s">
        <v>207</v>
      </c>
      <c r="D4" s="39">
        <v>42097</v>
      </c>
      <c r="E4" s="11">
        <v>43843</v>
      </c>
      <c r="F4" s="11" t="s">
        <v>719</v>
      </c>
      <c r="G4" s="11" t="s">
        <v>720</v>
      </c>
      <c r="H4" s="11">
        <v>25</v>
      </c>
      <c r="I4" s="11">
        <v>166</v>
      </c>
      <c r="J4" s="11">
        <v>73</v>
      </c>
      <c r="K4" s="11" t="s">
        <v>26</v>
      </c>
      <c r="L4" s="11" t="s">
        <v>27</v>
      </c>
      <c r="M4" s="11" t="s">
        <v>77</v>
      </c>
      <c r="N4" s="11" t="s">
        <v>782</v>
      </c>
      <c r="O4" s="11">
        <v>2</v>
      </c>
      <c r="P4" s="11">
        <v>0</v>
      </c>
      <c r="Q4" s="13" t="s">
        <v>204</v>
      </c>
      <c r="R4" s="14">
        <v>9890390276</v>
      </c>
      <c r="S4" s="46" t="s">
        <v>205</v>
      </c>
      <c r="T4" s="14" t="s">
        <v>27</v>
      </c>
      <c r="U4" s="14"/>
      <c r="V4" s="14"/>
      <c r="W4" s="14" t="s">
        <v>27</v>
      </c>
      <c r="X4" s="14" t="s">
        <v>27</v>
      </c>
      <c r="Y4" s="14"/>
      <c r="Z4" s="26" t="s">
        <v>206</v>
      </c>
      <c r="AA4" s="53"/>
    </row>
    <row r="5" spans="1:27" ht="26.25" x14ac:dyDescent="0.25">
      <c r="A5" s="16">
        <v>2</v>
      </c>
      <c r="B5" s="16">
        <v>27438</v>
      </c>
      <c r="C5" s="17" t="s">
        <v>721</v>
      </c>
      <c r="D5" s="40">
        <v>42098</v>
      </c>
      <c r="E5" s="16">
        <v>802021</v>
      </c>
      <c r="F5" s="16" t="s">
        <v>722</v>
      </c>
      <c r="G5" s="16" t="s">
        <v>720</v>
      </c>
      <c r="H5" s="18">
        <v>22</v>
      </c>
      <c r="I5" s="16">
        <v>183</v>
      </c>
      <c r="J5" s="16">
        <v>78</v>
      </c>
      <c r="K5" s="18" t="s">
        <v>26</v>
      </c>
      <c r="L5" s="16" t="s">
        <v>27</v>
      </c>
      <c r="M5" s="16" t="s">
        <v>112</v>
      </c>
      <c r="N5" s="16" t="s">
        <v>28</v>
      </c>
      <c r="O5" s="16">
        <v>1</v>
      </c>
      <c r="P5" s="16">
        <v>1</v>
      </c>
      <c r="Q5" s="19" t="s">
        <v>216</v>
      </c>
      <c r="R5" s="18">
        <v>8059077176</v>
      </c>
      <c r="S5" s="46" t="s">
        <v>217</v>
      </c>
      <c r="T5" s="18" t="s">
        <v>26</v>
      </c>
      <c r="U5" s="18" t="s">
        <v>50</v>
      </c>
      <c r="V5" s="18" t="s">
        <v>51</v>
      </c>
      <c r="W5" s="18" t="s">
        <v>27</v>
      </c>
      <c r="X5" s="18" t="s">
        <v>27</v>
      </c>
      <c r="Y5" s="18"/>
      <c r="Z5" s="16" t="s">
        <v>218</v>
      </c>
      <c r="AA5" s="53"/>
    </row>
    <row r="6" spans="1:27" ht="26.25" x14ac:dyDescent="0.25">
      <c r="A6" s="10">
        <v>3</v>
      </c>
      <c r="B6" s="11">
        <v>27441</v>
      </c>
      <c r="C6" s="12" t="s">
        <v>226</v>
      </c>
      <c r="D6" s="41">
        <v>42098</v>
      </c>
      <c r="E6" s="11">
        <v>802377</v>
      </c>
      <c r="F6" s="11" t="s">
        <v>722</v>
      </c>
      <c r="G6" s="11" t="s">
        <v>720</v>
      </c>
      <c r="H6" s="14">
        <v>24</v>
      </c>
      <c r="I6" s="11">
        <v>183</v>
      </c>
      <c r="J6" s="11">
        <v>69</v>
      </c>
      <c r="K6" s="14" t="s">
        <v>27</v>
      </c>
      <c r="L6" s="11" t="s">
        <v>26</v>
      </c>
      <c r="M6" s="11" t="s">
        <v>61</v>
      </c>
      <c r="N6" s="11" t="s">
        <v>783</v>
      </c>
      <c r="O6" s="11">
        <v>5</v>
      </c>
      <c r="P6" s="11">
        <v>0</v>
      </c>
      <c r="Q6" s="13" t="s">
        <v>227</v>
      </c>
      <c r="R6" s="14">
        <v>9426409735</v>
      </c>
      <c r="S6" s="46" t="s">
        <v>228</v>
      </c>
      <c r="T6" s="14" t="s">
        <v>27</v>
      </c>
      <c r="U6" s="14"/>
      <c r="V6" s="14"/>
      <c r="W6" s="14" t="s">
        <v>39</v>
      </c>
      <c r="X6" s="14" t="s">
        <v>27</v>
      </c>
      <c r="Y6" s="14"/>
      <c r="Z6" s="11" t="s">
        <v>229</v>
      </c>
      <c r="AA6" s="53"/>
    </row>
    <row r="7" spans="1:27" ht="26.25" x14ac:dyDescent="0.25">
      <c r="A7" s="16">
        <v>4</v>
      </c>
      <c r="B7" s="11">
        <v>27453</v>
      </c>
      <c r="C7" s="12" t="s">
        <v>723</v>
      </c>
      <c r="D7" s="41">
        <v>42098</v>
      </c>
      <c r="E7" s="11">
        <v>503491</v>
      </c>
      <c r="F7" s="11" t="s">
        <v>724</v>
      </c>
      <c r="G7" s="11" t="s">
        <v>720</v>
      </c>
      <c r="H7" s="14">
        <v>22</v>
      </c>
      <c r="I7" s="11">
        <v>173</v>
      </c>
      <c r="J7" s="11">
        <v>58</v>
      </c>
      <c r="K7" s="11" t="s">
        <v>27</v>
      </c>
      <c r="L7" s="11" t="s">
        <v>26</v>
      </c>
      <c r="M7" s="11" t="s">
        <v>112</v>
      </c>
      <c r="N7" s="11" t="s">
        <v>784</v>
      </c>
      <c r="O7" s="11">
        <v>1</v>
      </c>
      <c r="P7" s="11">
        <v>0</v>
      </c>
      <c r="Q7" s="13" t="s">
        <v>274</v>
      </c>
      <c r="R7" s="14" t="s">
        <v>275</v>
      </c>
      <c r="S7" s="46" t="s">
        <v>276</v>
      </c>
      <c r="T7" s="14" t="s">
        <v>27</v>
      </c>
      <c r="U7" s="14"/>
      <c r="V7" s="14"/>
      <c r="W7" s="14" t="s">
        <v>39</v>
      </c>
      <c r="X7" s="14" t="s">
        <v>27</v>
      </c>
      <c r="Y7" s="14"/>
      <c r="Z7" s="11"/>
      <c r="AA7" s="53"/>
    </row>
    <row r="8" spans="1:27" ht="26.25" x14ac:dyDescent="0.25">
      <c r="A8" s="10">
        <v>5</v>
      </c>
      <c r="B8" s="11">
        <v>27456</v>
      </c>
      <c r="C8" s="12" t="s">
        <v>287</v>
      </c>
      <c r="D8" s="41">
        <v>42098</v>
      </c>
      <c r="E8" s="11">
        <v>169117</v>
      </c>
      <c r="F8" s="11" t="s">
        <v>719</v>
      </c>
      <c r="G8" s="11" t="s">
        <v>725</v>
      </c>
      <c r="H8" s="11">
        <v>25</v>
      </c>
      <c r="I8" s="11">
        <v>175</v>
      </c>
      <c r="J8" s="11">
        <v>66</v>
      </c>
      <c r="K8" s="11" t="s">
        <v>27</v>
      </c>
      <c r="L8" s="11" t="s">
        <v>27</v>
      </c>
      <c r="M8" s="11"/>
      <c r="N8" s="11" t="s">
        <v>782</v>
      </c>
      <c r="O8" s="11">
        <v>1</v>
      </c>
      <c r="P8" s="11">
        <v>0</v>
      </c>
      <c r="Q8" s="13" t="s">
        <v>288</v>
      </c>
      <c r="R8" s="14">
        <v>9594763086</v>
      </c>
      <c r="S8" s="46" t="s">
        <v>289</v>
      </c>
      <c r="T8" s="14" t="s">
        <v>27</v>
      </c>
      <c r="U8" s="14"/>
      <c r="V8" s="14"/>
      <c r="W8" s="14" t="s">
        <v>166</v>
      </c>
      <c r="X8" s="14" t="s">
        <v>27</v>
      </c>
      <c r="Y8" s="14"/>
      <c r="Z8" s="11" t="s">
        <v>290</v>
      </c>
      <c r="AA8" s="53"/>
    </row>
    <row r="9" spans="1:27" ht="26.25" x14ac:dyDescent="0.25">
      <c r="A9" s="16">
        <v>6</v>
      </c>
      <c r="B9" s="11">
        <v>27459</v>
      </c>
      <c r="C9" s="12" t="s">
        <v>297</v>
      </c>
      <c r="D9" s="42">
        <v>42098</v>
      </c>
      <c r="E9" s="11">
        <v>803540</v>
      </c>
      <c r="F9" s="11" t="s">
        <v>722</v>
      </c>
      <c r="G9" s="11" t="s">
        <v>720</v>
      </c>
      <c r="H9" s="11">
        <v>22</v>
      </c>
      <c r="I9" s="11">
        <v>170</v>
      </c>
      <c r="J9" s="11">
        <v>61</v>
      </c>
      <c r="K9" s="11" t="s">
        <v>26</v>
      </c>
      <c r="L9" s="11" t="s">
        <v>27</v>
      </c>
      <c r="M9" s="11" t="s">
        <v>33</v>
      </c>
      <c r="N9" s="11" t="s">
        <v>782</v>
      </c>
      <c r="O9" s="11">
        <v>1</v>
      </c>
      <c r="P9" s="11">
        <v>4</v>
      </c>
      <c r="Q9" s="13" t="s">
        <v>298</v>
      </c>
      <c r="R9" s="14">
        <v>7588942428</v>
      </c>
      <c r="S9" s="46" t="s">
        <v>299</v>
      </c>
      <c r="T9" s="14" t="s">
        <v>27</v>
      </c>
      <c r="U9" s="14"/>
      <c r="V9" s="14"/>
      <c r="W9" s="14" t="s">
        <v>39</v>
      </c>
      <c r="X9" s="14" t="s">
        <v>27</v>
      </c>
      <c r="Y9" s="14"/>
      <c r="Z9" s="11" t="s">
        <v>300</v>
      </c>
      <c r="AA9" s="53"/>
    </row>
    <row r="10" spans="1:27" ht="26.25" x14ac:dyDescent="0.25">
      <c r="A10" s="10">
        <v>7</v>
      </c>
      <c r="B10" s="16">
        <v>27463</v>
      </c>
      <c r="C10" s="17" t="s">
        <v>312</v>
      </c>
      <c r="D10" s="43">
        <v>42098</v>
      </c>
      <c r="E10" s="16">
        <v>901333</v>
      </c>
      <c r="F10" s="16" t="s">
        <v>726</v>
      </c>
      <c r="G10" s="16" t="s">
        <v>720</v>
      </c>
      <c r="H10" s="11">
        <v>24</v>
      </c>
      <c r="I10" s="11">
        <v>176</v>
      </c>
      <c r="J10" s="11">
        <v>79</v>
      </c>
      <c r="K10" s="11" t="s">
        <v>26</v>
      </c>
      <c r="L10" s="11" t="s">
        <v>27</v>
      </c>
      <c r="M10" s="11" t="s">
        <v>33</v>
      </c>
      <c r="N10" s="11" t="s">
        <v>28</v>
      </c>
      <c r="O10" s="11">
        <v>3</v>
      </c>
      <c r="P10" s="11">
        <v>1</v>
      </c>
      <c r="Q10" s="13" t="s">
        <v>313</v>
      </c>
      <c r="R10" s="14">
        <v>9869926843</v>
      </c>
      <c r="S10" s="46" t="s">
        <v>314</v>
      </c>
      <c r="T10" s="14" t="s">
        <v>26</v>
      </c>
      <c r="U10" s="14" t="s">
        <v>165</v>
      </c>
      <c r="V10" s="14" t="s">
        <v>45</v>
      </c>
      <c r="W10" s="14" t="s">
        <v>39</v>
      </c>
      <c r="X10" s="14" t="s">
        <v>27</v>
      </c>
      <c r="Y10" s="14"/>
      <c r="Z10" s="11" t="s">
        <v>315</v>
      </c>
      <c r="AA10" s="53"/>
    </row>
    <row r="11" spans="1:27" ht="26.25" x14ac:dyDescent="0.25">
      <c r="A11" s="16">
        <v>8</v>
      </c>
      <c r="B11" s="11">
        <v>27466</v>
      </c>
      <c r="C11" s="12" t="s">
        <v>324</v>
      </c>
      <c r="D11" s="42">
        <v>42098</v>
      </c>
      <c r="E11" s="11">
        <v>510673</v>
      </c>
      <c r="F11" s="11" t="s">
        <v>724</v>
      </c>
      <c r="G11" s="11" t="s">
        <v>720</v>
      </c>
      <c r="H11" s="16">
        <v>26</v>
      </c>
      <c r="I11" s="16">
        <v>174</v>
      </c>
      <c r="J11" s="16">
        <v>70</v>
      </c>
      <c r="K11" s="16" t="s">
        <v>26</v>
      </c>
      <c r="L11" s="16" t="s">
        <v>27</v>
      </c>
      <c r="M11" s="16" t="s">
        <v>61</v>
      </c>
      <c r="N11" s="16" t="s">
        <v>785</v>
      </c>
      <c r="O11" s="16">
        <v>2</v>
      </c>
      <c r="P11" s="16">
        <v>1</v>
      </c>
      <c r="Q11" s="19" t="s">
        <v>325</v>
      </c>
      <c r="R11" s="18">
        <v>9566391655</v>
      </c>
      <c r="S11" s="46" t="s">
        <v>326</v>
      </c>
      <c r="T11" s="18" t="s">
        <v>27</v>
      </c>
      <c r="U11" s="18"/>
      <c r="V11" s="18"/>
      <c r="W11" s="18" t="s">
        <v>39</v>
      </c>
      <c r="X11" s="18" t="s">
        <v>27</v>
      </c>
      <c r="Y11" s="18"/>
      <c r="Z11" s="16" t="s">
        <v>327</v>
      </c>
      <c r="AA11" s="53"/>
    </row>
    <row r="12" spans="1:27" x14ac:dyDescent="0.25">
      <c r="A12" s="10">
        <v>9</v>
      </c>
      <c r="B12" s="11">
        <v>27472</v>
      </c>
      <c r="C12" s="12" t="s">
        <v>347</v>
      </c>
      <c r="D12" s="42">
        <v>42098</v>
      </c>
      <c r="E12" s="11">
        <v>226559</v>
      </c>
      <c r="F12" s="11" t="s">
        <v>719</v>
      </c>
      <c r="G12" s="11" t="s">
        <v>720</v>
      </c>
      <c r="H12" s="11">
        <v>25</v>
      </c>
      <c r="I12" s="11">
        <v>170</v>
      </c>
      <c r="J12" s="11">
        <v>72</v>
      </c>
      <c r="K12" s="11" t="s">
        <v>26</v>
      </c>
      <c r="L12" s="11" t="s">
        <v>27</v>
      </c>
      <c r="M12" s="11" t="s">
        <v>61</v>
      </c>
      <c r="N12" s="11" t="s">
        <v>99</v>
      </c>
      <c r="O12" s="11">
        <v>1</v>
      </c>
      <c r="P12" s="11">
        <v>3</v>
      </c>
      <c r="Q12" s="13" t="s">
        <v>348</v>
      </c>
      <c r="R12" s="14">
        <v>9437986812</v>
      </c>
      <c r="S12" s="46" t="s">
        <v>349</v>
      </c>
      <c r="T12" s="14" t="s">
        <v>27</v>
      </c>
      <c r="U12" s="14"/>
      <c r="V12" s="14"/>
      <c r="W12" s="14" t="s">
        <v>39</v>
      </c>
      <c r="X12" s="14" t="s">
        <v>27</v>
      </c>
      <c r="Y12" s="14"/>
      <c r="Z12" s="11" t="s">
        <v>350</v>
      </c>
      <c r="AA12" s="53"/>
    </row>
    <row r="13" spans="1:27" ht="26.25" x14ac:dyDescent="0.25">
      <c r="A13" s="16">
        <v>10</v>
      </c>
      <c r="B13" s="11">
        <v>27477</v>
      </c>
      <c r="C13" s="12" t="s">
        <v>367</v>
      </c>
      <c r="D13" s="42">
        <v>42098</v>
      </c>
      <c r="E13" s="11">
        <v>509780</v>
      </c>
      <c r="F13" s="11" t="s">
        <v>724</v>
      </c>
      <c r="G13" s="11" t="s">
        <v>720</v>
      </c>
      <c r="H13" s="11">
        <v>23</v>
      </c>
      <c r="I13" s="11">
        <v>179</v>
      </c>
      <c r="J13" s="11">
        <v>68</v>
      </c>
      <c r="K13" s="11" t="s">
        <v>27</v>
      </c>
      <c r="L13" s="11" t="s">
        <v>26</v>
      </c>
      <c r="M13" s="11" t="s">
        <v>61</v>
      </c>
      <c r="N13" s="11" t="s">
        <v>786</v>
      </c>
      <c r="O13" s="11">
        <v>2</v>
      </c>
      <c r="P13" s="11">
        <v>7</v>
      </c>
      <c r="Q13" s="13" t="s">
        <v>368</v>
      </c>
      <c r="R13" s="14">
        <v>9480231231</v>
      </c>
      <c r="S13" s="46" t="s">
        <v>369</v>
      </c>
      <c r="T13" s="14" t="s">
        <v>26</v>
      </c>
      <c r="U13" s="14" t="s">
        <v>50</v>
      </c>
      <c r="V13" s="14" t="s">
        <v>86</v>
      </c>
      <c r="W13" s="14" t="s">
        <v>27</v>
      </c>
      <c r="X13" s="14" t="s">
        <v>27</v>
      </c>
      <c r="Y13" s="14"/>
      <c r="Z13" s="11" t="s">
        <v>370</v>
      </c>
      <c r="AA13" s="53"/>
    </row>
    <row r="14" spans="1:27" ht="26.25" x14ac:dyDescent="0.25">
      <c r="A14" s="10">
        <v>11</v>
      </c>
      <c r="B14" s="11">
        <v>27486</v>
      </c>
      <c r="C14" s="12" t="s">
        <v>400</v>
      </c>
      <c r="D14" s="42">
        <v>42098</v>
      </c>
      <c r="E14" s="11">
        <v>515113</v>
      </c>
      <c r="F14" s="11" t="s">
        <v>724</v>
      </c>
      <c r="G14" s="11" t="s">
        <v>727</v>
      </c>
      <c r="H14" s="11">
        <v>23</v>
      </c>
      <c r="I14" s="11">
        <v>183</v>
      </c>
      <c r="J14" s="11">
        <v>90</v>
      </c>
      <c r="K14" s="11" t="s">
        <v>26</v>
      </c>
      <c r="L14" s="11" t="s">
        <v>27</v>
      </c>
      <c r="M14" s="11" t="s">
        <v>401</v>
      </c>
      <c r="N14" s="11" t="s">
        <v>785</v>
      </c>
      <c r="O14" s="11">
        <v>3</v>
      </c>
      <c r="P14" s="11">
        <v>3</v>
      </c>
      <c r="Q14" s="13" t="s">
        <v>402</v>
      </c>
      <c r="R14" s="14">
        <v>9629834782</v>
      </c>
      <c r="S14" s="46" t="s">
        <v>403</v>
      </c>
      <c r="T14" s="14" t="s">
        <v>26</v>
      </c>
      <c r="U14" s="14" t="s">
        <v>50</v>
      </c>
      <c r="V14" s="14" t="s">
        <v>51</v>
      </c>
      <c r="W14" s="14" t="s">
        <v>39</v>
      </c>
      <c r="X14" s="14" t="s">
        <v>27</v>
      </c>
      <c r="Y14" s="14"/>
      <c r="Z14" s="11" t="s">
        <v>404</v>
      </c>
      <c r="AA14" s="53"/>
    </row>
    <row r="15" spans="1:27" ht="39" x14ac:dyDescent="0.25">
      <c r="A15" s="16">
        <v>12</v>
      </c>
      <c r="B15" s="11">
        <v>27490</v>
      </c>
      <c r="C15" s="12" t="s">
        <v>408</v>
      </c>
      <c r="D15" s="42">
        <v>42098</v>
      </c>
      <c r="E15" s="11">
        <v>110106</v>
      </c>
      <c r="F15" s="11" t="s">
        <v>719</v>
      </c>
      <c r="G15" s="11" t="s">
        <v>720</v>
      </c>
      <c r="H15" s="11">
        <v>25</v>
      </c>
      <c r="I15" s="11">
        <v>172</v>
      </c>
      <c r="J15" s="11">
        <v>68</v>
      </c>
      <c r="K15" s="11" t="s">
        <v>26</v>
      </c>
      <c r="L15" s="11" t="s">
        <v>27</v>
      </c>
      <c r="M15" s="11" t="s">
        <v>61</v>
      </c>
      <c r="N15" s="11" t="s">
        <v>767</v>
      </c>
      <c r="O15" s="11">
        <v>1</v>
      </c>
      <c r="P15" s="11">
        <v>3</v>
      </c>
      <c r="Q15" s="13" t="s">
        <v>409</v>
      </c>
      <c r="R15" s="14">
        <v>9411170673</v>
      </c>
      <c r="S15" s="46" t="s">
        <v>410</v>
      </c>
      <c r="T15" s="14" t="s">
        <v>27</v>
      </c>
      <c r="U15" s="14"/>
      <c r="V15" s="14"/>
      <c r="W15" s="14" t="s">
        <v>55</v>
      </c>
      <c r="X15" s="14" t="s">
        <v>26</v>
      </c>
      <c r="Y15" s="14" t="s">
        <v>165</v>
      </c>
      <c r="Z15" s="11" t="s">
        <v>411</v>
      </c>
      <c r="AA15" s="53"/>
    </row>
    <row r="16" spans="1:27" ht="25.5" x14ac:dyDescent="0.25">
      <c r="A16" s="10">
        <v>13</v>
      </c>
      <c r="B16" s="11">
        <v>27496</v>
      </c>
      <c r="C16" s="12" t="s">
        <v>438</v>
      </c>
      <c r="D16" s="42">
        <v>42098</v>
      </c>
      <c r="E16" s="11">
        <v>135760</v>
      </c>
      <c r="F16" s="11" t="s">
        <v>719</v>
      </c>
      <c r="G16" s="11" t="s">
        <v>720</v>
      </c>
      <c r="H16" s="5">
        <v>23</v>
      </c>
      <c r="I16" s="5">
        <v>170</v>
      </c>
      <c r="J16" s="5">
        <v>72</v>
      </c>
      <c r="K16" s="5" t="s">
        <v>26</v>
      </c>
      <c r="L16" s="5" t="s">
        <v>27</v>
      </c>
      <c r="M16" s="5" t="s">
        <v>112</v>
      </c>
      <c r="N16" s="5" t="s">
        <v>764</v>
      </c>
      <c r="O16" s="5">
        <v>1</v>
      </c>
      <c r="P16" s="5">
        <v>1</v>
      </c>
      <c r="Q16" s="7" t="s">
        <v>439</v>
      </c>
      <c r="R16" s="5">
        <v>9418159278</v>
      </c>
      <c r="S16" s="47" t="s">
        <v>440</v>
      </c>
      <c r="T16" s="22" t="s">
        <v>26</v>
      </c>
      <c r="U16" s="22" t="s">
        <v>50</v>
      </c>
      <c r="V16" s="22"/>
      <c r="W16" s="22" t="s">
        <v>27</v>
      </c>
      <c r="X16" s="22" t="s">
        <v>27</v>
      </c>
      <c r="Y16" s="22"/>
      <c r="Z16" s="11" t="s">
        <v>441</v>
      </c>
      <c r="AA16" s="53"/>
    </row>
    <row r="17" spans="1:27" x14ac:dyDescent="0.25">
      <c r="A17" s="16">
        <v>14</v>
      </c>
      <c r="B17" s="11">
        <v>27501</v>
      </c>
      <c r="C17" s="12" t="s">
        <v>457</v>
      </c>
      <c r="D17" s="42">
        <v>42098</v>
      </c>
      <c r="E17" s="11">
        <v>802135</v>
      </c>
      <c r="F17" s="11" t="s">
        <v>722</v>
      </c>
      <c r="G17" s="11" t="s">
        <v>720</v>
      </c>
      <c r="H17" s="11">
        <v>23</v>
      </c>
      <c r="I17" s="11">
        <v>174</v>
      </c>
      <c r="J17" s="11">
        <v>84</v>
      </c>
      <c r="K17" s="11" t="s">
        <v>26</v>
      </c>
      <c r="L17" s="11" t="s">
        <v>27</v>
      </c>
      <c r="M17" s="11" t="s">
        <v>112</v>
      </c>
      <c r="N17" s="11" t="s">
        <v>767</v>
      </c>
      <c r="O17" s="11">
        <v>3</v>
      </c>
      <c r="P17" s="11">
        <v>1</v>
      </c>
      <c r="Q17" s="13" t="s">
        <v>458</v>
      </c>
      <c r="R17" s="14">
        <v>9953744430</v>
      </c>
      <c r="S17" s="46" t="s">
        <v>459</v>
      </c>
      <c r="T17" s="14" t="s">
        <v>26</v>
      </c>
      <c r="U17" s="14" t="s">
        <v>50</v>
      </c>
      <c r="V17" s="14" t="s">
        <v>45</v>
      </c>
      <c r="W17" s="14" t="s">
        <v>27</v>
      </c>
      <c r="X17" s="14" t="s">
        <v>27</v>
      </c>
      <c r="Y17" s="14"/>
      <c r="Z17" s="11"/>
      <c r="AA17" s="53"/>
    </row>
    <row r="18" spans="1:27" ht="25.5" x14ac:dyDescent="0.25">
      <c r="A18" s="10">
        <v>15</v>
      </c>
      <c r="B18" s="11">
        <v>27502</v>
      </c>
      <c r="C18" s="12" t="s">
        <v>728</v>
      </c>
      <c r="D18" s="42">
        <v>42098</v>
      </c>
      <c r="E18" s="11">
        <v>503451</v>
      </c>
      <c r="F18" s="11" t="s">
        <v>724</v>
      </c>
      <c r="G18" s="11" t="s">
        <v>720</v>
      </c>
      <c r="H18" s="5">
        <v>22</v>
      </c>
      <c r="I18" s="5">
        <v>169</v>
      </c>
      <c r="J18" s="5">
        <v>60</v>
      </c>
      <c r="K18" s="5" t="s">
        <v>27</v>
      </c>
      <c r="L18" s="5" t="s">
        <v>26</v>
      </c>
      <c r="M18" s="5" t="s">
        <v>33</v>
      </c>
      <c r="N18" s="5" t="s">
        <v>786</v>
      </c>
      <c r="O18" s="5">
        <v>1</v>
      </c>
      <c r="P18" s="5">
        <v>0</v>
      </c>
      <c r="Q18" s="7" t="s">
        <v>460</v>
      </c>
      <c r="R18" s="5">
        <v>9880861229</v>
      </c>
      <c r="S18" s="47" t="s">
        <v>461</v>
      </c>
      <c r="T18" s="5" t="s">
        <v>27</v>
      </c>
      <c r="U18" s="5"/>
      <c r="V18" s="5"/>
      <c r="W18" s="5" t="s">
        <v>27</v>
      </c>
      <c r="X18" s="5" t="s">
        <v>27</v>
      </c>
      <c r="Y18" s="5"/>
      <c r="Z18" s="11"/>
      <c r="AA18" s="53"/>
    </row>
    <row r="19" spans="1:27" x14ac:dyDescent="0.25">
      <c r="A19" s="16">
        <v>16</v>
      </c>
      <c r="B19" s="11">
        <v>27507</v>
      </c>
      <c r="C19" s="12" t="s">
        <v>476</v>
      </c>
      <c r="D19" s="42">
        <v>42098</v>
      </c>
      <c r="E19" s="11">
        <v>513744</v>
      </c>
      <c r="F19" s="11" t="s">
        <v>724</v>
      </c>
      <c r="G19" s="11" t="s">
        <v>720</v>
      </c>
      <c r="H19" s="5">
        <v>25</v>
      </c>
      <c r="I19" s="5">
        <v>173</v>
      </c>
      <c r="J19" s="5">
        <v>72</v>
      </c>
      <c r="K19" s="5" t="s">
        <v>26</v>
      </c>
      <c r="L19" s="5" t="s">
        <v>27</v>
      </c>
      <c r="M19" s="5" t="s">
        <v>77</v>
      </c>
      <c r="N19" s="5" t="s">
        <v>65</v>
      </c>
      <c r="O19" s="5">
        <v>5</v>
      </c>
      <c r="P19" s="5">
        <v>1</v>
      </c>
      <c r="Q19" s="7" t="s">
        <v>477</v>
      </c>
      <c r="R19" s="5">
        <v>9814424426</v>
      </c>
      <c r="S19" s="47" t="s">
        <v>478</v>
      </c>
      <c r="T19" s="5" t="s">
        <v>26</v>
      </c>
      <c r="U19" s="5" t="s">
        <v>50</v>
      </c>
      <c r="V19" s="5" t="s">
        <v>51</v>
      </c>
      <c r="W19" s="5" t="s">
        <v>39</v>
      </c>
      <c r="X19" s="5" t="s">
        <v>27</v>
      </c>
      <c r="Y19" s="5"/>
      <c r="Z19" s="11" t="s">
        <v>479</v>
      </c>
      <c r="AA19" s="53"/>
    </row>
    <row r="20" spans="1:27" x14ac:dyDescent="0.25">
      <c r="A20" s="10">
        <v>17</v>
      </c>
      <c r="B20" s="11">
        <v>27516</v>
      </c>
      <c r="C20" s="12" t="s">
        <v>510</v>
      </c>
      <c r="D20" s="42">
        <v>42098</v>
      </c>
      <c r="E20" s="11">
        <v>52862</v>
      </c>
      <c r="F20" s="11" t="s">
        <v>719</v>
      </c>
      <c r="G20" s="11" t="s">
        <v>720</v>
      </c>
      <c r="H20" s="5">
        <v>25</v>
      </c>
      <c r="I20" s="5">
        <v>183</v>
      </c>
      <c r="J20" s="5">
        <v>80</v>
      </c>
      <c r="K20" s="5" t="s">
        <v>26</v>
      </c>
      <c r="L20" s="5" t="s">
        <v>27</v>
      </c>
      <c r="M20" s="5" t="s">
        <v>61</v>
      </c>
      <c r="N20" s="5" t="s">
        <v>769</v>
      </c>
      <c r="O20" s="5">
        <v>1</v>
      </c>
      <c r="P20" s="5">
        <v>5</v>
      </c>
      <c r="Q20" s="7" t="s">
        <v>511</v>
      </c>
      <c r="R20" s="5">
        <v>9336117043</v>
      </c>
      <c r="S20" s="47" t="s">
        <v>512</v>
      </c>
      <c r="T20" s="5" t="s">
        <v>27</v>
      </c>
      <c r="U20" s="5"/>
      <c r="V20" s="5"/>
      <c r="W20" s="5" t="s">
        <v>27</v>
      </c>
      <c r="X20" s="5" t="s">
        <v>27</v>
      </c>
      <c r="Y20" s="5"/>
      <c r="Z20" s="11" t="s">
        <v>513</v>
      </c>
      <c r="AA20" s="53"/>
    </row>
    <row r="21" spans="1:27" ht="25.5" x14ac:dyDescent="0.25">
      <c r="A21" s="16">
        <v>18</v>
      </c>
      <c r="B21" s="11">
        <v>27520</v>
      </c>
      <c r="C21" s="12" t="s">
        <v>525</v>
      </c>
      <c r="D21" s="42">
        <v>42098</v>
      </c>
      <c r="E21" s="11">
        <v>15108</v>
      </c>
      <c r="F21" s="11" t="s">
        <v>719</v>
      </c>
      <c r="G21" s="11" t="s">
        <v>720</v>
      </c>
      <c r="H21" s="5">
        <v>24</v>
      </c>
      <c r="I21" s="5">
        <v>178</v>
      </c>
      <c r="J21" s="5">
        <v>68</v>
      </c>
      <c r="K21" s="5" t="s">
        <v>27</v>
      </c>
      <c r="L21" s="5" t="s">
        <v>26</v>
      </c>
      <c r="M21" s="5" t="s">
        <v>112</v>
      </c>
      <c r="N21" s="5" t="s">
        <v>784</v>
      </c>
      <c r="O21" s="5">
        <v>1</v>
      </c>
      <c r="P21" s="5">
        <v>0</v>
      </c>
      <c r="Q21" s="7" t="s">
        <v>526</v>
      </c>
      <c r="R21" s="5">
        <v>96566264938</v>
      </c>
      <c r="S21" s="47" t="s">
        <v>527</v>
      </c>
      <c r="T21" s="5" t="s">
        <v>27</v>
      </c>
      <c r="U21" s="5"/>
      <c r="V21" s="5"/>
      <c r="W21" s="5" t="s">
        <v>39</v>
      </c>
      <c r="X21" s="5" t="s">
        <v>27</v>
      </c>
      <c r="Y21" s="5"/>
      <c r="Z21" s="11"/>
      <c r="AA21" s="53"/>
    </row>
    <row r="22" spans="1:27" x14ac:dyDescent="0.25">
      <c r="A22" s="10">
        <v>19</v>
      </c>
      <c r="B22" s="11">
        <v>27522</v>
      </c>
      <c r="C22" s="12" t="s">
        <v>531</v>
      </c>
      <c r="D22" s="42">
        <v>42098</v>
      </c>
      <c r="E22" s="11">
        <v>801908</v>
      </c>
      <c r="F22" s="11" t="s">
        <v>722</v>
      </c>
      <c r="G22" s="11" t="s">
        <v>720</v>
      </c>
      <c r="H22" s="5">
        <v>21</v>
      </c>
      <c r="I22" s="5">
        <v>166</v>
      </c>
      <c r="J22" s="5">
        <v>65</v>
      </c>
      <c r="K22" s="5" t="s">
        <v>26</v>
      </c>
      <c r="L22" s="5" t="s">
        <v>27</v>
      </c>
      <c r="M22" s="5" t="s">
        <v>112</v>
      </c>
      <c r="N22" s="5" t="s">
        <v>308</v>
      </c>
      <c r="O22" s="5">
        <v>1</v>
      </c>
      <c r="P22" s="5">
        <v>0</v>
      </c>
      <c r="Q22" s="7" t="s">
        <v>532</v>
      </c>
      <c r="R22" s="5">
        <v>9915147578</v>
      </c>
      <c r="S22" s="47" t="s">
        <v>533</v>
      </c>
      <c r="T22" s="5" t="s">
        <v>26</v>
      </c>
      <c r="U22" s="5" t="s">
        <v>50</v>
      </c>
      <c r="V22" s="5" t="s">
        <v>51</v>
      </c>
      <c r="W22" s="5" t="s">
        <v>27</v>
      </c>
      <c r="X22" s="5" t="s">
        <v>27</v>
      </c>
      <c r="Y22" s="5"/>
      <c r="Z22" s="11" t="s">
        <v>534</v>
      </c>
      <c r="AA22" s="53"/>
    </row>
    <row r="23" spans="1:27" ht="25.5" x14ac:dyDescent="0.25">
      <c r="A23" s="16">
        <v>20</v>
      </c>
      <c r="B23" s="11">
        <v>27527</v>
      </c>
      <c r="C23" s="12" t="s">
        <v>547</v>
      </c>
      <c r="D23" s="42">
        <v>42098</v>
      </c>
      <c r="E23" s="11">
        <v>500761</v>
      </c>
      <c r="F23" s="11" t="s">
        <v>724</v>
      </c>
      <c r="G23" s="11" t="s">
        <v>720</v>
      </c>
      <c r="H23" s="22">
        <v>22</v>
      </c>
      <c r="I23" s="5">
        <v>170</v>
      </c>
      <c r="J23" s="5">
        <v>67</v>
      </c>
      <c r="K23" s="22" t="s">
        <v>27</v>
      </c>
      <c r="L23" s="22" t="s">
        <v>27</v>
      </c>
      <c r="M23" s="5" t="s">
        <v>35</v>
      </c>
      <c r="N23" s="5" t="s">
        <v>769</v>
      </c>
      <c r="O23" s="22">
        <v>1</v>
      </c>
      <c r="P23" s="22">
        <v>3</v>
      </c>
      <c r="Q23" s="35" t="s">
        <v>548</v>
      </c>
      <c r="R23" s="32">
        <v>8438344258</v>
      </c>
      <c r="S23" s="48" t="s">
        <v>549</v>
      </c>
      <c r="T23" s="5" t="s">
        <v>26</v>
      </c>
      <c r="U23" s="5" t="s">
        <v>72</v>
      </c>
      <c r="V23" s="5" t="s">
        <v>51</v>
      </c>
      <c r="W23" s="32" t="s">
        <v>27</v>
      </c>
      <c r="X23" s="33" t="s">
        <v>27</v>
      </c>
      <c r="Y23" s="5"/>
      <c r="Z23" s="32" t="s">
        <v>550</v>
      </c>
      <c r="AA23" s="53"/>
    </row>
    <row r="24" spans="1:27" ht="25.5" x14ac:dyDescent="0.25">
      <c r="A24" s="10">
        <v>21</v>
      </c>
      <c r="B24" s="11">
        <v>27531</v>
      </c>
      <c r="C24" s="12" t="s">
        <v>551</v>
      </c>
      <c r="D24" s="42">
        <v>42098</v>
      </c>
      <c r="E24" s="11">
        <v>500437</v>
      </c>
      <c r="F24" s="11" t="s">
        <v>724</v>
      </c>
      <c r="G24" s="11" t="s">
        <v>720</v>
      </c>
      <c r="H24" s="22">
        <v>23</v>
      </c>
      <c r="I24" s="5">
        <v>183</v>
      </c>
      <c r="J24" s="5">
        <v>77</v>
      </c>
      <c r="K24" s="22" t="s">
        <v>27</v>
      </c>
      <c r="L24" s="22" t="s">
        <v>27</v>
      </c>
      <c r="M24" s="5"/>
      <c r="N24" s="5" t="s">
        <v>769</v>
      </c>
      <c r="O24" s="22">
        <v>2</v>
      </c>
      <c r="P24" s="22">
        <v>1</v>
      </c>
      <c r="Q24" s="35" t="s">
        <v>552</v>
      </c>
      <c r="R24" s="32">
        <v>9358964963</v>
      </c>
      <c r="S24" s="48" t="s">
        <v>553</v>
      </c>
      <c r="T24" s="5" t="s">
        <v>27</v>
      </c>
      <c r="U24" s="5"/>
      <c r="V24" s="5"/>
      <c r="W24" s="32" t="s">
        <v>27</v>
      </c>
      <c r="X24" s="33" t="s">
        <v>27</v>
      </c>
      <c r="Y24" s="5"/>
      <c r="Z24" s="32" t="s">
        <v>554</v>
      </c>
      <c r="AA24" s="53"/>
    </row>
    <row r="25" spans="1:27" x14ac:dyDescent="0.25">
      <c r="A25" s="16">
        <v>22</v>
      </c>
      <c r="B25" s="11">
        <v>27540</v>
      </c>
      <c r="C25" s="12" t="s">
        <v>555</v>
      </c>
      <c r="D25" s="42">
        <v>42098</v>
      </c>
      <c r="E25" s="11">
        <v>723500</v>
      </c>
      <c r="F25" s="11" t="s">
        <v>724</v>
      </c>
      <c r="G25" s="11" t="s">
        <v>720</v>
      </c>
      <c r="H25" s="11">
        <v>24</v>
      </c>
      <c r="I25" s="11">
        <v>180</v>
      </c>
      <c r="J25" s="11">
        <v>85</v>
      </c>
      <c r="K25" s="11" t="s">
        <v>26</v>
      </c>
      <c r="L25" s="11" t="s">
        <v>27</v>
      </c>
      <c r="M25" s="11" t="s">
        <v>61</v>
      </c>
      <c r="N25" s="11" t="s">
        <v>765</v>
      </c>
      <c r="O25" s="11">
        <v>1</v>
      </c>
      <c r="P25" s="11">
        <v>2</v>
      </c>
      <c r="Q25" s="13" t="s">
        <v>556</v>
      </c>
      <c r="R25" s="14">
        <v>9826222049</v>
      </c>
      <c r="S25" s="46" t="s">
        <v>557</v>
      </c>
      <c r="T25" s="14" t="s">
        <v>27</v>
      </c>
      <c r="U25" s="14"/>
      <c r="V25" s="14"/>
      <c r="W25" s="14" t="s">
        <v>27</v>
      </c>
      <c r="X25" s="14" t="s">
        <v>27</v>
      </c>
      <c r="Y25" s="14"/>
      <c r="Z25" s="26"/>
      <c r="AA25" s="53"/>
    </row>
    <row r="26" spans="1:27" x14ac:dyDescent="0.25">
      <c r="A26" s="10">
        <v>23</v>
      </c>
      <c r="B26" s="11">
        <v>27546</v>
      </c>
      <c r="C26" s="12" t="s">
        <v>558</v>
      </c>
      <c r="D26" s="42">
        <v>42098</v>
      </c>
      <c r="E26" s="11">
        <v>801490</v>
      </c>
      <c r="F26" s="11" t="s">
        <v>722</v>
      </c>
      <c r="G26" s="11" t="s">
        <v>720</v>
      </c>
      <c r="H26" s="18">
        <v>21</v>
      </c>
      <c r="I26" s="16">
        <v>181</v>
      </c>
      <c r="J26" s="16">
        <v>82</v>
      </c>
      <c r="K26" s="18" t="s">
        <v>26</v>
      </c>
      <c r="L26" s="16" t="s">
        <v>27</v>
      </c>
      <c r="M26" s="16" t="s">
        <v>112</v>
      </c>
      <c r="N26" s="16" t="s">
        <v>764</v>
      </c>
      <c r="O26" s="16">
        <v>2</v>
      </c>
      <c r="P26" s="16">
        <v>0</v>
      </c>
      <c r="Q26" s="19" t="s">
        <v>559</v>
      </c>
      <c r="R26" s="18">
        <v>9893948348</v>
      </c>
      <c r="S26" s="46" t="s">
        <v>560</v>
      </c>
      <c r="T26" s="18" t="s">
        <v>26</v>
      </c>
      <c r="U26" s="18" t="s">
        <v>50</v>
      </c>
      <c r="V26" s="18" t="s">
        <v>45</v>
      </c>
      <c r="W26" s="18" t="s">
        <v>27</v>
      </c>
      <c r="X26" s="18" t="s">
        <v>27</v>
      </c>
      <c r="Y26" s="18"/>
      <c r="Z26" s="16" t="s">
        <v>561</v>
      </c>
      <c r="AA26" s="53"/>
    </row>
    <row r="27" spans="1:27" x14ac:dyDescent="0.25">
      <c r="A27" s="16">
        <v>24</v>
      </c>
      <c r="B27" s="11">
        <v>27548</v>
      </c>
      <c r="C27" s="12" t="s">
        <v>562</v>
      </c>
      <c r="D27" s="42">
        <v>42098</v>
      </c>
      <c r="E27" s="11">
        <v>84218</v>
      </c>
      <c r="F27" s="11" t="s">
        <v>719</v>
      </c>
      <c r="G27" s="11" t="s">
        <v>720</v>
      </c>
      <c r="H27" s="14">
        <v>25</v>
      </c>
      <c r="I27" s="11">
        <v>179</v>
      </c>
      <c r="J27" s="11">
        <v>76</v>
      </c>
      <c r="K27" s="14" t="s">
        <v>26</v>
      </c>
      <c r="L27" s="11" t="s">
        <v>27</v>
      </c>
      <c r="M27" s="11" t="s">
        <v>61</v>
      </c>
      <c r="N27" s="11" t="s">
        <v>767</v>
      </c>
      <c r="O27" s="11">
        <v>1</v>
      </c>
      <c r="P27" s="11">
        <v>0</v>
      </c>
      <c r="Q27" s="13" t="s">
        <v>563</v>
      </c>
      <c r="R27" s="14">
        <v>9756295295</v>
      </c>
      <c r="S27" s="46" t="s">
        <v>564</v>
      </c>
      <c r="T27" s="14" t="s">
        <v>27</v>
      </c>
      <c r="U27" s="14"/>
      <c r="V27" s="14"/>
      <c r="W27" s="14" t="s">
        <v>39</v>
      </c>
      <c r="X27" s="14" t="s">
        <v>27</v>
      </c>
      <c r="Y27" s="14"/>
      <c r="Z27" s="11" t="s">
        <v>565</v>
      </c>
      <c r="AA27" s="53"/>
    </row>
    <row r="28" spans="1:27" x14ac:dyDescent="0.25">
      <c r="A28" s="10">
        <v>25</v>
      </c>
      <c r="B28" s="16">
        <v>27552</v>
      </c>
      <c r="C28" s="17" t="s">
        <v>646</v>
      </c>
      <c r="D28" s="43">
        <v>42098</v>
      </c>
      <c r="E28" s="16">
        <v>731113</v>
      </c>
      <c r="F28" s="16" t="s">
        <v>724</v>
      </c>
      <c r="G28" s="16" t="s">
        <v>727</v>
      </c>
      <c r="H28" s="5">
        <v>22</v>
      </c>
      <c r="I28" s="5">
        <v>177</v>
      </c>
      <c r="J28" s="5">
        <v>74</v>
      </c>
      <c r="K28" s="5" t="s">
        <v>26</v>
      </c>
      <c r="L28" s="5" t="s">
        <v>27</v>
      </c>
      <c r="M28" s="5" t="s">
        <v>61</v>
      </c>
      <c r="N28" s="5" t="s">
        <v>785</v>
      </c>
      <c r="O28" s="5">
        <v>2</v>
      </c>
      <c r="P28" s="5">
        <v>4</v>
      </c>
      <c r="Q28" s="7" t="s">
        <v>647</v>
      </c>
      <c r="R28" s="5">
        <v>9791822821</v>
      </c>
      <c r="S28" s="47" t="s">
        <v>648</v>
      </c>
      <c r="T28" s="5" t="s">
        <v>27</v>
      </c>
      <c r="U28" s="5"/>
      <c r="V28" s="5"/>
      <c r="W28" s="5" t="s">
        <v>27</v>
      </c>
      <c r="X28" s="5" t="s">
        <v>27</v>
      </c>
      <c r="Y28" s="5"/>
      <c r="Z28" s="11"/>
      <c r="AA28" s="53"/>
    </row>
    <row r="29" spans="1:27" ht="25.5" x14ac:dyDescent="0.25">
      <c r="A29" s="16">
        <v>26</v>
      </c>
      <c r="B29" s="11">
        <v>27556</v>
      </c>
      <c r="C29" s="12" t="s">
        <v>729</v>
      </c>
      <c r="D29" s="42">
        <v>42098</v>
      </c>
      <c r="E29" s="11">
        <v>900386</v>
      </c>
      <c r="F29" s="11" t="s">
        <v>726</v>
      </c>
      <c r="G29" s="11" t="s">
        <v>720</v>
      </c>
      <c r="H29" s="23">
        <v>24</v>
      </c>
      <c r="I29" s="23">
        <v>182</v>
      </c>
      <c r="J29" s="23">
        <v>97</v>
      </c>
      <c r="K29" s="23" t="s">
        <v>26</v>
      </c>
      <c r="L29" s="23" t="s">
        <v>27</v>
      </c>
      <c r="M29" s="23" t="s">
        <v>61</v>
      </c>
      <c r="N29" s="23" t="s">
        <v>784</v>
      </c>
      <c r="O29" s="23">
        <v>1</v>
      </c>
      <c r="P29" s="23">
        <v>0</v>
      </c>
      <c r="Q29" s="24" t="s">
        <v>658</v>
      </c>
      <c r="R29" s="23">
        <v>9449862828</v>
      </c>
      <c r="S29" s="47" t="s">
        <v>659</v>
      </c>
      <c r="T29" s="23" t="s">
        <v>26</v>
      </c>
      <c r="U29" s="23" t="s">
        <v>50</v>
      </c>
      <c r="V29" s="23" t="s">
        <v>45</v>
      </c>
      <c r="W29" s="23" t="s">
        <v>27</v>
      </c>
      <c r="X29" s="23" t="s">
        <v>27</v>
      </c>
      <c r="Y29" s="23"/>
      <c r="Z29" s="16" t="s">
        <v>660</v>
      </c>
      <c r="AA29" s="53"/>
    </row>
    <row r="30" spans="1:27" ht="25.5" x14ac:dyDescent="0.25">
      <c r="A30" s="10">
        <v>27</v>
      </c>
      <c r="B30" s="11">
        <v>27563</v>
      </c>
      <c r="C30" s="12" t="s">
        <v>684</v>
      </c>
      <c r="D30" s="42">
        <v>42098</v>
      </c>
      <c r="E30" s="11">
        <v>504134</v>
      </c>
      <c r="F30" s="11" t="s">
        <v>724</v>
      </c>
      <c r="G30" s="11" t="s">
        <v>725</v>
      </c>
      <c r="H30" s="5">
        <v>22</v>
      </c>
      <c r="I30" s="5">
        <v>172</v>
      </c>
      <c r="J30" s="5">
        <v>73</v>
      </c>
      <c r="K30" s="5" t="s">
        <v>26</v>
      </c>
      <c r="L30" s="5" t="s">
        <v>27</v>
      </c>
      <c r="M30" s="5" t="s">
        <v>61</v>
      </c>
      <c r="N30" s="5" t="s">
        <v>28</v>
      </c>
      <c r="O30" s="5">
        <v>1</v>
      </c>
      <c r="P30" s="5">
        <v>0</v>
      </c>
      <c r="Q30" s="7" t="s">
        <v>685</v>
      </c>
      <c r="R30" s="5">
        <v>9810917890</v>
      </c>
      <c r="S30" s="47" t="s">
        <v>686</v>
      </c>
      <c r="T30" s="5" t="s">
        <v>26</v>
      </c>
      <c r="U30" s="5" t="s">
        <v>50</v>
      </c>
      <c r="V30" s="5" t="s">
        <v>86</v>
      </c>
      <c r="W30" s="5" t="s">
        <v>27</v>
      </c>
      <c r="X30" s="5" t="s">
        <v>27</v>
      </c>
      <c r="Y30" s="5"/>
      <c r="Z30" s="11" t="s">
        <v>687</v>
      </c>
      <c r="AA30" s="53"/>
    </row>
    <row r="31" spans="1:27" ht="25.5" x14ac:dyDescent="0.25">
      <c r="A31" s="16">
        <v>28</v>
      </c>
      <c r="B31" s="11">
        <v>27569</v>
      </c>
      <c r="C31" s="12" t="s">
        <v>705</v>
      </c>
      <c r="D31" s="42">
        <v>42098</v>
      </c>
      <c r="E31" s="11">
        <v>802296</v>
      </c>
      <c r="F31" s="11" t="s">
        <v>722</v>
      </c>
      <c r="G31" s="11" t="s">
        <v>720</v>
      </c>
      <c r="H31" s="5">
        <v>22</v>
      </c>
      <c r="I31" s="5">
        <v>177</v>
      </c>
      <c r="J31" s="5">
        <v>71</v>
      </c>
      <c r="K31" s="5" t="s">
        <v>27</v>
      </c>
      <c r="L31" s="5" t="s">
        <v>27</v>
      </c>
      <c r="M31" s="5" t="s">
        <v>112</v>
      </c>
      <c r="N31" s="5" t="s">
        <v>783</v>
      </c>
      <c r="O31" s="5">
        <v>2</v>
      </c>
      <c r="P31" s="5">
        <v>0</v>
      </c>
      <c r="Q31" s="7" t="s">
        <v>706</v>
      </c>
      <c r="R31" s="5">
        <v>9998005756</v>
      </c>
      <c r="S31" s="47" t="s">
        <v>707</v>
      </c>
      <c r="T31" s="5" t="s">
        <v>27</v>
      </c>
      <c r="U31" s="5"/>
      <c r="V31" s="5"/>
      <c r="W31" s="5" t="s">
        <v>39</v>
      </c>
      <c r="X31" s="5" t="s">
        <v>27</v>
      </c>
      <c r="Y31" s="5"/>
      <c r="Z31" s="11" t="s">
        <v>708</v>
      </c>
      <c r="AA31" s="53"/>
    </row>
    <row r="32" spans="1:27" ht="26.25" x14ac:dyDescent="0.25">
      <c r="A32" s="10">
        <v>29</v>
      </c>
      <c r="B32" s="11">
        <v>27442</v>
      </c>
      <c r="C32" s="12" t="s">
        <v>230</v>
      </c>
      <c r="D32" s="39">
        <v>42098</v>
      </c>
      <c r="E32" s="11">
        <v>800105</v>
      </c>
      <c r="F32" s="11" t="s">
        <v>722</v>
      </c>
      <c r="G32" s="11" t="s">
        <v>720</v>
      </c>
      <c r="H32" s="11">
        <v>23</v>
      </c>
      <c r="I32" s="11">
        <v>178</v>
      </c>
      <c r="J32" s="11">
        <v>69</v>
      </c>
      <c r="K32" s="11" t="s">
        <v>27</v>
      </c>
      <c r="L32" s="11" t="s">
        <v>26</v>
      </c>
      <c r="M32" s="11" t="s">
        <v>33</v>
      </c>
      <c r="N32" s="11" t="s">
        <v>770</v>
      </c>
      <c r="O32" s="11">
        <v>1</v>
      </c>
      <c r="P32" s="11">
        <v>0</v>
      </c>
      <c r="Q32" s="13" t="s">
        <v>231</v>
      </c>
      <c r="R32" s="14">
        <v>7742719872</v>
      </c>
      <c r="S32" s="46" t="s">
        <v>232</v>
      </c>
      <c r="T32" s="14" t="s">
        <v>27</v>
      </c>
      <c r="U32" s="14"/>
      <c r="V32" s="14"/>
      <c r="W32" s="14" t="s">
        <v>27</v>
      </c>
      <c r="X32" s="14" t="s">
        <v>27</v>
      </c>
      <c r="Y32" s="14"/>
      <c r="Z32" s="26" t="s">
        <v>233</v>
      </c>
      <c r="AA32" s="53"/>
    </row>
    <row r="33" spans="1:27" ht="26.25" x14ac:dyDescent="0.25">
      <c r="A33" s="16">
        <v>30</v>
      </c>
      <c r="B33" s="16">
        <v>27445</v>
      </c>
      <c r="C33" s="17" t="s">
        <v>241</v>
      </c>
      <c r="D33" s="40">
        <v>42098</v>
      </c>
      <c r="E33" s="16">
        <v>803585</v>
      </c>
      <c r="F33" s="16" t="s">
        <v>722</v>
      </c>
      <c r="G33" s="16" t="s">
        <v>720</v>
      </c>
      <c r="H33" s="18">
        <v>22</v>
      </c>
      <c r="I33" s="16">
        <v>177</v>
      </c>
      <c r="J33" s="16">
        <v>79</v>
      </c>
      <c r="K33" s="18" t="s">
        <v>26</v>
      </c>
      <c r="L33" s="16" t="s">
        <v>27</v>
      </c>
      <c r="M33" s="16" t="s">
        <v>61</v>
      </c>
      <c r="N33" s="16" t="s">
        <v>782</v>
      </c>
      <c r="O33" s="16">
        <v>1</v>
      </c>
      <c r="P33" s="16">
        <v>2</v>
      </c>
      <c r="Q33" s="19" t="s">
        <v>242</v>
      </c>
      <c r="R33" s="18">
        <v>9975288559</v>
      </c>
      <c r="S33" s="46" t="s">
        <v>243</v>
      </c>
      <c r="T33" s="18" t="s">
        <v>26</v>
      </c>
      <c r="U33" s="18" t="s">
        <v>50</v>
      </c>
      <c r="V33" s="18" t="s">
        <v>51</v>
      </c>
      <c r="W33" s="18" t="s">
        <v>27</v>
      </c>
      <c r="X33" s="18" t="s">
        <v>27</v>
      </c>
      <c r="Y33" s="18"/>
      <c r="Z33" s="16" t="s">
        <v>244</v>
      </c>
      <c r="AA33" s="53"/>
    </row>
    <row r="34" spans="1:27" ht="26.25" x14ac:dyDescent="0.25">
      <c r="A34" s="10">
        <v>31</v>
      </c>
      <c r="B34" s="11">
        <v>27447</v>
      </c>
      <c r="C34" s="12" t="s">
        <v>249</v>
      </c>
      <c r="D34" s="41">
        <v>42098</v>
      </c>
      <c r="E34" s="11">
        <v>723961</v>
      </c>
      <c r="F34" s="11" t="s">
        <v>724</v>
      </c>
      <c r="G34" s="11" t="s">
        <v>720</v>
      </c>
      <c r="H34" s="14">
        <v>25</v>
      </c>
      <c r="I34" s="11">
        <v>168</v>
      </c>
      <c r="J34" s="11">
        <v>70</v>
      </c>
      <c r="K34" s="14" t="s">
        <v>26</v>
      </c>
      <c r="L34" s="11" t="s">
        <v>27</v>
      </c>
      <c r="M34" s="11" t="s">
        <v>33</v>
      </c>
      <c r="N34" s="11" t="s">
        <v>787</v>
      </c>
      <c r="O34" s="11">
        <v>1</v>
      </c>
      <c r="P34" s="11">
        <v>6</v>
      </c>
      <c r="Q34" s="13" t="s">
        <v>251</v>
      </c>
      <c r="R34" s="14">
        <v>8088394063</v>
      </c>
      <c r="S34" s="46" t="s">
        <v>252</v>
      </c>
      <c r="T34" s="14" t="s">
        <v>26</v>
      </c>
      <c r="U34" s="14" t="s">
        <v>50</v>
      </c>
      <c r="V34" s="14" t="s">
        <v>51</v>
      </c>
      <c r="W34" s="14" t="s">
        <v>39</v>
      </c>
      <c r="X34" s="14" t="s">
        <v>27</v>
      </c>
      <c r="Y34" s="14"/>
      <c r="Z34" s="11" t="s">
        <v>253</v>
      </c>
      <c r="AA34" s="53"/>
    </row>
    <row r="35" spans="1:27" ht="26.25" x14ac:dyDescent="0.25">
      <c r="A35" s="16">
        <v>32</v>
      </c>
      <c r="B35" s="11">
        <v>27452</v>
      </c>
      <c r="C35" s="12" t="s">
        <v>730</v>
      </c>
      <c r="D35" s="41">
        <v>42098</v>
      </c>
      <c r="E35" s="11">
        <v>146620</v>
      </c>
      <c r="F35" s="11" t="s">
        <v>719</v>
      </c>
      <c r="G35" s="11" t="s">
        <v>720</v>
      </c>
      <c r="H35" s="14">
        <v>24</v>
      </c>
      <c r="I35" s="11">
        <v>163</v>
      </c>
      <c r="J35" s="11">
        <v>62</v>
      </c>
      <c r="K35" s="11" t="s">
        <v>26</v>
      </c>
      <c r="L35" s="11" t="s">
        <v>27</v>
      </c>
      <c r="M35" s="11" t="s">
        <v>61</v>
      </c>
      <c r="N35" s="11" t="s">
        <v>270</v>
      </c>
      <c r="O35" s="11">
        <v>1</v>
      </c>
      <c r="P35" s="11">
        <v>0</v>
      </c>
      <c r="Q35" s="13" t="s">
        <v>271</v>
      </c>
      <c r="R35" s="14">
        <v>9891796377</v>
      </c>
      <c r="S35" s="46" t="s">
        <v>272</v>
      </c>
      <c r="T35" s="14" t="s">
        <v>27</v>
      </c>
      <c r="U35" s="14"/>
      <c r="V35" s="14"/>
      <c r="W35" s="14" t="s">
        <v>166</v>
      </c>
      <c r="X35" s="14" t="s">
        <v>27</v>
      </c>
      <c r="Y35" s="14"/>
      <c r="Z35" s="11" t="s">
        <v>273</v>
      </c>
      <c r="AA35" s="53"/>
    </row>
    <row r="36" spans="1:27" ht="26.25" x14ac:dyDescent="0.25">
      <c r="A36" s="10">
        <v>33</v>
      </c>
      <c r="B36" s="11">
        <v>27458</v>
      </c>
      <c r="C36" s="12" t="s">
        <v>731</v>
      </c>
      <c r="D36" s="41">
        <v>42098</v>
      </c>
      <c r="E36" s="11">
        <v>719762</v>
      </c>
      <c r="F36" s="11" t="s">
        <v>724</v>
      </c>
      <c r="G36" s="11" t="s">
        <v>720</v>
      </c>
      <c r="H36" s="11">
        <v>23</v>
      </c>
      <c r="I36" s="11">
        <v>171</v>
      </c>
      <c r="J36" s="11">
        <v>69</v>
      </c>
      <c r="K36" s="11" t="s">
        <v>26</v>
      </c>
      <c r="L36" s="11" t="s">
        <v>27</v>
      </c>
      <c r="M36" s="11" t="s">
        <v>61</v>
      </c>
      <c r="N36" s="11" t="s">
        <v>788</v>
      </c>
      <c r="O36" s="11">
        <v>1</v>
      </c>
      <c r="P36" s="11">
        <v>1</v>
      </c>
      <c r="Q36" s="13" t="s">
        <v>294</v>
      </c>
      <c r="R36" s="14">
        <v>7799040505</v>
      </c>
      <c r="S36" s="46" t="s">
        <v>295</v>
      </c>
      <c r="T36" s="14" t="s">
        <v>27</v>
      </c>
      <c r="U36" s="14"/>
      <c r="V36" s="14"/>
      <c r="W36" s="14" t="s">
        <v>39</v>
      </c>
      <c r="X36" s="14" t="s">
        <v>27</v>
      </c>
      <c r="Y36" s="14"/>
      <c r="Z36" s="11" t="s">
        <v>296</v>
      </c>
      <c r="AA36" s="53"/>
    </row>
    <row r="37" spans="1:27" x14ac:dyDescent="0.25">
      <c r="A37" s="16">
        <v>34</v>
      </c>
      <c r="B37" s="11">
        <v>27462</v>
      </c>
      <c r="C37" s="12" t="s">
        <v>732</v>
      </c>
      <c r="D37" s="42">
        <v>42098</v>
      </c>
      <c r="E37" s="11">
        <v>133804</v>
      </c>
      <c r="F37" s="11" t="s">
        <v>719</v>
      </c>
      <c r="G37" s="11" t="s">
        <v>720</v>
      </c>
      <c r="H37" s="11">
        <v>24</v>
      </c>
      <c r="I37" s="11">
        <v>172</v>
      </c>
      <c r="J37" s="11">
        <v>67</v>
      </c>
      <c r="K37" s="11" t="s">
        <v>26</v>
      </c>
      <c r="L37" s="11" t="s">
        <v>27</v>
      </c>
      <c r="M37" s="11" t="s">
        <v>77</v>
      </c>
      <c r="N37" s="11" t="s">
        <v>308</v>
      </c>
      <c r="O37" s="11">
        <v>1</v>
      </c>
      <c r="P37" s="11">
        <v>3</v>
      </c>
      <c r="Q37" s="13" t="s">
        <v>309</v>
      </c>
      <c r="R37" s="14">
        <v>9631778119</v>
      </c>
      <c r="S37" s="46" t="s">
        <v>310</v>
      </c>
      <c r="T37" s="14" t="s">
        <v>27</v>
      </c>
      <c r="U37" s="14"/>
      <c r="V37" s="14"/>
      <c r="W37" s="14" t="s">
        <v>27</v>
      </c>
      <c r="X37" s="14" t="s">
        <v>27</v>
      </c>
      <c r="Y37" s="14"/>
      <c r="Z37" s="11" t="s">
        <v>311</v>
      </c>
      <c r="AA37" s="53"/>
    </row>
    <row r="38" spans="1:27" ht="26.25" x14ac:dyDescent="0.25">
      <c r="A38" s="10">
        <v>35</v>
      </c>
      <c r="B38" s="16">
        <v>27469</v>
      </c>
      <c r="C38" s="17" t="s">
        <v>335</v>
      </c>
      <c r="D38" s="43">
        <v>42098</v>
      </c>
      <c r="E38" s="16">
        <v>513878</v>
      </c>
      <c r="F38" s="16" t="s">
        <v>724</v>
      </c>
      <c r="G38" s="16" t="s">
        <v>720</v>
      </c>
      <c r="H38" s="16">
        <v>23</v>
      </c>
      <c r="I38" s="16">
        <v>170</v>
      </c>
      <c r="J38" s="16">
        <v>58</v>
      </c>
      <c r="K38" s="16" t="s">
        <v>27</v>
      </c>
      <c r="L38" s="16" t="s">
        <v>26</v>
      </c>
      <c r="M38" s="16" t="s">
        <v>77</v>
      </c>
      <c r="N38" s="16" t="s">
        <v>782</v>
      </c>
      <c r="O38" s="16">
        <v>1</v>
      </c>
      <c r="P38" s="16">
        <v>0</v>
      </c>
      <c r="Q38" s="19" t="s">
        <v>336</v>
      </c>
      <c r="R38" s="18">
        <v>9699905898</v>
      </c>
      <c r="S38" s="46" t="s">
        <v>337</v>
      </c>
      <c r="T38" s="18" t="s">
        <v>128</v>
      </c>
      <c r="U38" s="18" t="s">
        <v>165</v>
      </c>
      <c r="V38" s="18" t="s">
        <v>51</v>
      </c>
      <c r="W38" s="18" t="s">
        <v>39</v>
      </c>
      <c r="X38" s="18" t="s">
        <v>27</v>
      </c>
      <c r="Y38" s="18"/>
      <c r="Z38" s="16" t="s">
        <v>338</v>
      </c>
      <c r="AA38" s="53"/>
    </row>
    <row r="39" spans="1:27" ht="26.25" x14ac:dyDescent="0.25">
      <c r="A39" s="16">
        <v>36</v>
      </c>
      <c r="B39" s="11">
        <v>27473</v>
      </c>
      <c r="C39" s="12" t="s">
        <v>351</v>
      </c>
      <c r="D39" s="42">
        <v>42098</v>
      </c>
      <c r="E39" s="11">
        <v>733365</v>
      </c>
      <c r="F39" s="11" t="s">
        <v>724</v>
      </c>
      <c r="G39" s="11" t="s">
        <v>720</v>
      </c>
      <c r="H39" s="11">
        <v>22</v>
      </c>
      <c r="I39" s="11">
        <v>165</v>
      </c>
      <c r="J39" s="11">
        <v>63</v>
      </c>
      <c r="K39" s="11" t="s">
        <v>26</v>
      </c>
      <c r="L39" s="11" t="s">
        <v>27</v>
      </c>
      <c r="M39" s="11" t="s">
        <v>61</v>
      </c>
      <c r="N39" s="11" t="s">
        <v>770</v>
      </c>
      <c r="O39" s="11">
        <v>1</v>
      </c>
      <c r="P39" s="11">
        <v>0</v>
      </c>
      <c r="Q39" s="13" t="s">
        <v>352</v>
      </c>
      <c r="R39" s="14">
        <v>9829062181</v>
      </c>
      <c r="S39" s="46" t="s">
        <v>353</v>
      </c>
      <c r="T39" s="14" t="s">
        <v>27</v>
      </c>
      <c r="U39" s="14"/>
      <c r="V39" s="14"/>
      <c r="W39" s="14" t="s">
        <v>27</v>
      </c>
      <c r="X39" s="14" t="s">
        <v>27</v>
      </c>
      <c r="Y39" s="14"/>
      <c r="Z39" s="11" t="s">
        <v>354</v>
      </c>
      <c r="AA39" s="53"/>
    </row>
    <row r="40" spans="1:27" x14ac:dyDescent="0.25">
      <c r="A40" s="10">
        <v>37</v>
      </c>
      <c r="B40" s="11">
        <v>27479</v>
      </c>
      <c r="C40" s="12" t="s">
        <v>374</v>
      </c>
      <c r="D40" s="42">
        <v>42098</v>
      </c>
      <c r="E40" s="11">
        <v>252689</v>
      </c>
      <c r="F40" s="11" t="s">
        <v>719</v>
      </c>
      <c r="G40" s="11" t="s">
        <v>725</v>
      </c>
      <c r="H40" s="11">
        <v>23</v>
      </c>
      <c r="I40" s="11">
        <v>175</v>
      </c>
      <c r="J40" s="11">
        <v>76</v>
      </c>
      <c r="K40" s="11" t="s">
        <v>26</v>
      </c>
      <c r="L40" s="11" t="s">
        <v>27</v>
      </c>
      <c r="M40" s="11" t="s">
        <v>61</v>
      </c>
      <c r="N40" s="11" t="s">
        <v>28</v>
      </c>
      <c r="O40" s="11">
        <v>1</v>
      </c>
      <c r="P40" s="11">
        <v>0</v>
      </c>
      <c r="Q40" s="13" t="s">
        <v>375</v>
      </c>
      <c r="R40" s="14">
        <v>9810447008</v>
      </c>
      <c r="S40" s="46"/>
      <c r="T40" s="14" t="s">
        <v>26</v>
      </c>
      <c r="U40" s="14" t="s">
        <v>50</v>
      </c>
      <c r="V40" s="14" t="s">
        <v>86</v>
      </c>
      <c r="W40" s="14" t="s">
        <v>27</v>
      </c>
      <c r="X40" s="14" t="s">
        <v>27</v>
      </c>
      <c r="Y40" s="14"/>
      <c r="Z40" s="11" t="s">
        <v>376</v>
      </c>
      <c r="AA40" s="53"/>
    </row>
    <row r="41" spans="1:27" ht="39" x14ac:dyDescent="0.25">
      <c r="A41" s="16">
        <v>38</v>
      </c>
      <c r="B41" s="11">
        <v>27482</v>
      </c>
      <c r="C41" s="12" t="s">
        <v>386</v>
      </c>
      <c r="D41" s="42">
        <v>42098</v>
      </c>
      <c r="E41" s="11">
        <v>510761</v>
      </c>
      <c r="F41" s="11" t="s">
        <v>724</v>
      </c>
      <c r="G41" s="11" t="s">
        <v>720</v>
      </c>
      <c r="H41" s="11">
        <v>22</v>
      </c>
      <c r="I41" s="11">
        <v>169</v>
      </c>
      <c r="J41" s="11">
        <v>63</v>
      </c>
      <c r="K41" s="11" t="s">
        <v>27</v>
      </c>
      <c r="L41" s="11" t="s">
        <v>26</v>
      </c>
      <c r="M41" s="11" t="s">
        <v>33</v>
      </c>
      <c r="N41" s="11" t="s">
        <v>383</v>
      </c>
      <c r="O41" s="11">
        <v>1</v>
      </c>
      <c r="P41" s="11">
        <v>2</v>
      </c>
      <c r="Q41" s="13" t="s">
        <v>387</v>
      </c>
      <c r="R41" s="14">
        <v>9701064905</v>
      </c>
      <c r="S41" s="46" t="s">
        <v>388</v>
      </c>
      <c r="T41" s="14" t="s">
        <v>26</v>
      </c>
      <c r="U41" s="14" t="s">
        <v>72</v>
      </c>
      <c r="V41" s="14" t="s">
        <v>86</v>
      </c>
      <c r="W41" s="14" t="s">
        <v>39</v>
      </c>
      <c r="X41" s="14" t="s">
        <v>27</v>
      </c>
      <c r="Y41" s="14"/>
      <c r="Z41" s="11" t="s">
        <v>389</v>
      </c>
      <c r="AA41" s="53"/>
    </row>
    <row r="42" spans="1:27" x14ac:dyDescent="0.25">
      <c r="A42" s="10">
        <v>39</v>
      </c>
      <c r="B42" s="11">
        <v>27491</v>
      </c>
      <c r="C42" s="12" t="s">
        <v>418</v>
      </c>
      <c r="D42" s="42">
        <v>42098</v>
      </c>
      <c r="E42" s="11">
        <v>503759</v>
      </c>
      <c r="F42" s="11" t="s">
        <v>724</v>
      </c>
      <c r="G42" s="11" t="s">
        <v>720</v>
      </c>
      <c r="H42" s="11">
        <v>22</v>
      </c>
      <c r="I42" s="11">
        <v>170</v>
      </c>
      <c r="J42" s="11">
        <v>76</v>
      </c>
      <c r="K42" s="11" t="s">
        <v>26</v>
      </c>
      <c r="L42" s="11" t="s">
        <v>27</v>
      </c>
      <c r="M42" s="11"/>
      <c r="N42" s="11" t="s">
        <v>172</v>
      </c>
      <c r="O42" s="11">
        <v>1</v>
      </c>
      <c r="P42" s="11">
        <v>6</v>
      </c>
      <c r="Q42" s="13" t="s">
        <v>419</v>
      </c>
      <c r="R42" s="14">
        <v>9906040511</v>
      </c>
      <c r="S42" s="46" t="s">
        <v>420</v>
      </c>
      <c r="T42" s="14" t="s">
        <v>26</v>
      </c>
      <c r="U42" s="14" t="s">
        <v>50</v>
      </c>
      <c r="V42" s="14" t="s">
        <v>45</v>
      </c>
      <c r="W42" s="14" t="s">
        <v>27</v>
      </c>
      <c r="X42" s="14" t="s">
        <v>27</v>
      </c>
      <c r="Y42" s="14"/>
      <c r="Z42" s="11" t="s">
        <v>421</v>
      </c>
      <c r="AA42" s="53"/>
    </row>
    <row r="43" spans="1:27" ht="25.5" x14ac:dyDescent="0.25">
      <c r="A43" s="16">
        <v>40</v>
      </c>
      <c r="B43" s="11">
        <v>27493</v>
      </c>
      <c r="C43" s="12" t="s">
        <v>426</v>
      </c>
      <c r="D43" s="42">
        <v>42098</v>
      </c>
      <c r="E43" s="11">
        <v>147836</v>
      </c>
      <c r="F43" s="11" t="s">
        <v>719</v>
      </c>
      <c r="G43" s="11" t="s">
        <v>720</v>
      </c>
      <c r="H43" s="5">
        <v>23</v>
      </c>
      <c r="I43" s="5">
        <v>176</v>
      </c>
      <c r="J43" s="5">
        <v>56</v>
      </c>
      <c r="K43" s="5" t="s">
        <v>27</v>
      </c>
      <c r="L43" s="5" t="s">
        <v>26</v>
      </c>
      <c r="M43" s="5" t="s">
        <v>112</v>
      </c>
      <c r="N43" s="5" t="s">
        <v>782</v>
      </c>
      <c r="O43" s="5">
        <v>1</v>
      </c>
      <c r="P43" s="5">
        <v>0</v>
      </c>
      <c r="Q43" s="7" t="s">
        <v>427</v>
      </c>
      <c r="R43" s="5">
        <v>9422864378</v>
      </c>
      <c r="S43" s="47" t="s">
        <v>428</v>
      </c>
      <c r="T43" s="22" t="s">
        <v>27</v>
      </c>
      <c r="U43" s="22"/>
      <c r="V43" s="22"/>
      <c r="W43" s="22" t="s">
        <v>27</v>
      </c>
      <c r="X43" s="22" t="s">
        <v>27</v>
      </c>
      <c r="Y43" s="22"/>
      <c r="Z43" s="11" t="s">
        <v>429</v>
      </c>
      <c r="AA43" s="53"/>
    </row>
    <row r="44" spans="1:27" x14ac:dyDescent="0.25">
      <c r="A44" s="10">
        <v>41</v>
      </c>
      <c r="B44" s="11">
        <v>27499</v>
      </c>
      <c r="C44" s="12" t="s">
        <v>448</v>
      </c>
      <c r="D44" s="42">
        <v>42098</v>
      </c>
      <c r="E44" s="11">
        <v>60034</v>
      </c>
      <c r="F44" s="11" t="s">
        <v>719</v>
      </c>
      <c r="G44" s="11" t="s">
        <v>725</v>
      </c>
      <c r="H44" s="11">
        <v>23</v>
      </c>
      <c r="I44" s="11">
        <v>165</v>
      </c>
      <c r="J44" s="11">
        <v>71</v>
      </c>
      <c r="K44" s="11" t="s">
        <v>26</v>
      </c>
      <c r="L44" s="11" t="s">
        <v>27</v>
      </c>
      <c r="M44" s="11" t="s">
        <v>449</v>
      </c>
      <c r="N44" s="11" t="s">
        <v>28</v>
      </c>
      <c r="O44" s="11">
        <v>1</v>
      </c>
      <c r="P44" s="11">
        <v>1</v>
      </c>
      <c r="Q44" s="13" t="s">
        <v>450</v>
      </c>
      <c r="R44" s="14">
        <v>9990110740</v>
      </c>
      <c r="S44" s="46" t="s">
        <v>451</v>
      </c>
      <c r="T44" s="14" t="s">
        <v>26</v>
      </c>
      <c r="U44" s="14" t="s">
        <v>50</v>
      </c>
      <c r="V44" s="14" t="s">
        <v>51</v>
      </c>
      <c r="W44" s="14" t="s">
        <v>39</v>
      </c>
      <c r="X44" s="14" t="s">
        <v>27</v>
      </c>
      <c r="Y44" s="14"/>
      <c r="Z44" s="11" t="s">
        <v>452</v>
      </c>
      <c r="AA44" s="53"/>
    </row>
    <row r="45" spans="1:27" x14ac:dyDescent="0.25">
      <c r="A45" s="16">
        <v>42</v>
      </c>
      <c r="B45" s="11">
        <v>27504</v>
      </c>
      <c r="C45" s="12" t="s">
        <v>733</v>
      </c>
      <c r="D45" s="42">
        <v>42098</v>
      </c>
      <c r="E45" s="11">
        <v>728781</v>
      </c>
      <c r="F45" s="11" t="s">
        <v>724</v>
      </c>
      <c r="G45" s="11" t="s">
        <v>725</v>
      </c>
      <c r="H45" s="5">
        <v>22</v>
      </c>
      <c r="I45" s="5">
        <v>177</v>
      </c>
      <c r="J45" s="5">
        <v>76</v>
      </c>
      <c r="K45" s="5" t="s">
        <v>26</v>
      </c>
      <c r="L45" s="5" t="s">
        <v>27</v>
      </c>
      <c r="M45" s="5" t="s">
        <v>61</v>
      </c>
      <c r="N45" s="5" t="s">
        <v>770</v>
      </c>
      <c r="O45" s="5">
        <v>1</v>
      </c>
      <c r="P45" s="5">
        <v>2</v>
      </c>
      <c r="Q45" s="7" t="s">
        <v>465</v>
      </c>
      <c r="R45" s="5">
        <v>8800208844</v>
      </c>
      <c r="S45" s="47" t="s">
        <v>466</v>
      </c>
      <c r="T45" s="5" t="s">
        <v>26</v>
      </c>
      <c r="U45" s="5" t="s">
        <v>72</v>
      </c>
      <c r="V45" s="5" t="s">
        <v>45</v>
      </c>
      <c r="W45" s="5" t="s">
        <v>27</v>
      </c>
      <c r="X45" s="5" t="s">
        <v>27</v>
      </c>
      <c r="Y45" s="5"/>
      <c r="Z45" s="11" t="s">
        <v>467</v>
      </c>
      <c r="AA45" s="53"/>
    </row>
    <row r="46" spans="1:27" ht="25.5" x14ac:dyDescent="0.25">
      <c r="A46" s="10">
        <v>43</v>
      </c>
      <c r="B46" s="11">
        <v>27510</v>
      </c>
      <c r="C46" s="12" t="s">
        <v>487</v>
      </c>
      <c r="D46" s="42">
        <v>42098</v>
      </c>
      <c r="E46" s="11">
        <v>803765</v>
      </c>
      <c r="F46" s="11" t="s">
        <v>722</v>
      </c>
      <c r="G46" s="11" t="s">
        <v>725</v>
      </c>
      <c r="H46" s="5">
        <v>22</v>
      </c>
      <c r="I46" s="5">
        <v>166</v>
      </c>
      <c r="J46" s="5">
        <v>68</v>
      </c>
      <c r="K46" s="5" t="s">
        <v>26</v>
      </c>
      <c r="L46" s="5" t="s">
        <v>27</v>
      </c>
      <c r="M46" s="5" t="s">
        <v>449</v>
      </c>
      <c r="N46" s="5" t="s">
        <v>782</v>
      </c>
      <c r="O46" s="5">
        <v>2</v>
      </c>
      <c r="P46" s="5">
        <v>2</v>
      </c>
      <c r="Q46" s="7" t="s">
        <v>488</v>
      </c>
      <c r="R46" s="5">
        <v>9833801160</v>
      </c>
      <c r="S46" s="47" t="s">
        <v>489</v>
      </c>
      <c r="T46" s="5" t="s">
        <v>27</v>
      </c>
      <c r="U46" s="5"/>
      <c r="V46" s="5"/>
      <c r="W46" s="5" t="s">
        <v>27</v>
      </c>
      <c r="X46" s="5" t="s">
        <v>27</v>
      </c>
      <c r="Y46" s="5"/>
      <c r="Z46" s="11" t="s">
        <v>490</v>
      </c>
      <c r="AA46" s="53"/>
    </row>
    <row r="47" spans="1:27" ht="25.5" x14ac:dyDescent="0.25">
      <c r="A47" s="16">
        <v>44</v>
      </c>
      <c r="B47" s="11">
        <v>27514</v>
      </c>
      <c r="C47" s="12" t="s">
        <v>501</v>
      </c>
      <c r="D47" s="42">
        <v>42098</v>
      </c>
      <c r="E47" s="11">
        <v>131455</v>
      </c>
      <c r="F47" s="11" t="s">
        <v>719</v>
      </c>
      <c r="G47" s="11" t="s">
        <v>720</v>
      </c>
      <c r="H47" s="5">
        <v>25</v>
      </c>
      <c r="I47" s="5">
        <v>175</v>
      </c>
      <c r="J47" s="5">
        <v>65</v>
      </c>
      <c r="K47" s="5" t="s">
        <v>27</v>
      </c>
      <c r="L47" s="5" t="s">
        <v>26</v>
      </c>
      <c r="M47" s="5" t="s">
        <v>33</v>
      </c>
      <c r="N47" s="5" t="s">
        <v>308</v>
      </c>
      <c r="O47" s="5">
        <v>2</v>
      </c>
      <c r="P47" s="5">
        <v>0</v>
      </c>
      <c r="Q47" s="7" t="s">
        <v>502</v>
      </c>
      <c r="R47" s="5">
        <v>9311464606</v>
      </c>
      <c r="S47" s="47" t="s">
        <v>503</v>
      </c>
      <c r="T47" s="5" t="s">
        <v>27</v>
      </c>
      <c r="U47" s="5"/>
      <c r="V47" s="5"/>
      <c r="W47" s="5" t="s">
        <v>27</v>
      </c>
      <c r="X47" s="5" t="s">
        <v>27</v>
      </c>
      <c r="Y47" s="3"/>
      <c r="Z47" s="5" t="s">
        <v>504</v>
      </c>
      <c r="AA47" s="53"/>
    </row>
    <row r="48" spans="1:27" ht="25.5" x14ac:dyDescent="0.25">
      <c r="A48" s="10">
        <v>45</v>
      </c>
      <c r="B48" s="11">
        <v>27521</v>
      </c>
      <c r="C48" s="12" t="s">
        <v>528</v>
      </c>
      <c r="D48" s="42">
        <v>42098</v>
      </c>
      <c r="E48" s="11">
        <v>61362</v>
      </c>
      <c r="F48" s="11" t="s">
        <v>719</v>
      </c>
      <c r="G48" s="11" t="s">
        <v>720</v>
      </c>
      <c r="H48" s="5">
        <v>23</v>
      </c>
      <c r="I48" s="5">
        <v>158</v>
      </c>
      <c r="J48" s="5">
        <v>60</v>
      </c>
      <c r="K48" s="5" t="s">
        <v>26</v>
      </c>
      <c r="L48" s="5" t="s">
        <v>27</v>
      </c>
      <c r="M48" s="5" t="s">
        <v>61</v>
      </c>
      <c r="N48" s="5" t="s">
        <v>764</v>
      </c>
      <c r="O48" s="5">
        <v>2</v>
      </c>
      <c r="P48" s="5">
        <v>0</v>
      </c>
      <c r="Q48" s="7" t="s">
        <v>529</v>
      </c>
      <c r="R48" s="5">
        <v>9418064632</v>
      </c>
      <c r="S48" s="47" t="s">
        <v>530</v>
      </c>
      <c r="T48" s="5" t="s">
        <v>27</v>
      </c>
      <c r="U48" s="5"/>
      <c r="V48" s="5"/>
      <c r="W48" s="5" t="s">
        <v>27</v>
      </c>
      <c r="X48" s="5" t="s">
        <v>27</v>
      </c>
      <c r="Y48" s="5"/>
      <c r="Z48" s="11"/>
      <c r="AA48" s="53"/>
    </row>
    <row r="49" spans="1:27" ht="25.5" x14ac:dyDescent="0.25">
      <c r="A49" s="16">
        <v>46</v>
      </c>
      <c r="B49" s="11">
        <v>27523</v>
      </c>
      <c r="C49" s="12" t="s">
        <v>535</v>
      </c>
      <c r="D49" s="42">
        <v>42098</v>
      </c>
      <c r="E49" s="11">
        <v>715378</v>
      </c>
      <c r="F49" s="11" t="s">
        <v>724</v>
      </c>
      <c r="G49" s="11" t="s">
        <v>720</v>
      </c>
      <c r="H49" s="5">
        <v>24</v>
      </c>
      <c r="I49" s="5">
        <v>177</v>
      </c>
      <c r="J49" s="5">
        <v>68</v>
      </c>
      <c r="K49" s="5" t="s">
        <v>27</v>
      </c>
      <c r="L49" s="5" t="s">
        <v>26</v>
      </c>
      <c r="M49" s="5" t="s">
        <v>33</v>
      </c>
      <c r="N49" s="5" t="s">
        <v>769</v>
      </c>
      <c r="O49" s="5">
        <v>1</v>
      </c>
      <c r="P49" s="5">
        <v>1</v>
      </c>
      <c r="Q49" s="7" t="s">
        <v>536</v>
      </c>
      <c r="R49" s="5">
        <v>9935117073</v>
      </c>
      <c r="S49" s="47" t="s">
        <v>537</v>
      </c>
      <c r="T49" s="5" t="s">
        <v>26</v>
      </c>
      <c r="U49" s="5" t="s">
        <v>50</v>
      </c>
      <c r="V49" s="5" t="s">
        <v>51</v>
      </c>
      <c r="W49" s="5" t="s">
        <v>27</v>
      </c>
      <c r="X49" s="5" t="s">
        <v>27</v>
      </c>
      <c r="Y49" s="5"/>
      <c r="Z49" s="11" t="s">
        <v>538</v>
      </c>
      <c r="AA49" s="53"/>
    </row>
    <row r="50" spans="1:27" x14ac:dyDescent="0.25">
      <c r="A50" s="10">
        <v>47</v>
      </c>
      <c r="B50" s="11">
        <v>27528</v>
      </c>
      <c r="C50" s="12" t="s">
        <v>566</v>
      </c>
      <c r="D50" s="42">
        <v>42098</v>
      </c>
      <c r="E50" s="11">
        <v>508013</v>
      </c>
      <c r="F50" s="11" t="s">
        <v>724</v>
      </c>
      <c r="G50" s="11" t="s">
        <v>720</v>
      </c>
      <c r="H50" s="22">
        <v>22</v>
      </c>
      <c r="I50" s="5">
        <v>166</v>
      </c>
      <c r="J50" s="5">
        <v>63</v>
      </c>
      <c r="K50" s="22" t="s">
        <v>27</v>
      </c>
      <c r="L50" s="22" t="s">
        <v>27</v>
      </c>
      <c r="M50" s="5" t="s">
        <v>33</v>
      </c>
      <c r="N50" s="5" t="s">
        <v>65</v>
      </c>
      <c r="O50" s="22">
        <v>1</v>
      </c>
      <c r="P50" s="22">
        <v>3</v>
      </c>
      <c r="Q50" s="32" t="s">
        <v>567</v>
      </c>
      <c r="R50" s="32">
        <v>9530693270</v>
      </c>
      <c r="S50" s="48" t="s">
        <v>568</v>
      </c>
      <c r="T50" s="5" t="s">
        <v>26</v>
      </c>
      <c r="U50" s="5" t="s">
        <v>72</v>
      </c>
      <c r="V50" s="5" t="s">
        <v>86</v>
      </c>
      <c r="W50" s="32" t="s">
        <v>27</v>
      </c>
      <c r="X50" s="34"/>
      <c r="Y50" s="5"/>
      <c r="Z50" s="32"/>
      <c r="AA50" s="53"/>
    </row>
    <row r="51" spans="1:27" ht="25.5" x14ac:dyDescent="0.25">
      <c r="A51" s="16">
        <v>48</v>
      </c>
      <c r="B51" s="11">
        <v>27534</v>
      </c>
      <c r="C51" s="12" t="s">
        <v>569</v>
      </c>
      <c r="D51" s="42">
        <v>42098</v>
      </c>
      <c r="E51" s="11">
        <v>503115</v>
      </c>
      <c r="F51" s="11" t="s">
        <v>724</v>
      </c>
      <c r="G51" s="11" t="s">
        <v>720</v>
      </c>
      <c r="H51" s="25">
        <v>24</v>
      </c>
      <c r="I51" s="9">
        <v>173</v>
      </c>
      <c r="J51" s="9">
        <v>68</v>
      </c>
      <c r="K51" s="25" t="s">
        <v>27</v>
      </c>
      <c r="L51" s="25" t="s">
        <v>27</v>
      </c>
      <c r="M51" s="9" t="s">
        <v>33</v>
      </c>
      <c r="N51" s="9" t="s">
        <v>767</v>
      </c>
      <c r="O51" s="25">
        <v>3</v>
      </c>
      <c r="P51" s="25">
        <v>12</v>
      </c>
      <c r="Q51" s="37" t="s">
        <v>570</v>
      </c>
      <c r="R51" s="37">
        <v>9997469405</v>
      </c>
      <c r="S51" s="48" t="s">
        <v>571</v>
      </c>
      <c r="T51" s="9" t="s">
        <v>26</v>
      </c>
      <c r="U51" s="9" t="s">
        <v>50</v>
      </c>
      <c r="V51" s="9" t="s">
        <v>86</v>
      </c>
      <c r="W51" s="37" t="s">
        <v>27</v>
      </c>
      <c r="X51" s="8" t="s">
        <v>27</v>
      </c>
      <c r="Y51" s="9"/>
      <c r="Z51" s="93" t="s">
        <v>572</v>
      </c>
      <c r="AA51" s="53"/>
    </row>
    <row r="52" spans="1:27" ht="26.25" x14ac:dyDescent="0.25">
      <c r="A52" s="10">
        <v>49</v>
      </c>
      <c r="B52" s="11">
        <v>27538</v>
      </c>
      <c r="C52" s="12" t="s">
        <v>573</v>
      </c>
      <c r="D52" s="42">
        <v>42098</v>
      </c>
      <c r="E52" s="11">
        <v>803200</v>
      </c>
      <c r="F52" s="11" t="s">
        <v>722</v>
      </c>
      <c r="G52" s="11" t="s">
        <v>720</v>
      </c>
      <c r="H52" s="11">
        <v>22</v>
      </c>
      <c r="I52" s="11">
        <v>167</v>
      </c>
      <c r="J52" s="11">
        <v>62</v>
      </c>
      <c r="K52" s="11" t="s">
        <v>27</v>
      </c>
      <c r="L52" s="11"/>
      <c r="M52" s="11" t="s">
        <v>112</v>
      </c>
      <c r="N52" s="11" t="s">
        <v>283</v>
      </c>
      <c r="O52" s="11">
        <v>3</v>
      </c>
      <c r="P52" s="11">
        <v>0</v>
      </c>
      <c r="Q52" s="13" t="s">
        <v>574</v>
      </c>
      <c r="R52" s="14">
        <v>9862839062</v>
      </c>
      <c r="S52" s="46" t="s">
        <v>575</v>
      </c>
      <c r="T52" s="14" t="s">
        <v>27</v>
      </c>
      <c r="U52" s="14"/>
      <c r="V52" s="14"/>
      <c r="W52" s="14" t="s">
        <v>27</v>
      </c>
      <c r="X52" s="14" t="s">
        <v>27</v>
      </c>
      <c r="Y52" s="14"/>
      <c r="Z52" s="26" t="s">
        <v>576</v>
      </c>
      <c r="AA52" s="53"/>
    </row>
    <row r="53" spans="1:27" ht="26.25" x14ac:dyDescent="0.25">
      <c r="A53" s="16">
        <v>50</v>
      </c>
      <c r="B53" s="11">
        <v>27542</v>
      </c>
      <c r="C53" s="12" t="s">
        <v>577</v>
      </c>
      <c r="D53" s="42">
        <v>42098</v>
      </c>
      <c r="E53" s="11">
        <v>902391</v>
      </c>
      <c r="F53" s="11" t="s">
        <v>726</v>
      </c>
      <c r="G53" s="11" t="s">
        <v>720</v>
      </c>
      <c r="H53" s="18">
        <v>23</v>
      </c>
      <c r="I53" s="16">
        <v>174</v>
      </c>
      <c r="J53" s="16">
        <v>80</v>
      </c>
      <c r="K53" s="18" t="s">
        <v>26</v>
      </c>
      <c r="L53" s="16" t="s">
        <v>27</v>
      </c>
      <c r="M53" s="16" t="s">
        <v>61</v>
      </c>
      <c r="N53" s="16" t="s">
        <v>172</v>
      </c>
      <c r="O53" s="16">
        <v>2</v>
      </c>
      <c r="P53" s="16">
        <v>0</v>
      </c>
      <c r="Q53" s="19" t="s">
        <v>578</v>
      </c>
      <c r="R53" s="18">
        <v>9419017935</v>
      </c>
      <c r="S53" s="46" t="s">
        <v>579</v>
      </c>
      <c r="T53" s="18" t="s">
        <v>27</v>
      </c>
      <c r="U53" s="18"/>
      <c r="V53" s="18"/>
      <c r="W53" s="18" t="s">
        <v>27</v>
      </c>
      <c r="X53" s="18" t="s">
        <v>27</v>
      </c>
      <c r="Y53" s="18"/>
      <c r="Z53" s="16"/>
      <c r="AA53" s="53"/>
    </row>
    <row r="54" spans="1:27" ht="26.25" x14ac:dyDescent="0.25">
      <c r="A54" s="10">
        <v>51</v>
      </c>
      <c r="B54" s="11">
        <v>27549</v>
      </c>
      <c r="C54" s="12" t="s">
        <v>580</v>
      </c>
      <c r="D54" s="42">
        <v>42098</v>
      </c>
      <c r="E54" s="11">
        <v>701125</v>
      </c>
      <c r="F54" s="11" t="s">
        <v>724</v>
      </c>
      <c r="G54" s="11" t="s">
        <v>725</v>
      </c>
      <c r="H54" s="14">
        <v>23</v>
      </c>
      <c r="I54" s="11">
        <v>181</v>
      </c>
      <c r="J54" s="11">
        <v>75</v>
      </c>
      <c r="K54" s="14" t="s">
        <v>27</v>
      </c>
      <c r="L54" s="11" t="s">
        <v>27</v>
      </c>
      <c r="M54" s="11" t="s">
        <v>61</v>
      </c>
      <c r="N54" s="11" t="s">
        <v>28</v>
      </c>
      <c r="O54" s="11">
        <v>1</v>
      </c>
      <c r="P54" s="11">
        <v>0</v>
      </c>
      <c r="Q54" s="13" t="s">
        <v>581</v>
      </c>
      <c r="R54" s="14">
        <v>9416102031</v>
      </c>
      <c r="S54" s="46" t="s">
        <v>582</v>
      </c>
      <c r="T54" s="14" t="s">
        <v>27</v>
      </c>
      <c r="U54" s="14"/>
      <c r="V54" s="14"/>
      <c r="W54" s="14" t="s">
        <v>27</v>
      </c>
      <c r="X54" s="14" t="s">
        <v>27</v>
      </c>
      <c r="Y54" s="14"/>
      <c r="Z54" s="11" t="s">
        <v>583</v>
      </c>
      <c r="AA54" s="53"/>
    </row>
    <row r="55" spans="1:27" ht="25.5" x14ac:dyDescent="0.25">
      <c r="A55" s="16">
        <v>52</v>
      </c>
      <c r="B55" s="11">
        <v>27554</v>
      </c>
      <c r="C55" s="12" t="s">
        <v>734</v>
      </c>
      <c r="D55" s="42">
        <v>42098</v>
      </c>
      <c r="E55" s="11">
        <v>500474</v>
      </c>
      <c r="F55" s="11" t="s">
        <v>724</v>
      </c>
      <c r="G55" s="11" t="s">
        <v>720</v>
      </c>
      <c r="H55" s="5">
        <v>23</v>
      </c>
      <c r="I55" s="5">
        <v>184</v>
      </c>
      <c r="J55" s="5">
        <v>72</v>
      </c>
      <c r="K55" s="5" t="s">
        <v>27</v>
      </c>
      <c r="L55" s="5" t="s">
        <v>26</v>
      </c>
      <c r="M55" s="5" t="s">
        <v>33</v>
      </c>
      <c r="N55" s="5" t="s">
        <v>770</v>
      </c>
      <c r="O55" s="5">
        <v>1</v>
      </c>
      <c r="P55" s="5">
        <v>3</v>
      </c>
      <c r="Q55" s="7" t="s">
        <v>653</v>
      </c>
      <c r="R55" s="5">
        <v>9784299735</v>
      </c>
      <c r="S55" s="47" t="s">
        <v>654</v>
      </c>
      <c r="T55" s="5" t="s">
        <v>27</v>
      </c>
      <c r="U55" s="5"/>
      <c r="V55" s="5"/>
      <c r="W55" s="5" t="s">
        <v>27</v>
      </c>
      <c r="X55" s="5" t="s">
        <v>27</v>
      </c>
      <c r="Y55" s="5"/>
      <c r="Z55" s="11"/>
      <c r="AA55" s="53"/>
    </row>
    <row r="56" spans="1:27" x14ac:dyDescent="0.25">
      <c r="A56" s="10">
        <v>53</v>
      </c>
      <c r="B56" s="16">
        <v>27564</v>
      </c>
      <c r="C56" s="17" t="s">
        <v>688</v>
      </c>
      <c r="D56" s="43">
        <v>42098</v>
      </c>
      <c r="E56" s="16">
        <v>79359</v>
      </c>
      <c r="F56" s="16" t="s">
        <v>719</v>
      </c>
      <c r="G56" s="16" t="s">
        <v>720</v>
      </c>
      <c r="H56" s="23">
        <v>25</v>
      </c>
      <c r="I56" s="23">
        <v>174</v>
      </c>
      <c r="J56" s="23">
        <v>73</v>
      </c>
      <c r="K56" s="23" t="s">
        <v>26</v>
      </c>
      <c r="L56" s="23" t="s">
        <v>27</v>
      </c>
      <c r="M56" s="23" t="s">
        <v>33</v>
      </c>
      <c r="N56" s="23" t="s">
        <v>308</v>
      </c>
      <c r="O56" s="23">
        <v>2</v>
      </c>
      <c r="P56" s="23">
        <v>0</v>
      </c>
      <c r="Q56" s="24" t="s">
        <v>689</v>
      </c>
      <c r="R56" s="23">
        <v>9931414656</v>
      </c>
      <c r="S56" s="47" t="s">
        <v>690</v>
      </c>
      <c r="T56" s="23" t="s">
        <v>27</v>
      </c>
      <c r="U56" s="23"/>
      <c r="V56" s="23"/>
      <c r="W56" s="23" t="s">
        <v>27</v>
      </c>
      <c r="X56" s="23" t="s">
        <v>27</v>
      </c>
      <c r="Y56" s="23"/>
      <c r="Z56" s="16"/>
      <c r="AA56" s="53"/>
    </row>
    <row r="57" spans="1:27" ht="25.5" x14ac:dyDescent="0.25">
      <c r="A57" s="16">
        <v>54</v>
      </c>
      <c r="B57" s="11">
        <v>27566</v>
      </c>
      <c r="C57" s="12" t="s">
        <v>694</v>
      </c>
      <c r="D57" s="42">
        <v>42098</v>
      </c>
      <c r="E57" s="11">
        <v>235223</v>
      </c>
      <c r="F57" s="11" t="s">
        <v>719</v>
      </c>
      <c r="G57" s="11" t="s">
        <v>720</v>
      </c>
      <c r="H57" s="5">
        <v>24</v>
      </c>
      <c r="I57" s="5">
        <v>179</v>
      </c>
      <c r="J57" s="5">
        <v>71</v>
      </c>
      <c r="K57" s="5" t="s">
        <v>27</v>
      </c>
      <c r="L57" s="5" t="s">
        <v>27</v>
      </c>
      <c r="M57" s="5" t="s">
        <v>112</v>
      </c>
      <c r="N57" s="5" t="s">
        <v>65</v>
      </c>
      <c r="O57" s="5">
        <v>1</v>
      </c>
      <c r="P57" s="5">
        <v>0</v>
      </c>
      <c r="Q57" s="7" t="s">
        <v>695</v>
      </c>
      <c r="R57" s="5">
        <v>9417741574</v>
      </c>
      <c r="S57" s="47" t="s">
        <v>696</v>
      </c>
      <c r="T57" s="5" t="s">
        <v>27</v>
      </c>
      <c r="U57" s="5"/>
      <c r="V57" s="5"/>
      <c r="W57" s="5" t="s">
        <v>27</v>
      </c>
      <c r="X57" s="5" t="s">
        <v>27</v>
      </c>
      <c r="Y57" s="5"/>
      <c r="Z57" s="11"/>
      <c r="AA57" s="53"/>
    </row>
    <row r="58" spans="1:27" ht="25.5" x14ac:dyDescent="0.25">
      <c r="A58" s="10">
        <v>55</v>
      </c>
      <c r="B58" s="11">
        <v>27571</v>
      </c>
      <c r="C58" s="12" t="s">
        <v>712</v>
      </c>
      <c r="D58" s="42">
        <v>42098</v>
      </c>
      <c r="E58" s="11">
        <v>707269</v>
      </c>
      <c r="F58" s="11" t="s">
        <v>724</v>
      </c>
      <c r="G58" s="11" t="s">
        <v>720</v>
      </c>
      <c r="H58" s="5">
        <v>26</v>
      </c>
      <c r="I58" s="5">
        <v>185</v>
      </c>
      <c r="J58" s="5">
        <v>78</v>
      </c>
      <c r="K58" s="5" t="s">
        <v>27</v>
      </c>
      <c r="L58" s="5" t="s">
        <v>27</v>
      </c>
      <c r="M58" s="5"/>
      <c r="N58" s="5" t="s">
        <v>770</v>
      </c>
      <c r="O58" s="5">
        <v>2</v>
      </c>
      <c r="P58" s="5">
        <v>0</v>
      </c>
      <c r="Q58" s="7" t="s">
        <v>713</v>
      </c>
      <c r="R58" s="5">
        <v>9414440777</v>
      </c>
      <c r="S58" s="47" t="s">
        <v>714</v>
      </c>
      <c r="T58" s="5" t="s">
        <v>27</v>
      </c>
      <c r="U58" s="5"/>
      <c r="V58" s="5"/>
      <c r="W58" s="5" t="s">
        <v>39</v>
      </c>
      <c r="X58" s="5" t="s">
        <v>27</v>
      </c>
      <c r="Y58" s="5"/>
      <c r="Z58" s="11"/>
      <c r="AA58" s="53"/>
    </row>
    <row r="59" spans="1:27" ht="26.25" x14ac:dyDescent="0.25">
      <c r="A59" s="16">
        <v>56</v>
      </c>
      <c r="B59" s="11">
        <v>27432</v>
      </c>
      <c r="C59" s="12" t="s">
        <v>111</v>
      </c>
      <c r="D59" s="39">
        <v>42097</v>
      </c>
      <c r="E59" s="11">
        <v>801204</v>
      </c>
      <c r="F59" s="11" t="s">
        <v>722</v>
      </c>
      <c r="G59" s="11" t="s">
        <v>720</v>
      </c>
      <c r="H59" s="11">
        <v>20</v>
      </c>
      <c r="I59" s="11">
        <v>165</v>
      </c>
      <c r="J59" s="11">
        <v>57</v>
      </c>
      <c r="K59" s="11" t="s">
        <v>26</v>
      </c>
      <c r="L59" s="11" t="s">
        <v>27</v>
      </c>
      <c r="M59" s="11" t="s">
        <v>112</v>
      </c>
      <c r="N59" s="11" t="s">
        <v>99</v>
      </c>
      <c r="O59" s="11">
        <v>1</v>
      </c>
      <c r="P59" s="11">
        <v>0</v>
      </c>
      <c r="Q59" s="13" t="s">
        <v>113</v>
      </c>
      <c r="R59" s="12">
        <v>8908249562</v>
      </c>
      <c r="S59" s="46" t="s">
        <v>114</v>
      </c>
      <c r="T59" s="14" t="s">
        <v>26</v>
      </c>
      <c r="U59" s="18" t="s">
        <v>50</v>
      </c>
      <c r="V59" s="18" t="s">
        <v>86</v>
      </c>
      <c r="W59" s="18" t="s">
        <v>27</v>
      </c>
      <c r="X59" s="18"/>
      <c r="Y59" s="18"/>
      <c r="Z59" s="16" t="s">
        <v>115</v>
      </c>
      <c r="AA59" s="53"/>
    </row>
    <row r="60" spans="1:27" x14ac:dyDescent="0.25">
      <c r="A60" s="10">
        <v>57</v>
      </c>
      <c r="B60" s="16">
        <v>27433</v>
      </c>
      <c r="C60" s="17" t="s">
        <v>171</v>
      </c>
      <c r="D60" s="40">
        <v>42097</v>
      </c>
      <c r="E60" s="16">
        <v>212761</v>
      </c>
      <c r="F60" s="16" t="s">
        <v>719</v>
      </c>
      <c r="G60" s="16" t="s">
        <v>725</v>
      </c>
      <c r="H60" s="18">
        <v>25</v>
      </c>
      <c r="I60" s="16">
        <v>183</v>
      </c>
      <c r="J60" s="16">
        <v>59</v>
      </c>
      <c r="K60" s="18" t="s">
        <v>27</v>
      </c>
      <c r="L60" s="16" t="s">
        <v>26</v>
      </c>
      <c r="M60" s="16" t="s">
        <v>35</v>
      </c>
      <c r="N60" s="16" t="s">
        <v>172</v>
      </c>
      <c r="O60" s="16">
        <v>4</v>
      </c>
      <c r="P60" s="16">
        <v>0</v>
      </c>
      <c r="Q60" s="19" t="s">
        <v>173</v>
      </c>
      <c r="R60" s="18">
        <v>9797390971</v>
      </c>
      <c r="S60" s="46" t="s">
        <v>174</v>
      </c>
      <c r="T60" s="18" t="s">
        <v>26</v>
      </c>
      <c r="U60" s="18" t="s">
        <v>50</v>
      </c>
      <c r="V60" s="18" t="s">
        <v>86</v>
      </c>
      <c r="W60" s="18" t="s">
        <v>27</v>
      </c>
      <c r="X60" s="18"/>
      <c r="Y60" s="18"/>
      <c r="Z60" s="16" t="s">
        <v>175</v>
      </c>
      <c r="AA60" s="53"/>
    </row>
    <row r="61" spans="1:27" ht="26.25" x14ac:dyDescent="0.25">
      <c r="A61" s="16">
        <v>58</v>
      </c>
      <c r="B61" s="11">
        <v>27434</v>
      </c>
      <c r="C61" s="12" t="s">
        <v>196</v>
      </c>
      <c r="D61" s="41">
        <v>42098</v>
      </c>
      <c r="E61" s="11">
        <v>512304</v>
      </c>
      <c r="F61" s="11" t="s">
        <v>724</v>
      </c>
      <c r="G61" s="11" t="s">
        <v>725</v>
      </c>
      <c r="H61" s="14">
        <v>26</v>
      </c>
      <c r="I61" s="11">
        <v>178</v>
      </c>
      <c r="J61" s="11">
        <v>71.8</v>
      </c>
      <c r="K61" s="14" t="s">
        <v>27</v>
      </c>
      <c r="L61" s="11" t="s">
        <v>26</v>
      </c>
      <c r="M61" s="11" t="s">
        <v>61</v>
      </c>
      <c r="N61" s="11" t="s">
        <v>28</v>
      </c>
      <c r="O61" s="11">
        <v>1</v>
      </c>
      <c r="P61" s="11">
        <v>0</v>
      </c>
      <c r="Q61" s="13" t="s">
        <v>197</v>
      </c>
      <c r="R61" s="14">
        <v>7307708222</v>
      </c>
      <c r="S61" s="46" t="s">
        <v>198</v>
      </c>
      <c r="T61" s="14" t="s">
        <v>27</v>
      </c>
      <c r="U61" s="14"/>
      <c r="V61" s="14"/>
      <c r="W61" s="14" t="s">
        <v>39</v>
      </c>
      <c r="X61" s="14" t="s">
        <v>27</v>
      </c>
      <c r="Y61" s="14"/>
      <c r="Z61" s="11" t="s">
        <v>199</v>
      </c>
      <c r="AA61" s="53"/>
    </row>
    <row r="62" spans="1:27" ht="26.25" x14ac:dyDescent="0.25">
      <c r="A62" s="10">
        <v>59</v>
      </c>
      <c r="B62" s="11">
        <v>27440</v>
      </c>
      <c r="C62" s="12" t="s">
        <v>221</v>
      </c>
      <c r="D62" s="41">
        <v>42098</v>
      </c>
      <c r="E62" s="11">
        <v>41677</v>
      </c>
      <c r="F62" s="11" t="s">
        <v>719</v>
      </c>
      <c r="G62" s="11" t="s">
        <v>720</v>
      </c>
      <c r="H62" s="14">
        <v>24</v>
      </c>
      <c r="I62" s="11">
        <v>181</v>
      </c>
      <c r="J62" s="11">
        <v>85</v>
      </c>
      <c r="K62" s="11" t="s">
        <v>26</v>
      </c>
      <c r="L62" s="11" t="s">
        <v>27</v>
      </c>
      <c r="M62" s="11" t="s">
        <v>61</v>
      </c>
      <c r="N62" s="11" t="s">
        <v>88</v>
      </c>
      <c r="O62" s="11">
        <v>1</v>
      </c>
      <c r="P62" s="11">
        <v>0</v>
      </c>
      <c r="Q62" s="13" t="s">
        <v>223</v>
      </c>
      <c r="R62" s="14">
        <v>9899107171</v>
      </c>
      <c r="S62" s="46" t="s">
        <v>224</v>
      </c>
      <c r="T62" s="14" t="s">
        <v>27</v>
      </c>
      <c r="U62" s="14"/>
      <c r="V62" s="14"/>
      <c r="W62" s="14" t="s">
        <v>27</v>
      </c>
      <c r="X62" s="14" t="s">
        <v>27</v>
      </c>
      <c r="Y62" s="14"/>
      <c r="Z62" s="11" t="s">
        <v>225</v>
      </c>
      <c r="AA62" s="53"/>
    </row>
    <row r="63" spans="1:27" ht="26.25" x14ac:dyDescent="0.25">
      <c r="A63" s="16">
        <v>60</v>
      </c>
      <c r="B63" s="11">
        <v>27446</v>
      </c>
      <c r="C63" s="12" t="s">
        <v>245</v>
      </c>
      <c r="D63" s="41">
        <v>42098</v>
      </c>
      <c r="E63" s="11">
        <v>53736</v>
      </c>
      <c r="F63" s="11" t="s">
        <v>719</v>
      </c>
      <c r="G63" s="11" t="s">
        <v>727</v>
      </c>
      <c r="H63" s="11">
        <v>23</v>
      </c>
      <c r="I63" s="11">
        <v>174</v>
      </c>
      <c r="J63" s="11">
        <v>71</v>
      </c>
      <c r="K63" s="11" t="s">
        <v>26</v>
      </c>
      <c r="L63" s="11" t="s">
        <v>27</v>
      </c>
      <c r="M63" s="11" t="s">
        <v>112</v>
      </c>
      <c r="N63" s="11" t="s">
        <v>765</v>
      </c>
      <c r="O63" s="11">
        <v>3</v>
      </c>
      <c r="P63" s="11">
        <v>1</v>
      </c>
      <c r="Q63" s="13" t="s">
        <v>246</v>
      </c>
      <c r="R63" s="14">
        <v>9916660878</v>
      </c>
      <c r="S63" s="46" t="s">
        <v>247</v>
      </c>
      <c r="T63" s="14" t="s">
        <v>26</v>
      </c>
      <c r="U63" s="14" t="s">
        <v>72</v>
      </c>
      <c r="V63" s="14" t="s">
        <v>51</v>
      </c>
      <c r="W63" s="14" t="s">
        <v>27</v>
      </c>
      <c r="X63" s="14" t="s">
        <v>27</v>
      </c>
      <c r="Y63" s="14"/>
      <c r="Z63" s="11" t="s">
        <v>248</v>
      </c>
      <c r="AA63" s="53"/>
    </row>
    <row r="64" spans="1:27" x14ac:dyDescent="0.25">
      <c r="A64" s="10">
        <v>61</v>
      </c>
      <c r="B64" s="11">
        <v>27449</v>
      </c>
      <c r="C64" s="12" t="s">
        <v>258</v>
      </c>
      <c r="D64" s="42">
        <v>42098</v>
      </c>
      <c r="E64" s="11">
        <v>702544</v>
      </c>
      <c r="F64" s="11" t="s">
        <v>724</v>
      </c>
      <c r="G64" s="11" t="s">
        <v>720</v>
      </c>
      <c r="H64" s="11">
        <v>23</v>
      </c>
      <c r="I64" s="11">
        <v>173</v>
      </c>
      <c r="J64" s="11">
        <v>65</v>
      </c>
      <c r="K64" s="11" t="s">
        <v>26</v>
      </c>
      <c r="L64" s="11" t="s">
        <v>27</v>
      </c>
      <c r="M64" s="11" t="s">
        <v>112</v>
      </c>
      <c r="N64" s="11" t="s">
        <v>770</v>
      </c>
      <c r="O64" s="11">
        <v>1</v>
      </c>
      <c r="P64" s="11">
        <v>0</v>
      </c>
      <c r="Q64" s="13" t="s">
        <v>259</v>
      </c>
      <c r="R64" s="14">
        <v>9999389071</v>
      </c>
      <c r="S64" s="46" t="s">
        <v>260</v>
      </c>
      <c r="T64" s="14" t="s">
        <v>26</v>
      </c>
      <c r="U64" s="14" t="s">
        <v>50</v>
      </c>
      <c r="V64" s="14" t="s">
        <v>86</v>
      </c>
      <c r="W64" s="14" t="s">
        <v>27</v>
      </c>
      <c r="X64" s="14" t="s">
        <v>27</v>
      </c>
      <c r="Y64" s="14"/>
      <c r="Z64" s="11" t="s">
        <v>261</v>
      </c>
      <c r="AA64" s="53"/>
    </row>
    <row r="65" spans="1:27" x14ac:dyDescent="0.25">
      <c r="A65" s="16">
        <v>62</v>
      </c>
      <c r="B65" s="16">
        <v>27454</v>
      </c>
      <c r="C65" s="17" t="s">
        <v>277</v>
      </c>
      <c r="D65" s="43">
        <v>42098</v>
      </c>
      <c r="E65" s="16">
        <v>730397</v>
      </c>
      <c r="F65" s="16" t="s">
        <v>724</v>
      </c>
      <c r="G65" s="16" t="s">
        <v>720</v>
      </c>
      <c r="H65" s="16">
        <v>26</v>
      </c>
      <c r="I65" s="16">
        <v>169</v>
      </c>
      <c r="J65" s="16">
        <v>70</v>
      </c>
      <c r="K65" s="16" t="s">
        <v>26</v>
      </c>
      <c r="L65" s="16" t="s">
        <v>278</v>
      </c>
      <c r="M65" s="16" t="s">
        <v>61</v>
      </c>
      <c r="N65" s="16" t="s">
        <v>222</v>
      </c>
      <c r="O65" s="16">
        <v>4</v>
      </c>
      <c r="P65" s="16">
        <v>5</v>
      </c>
      <c r="Q65" s="19" t="s">
        <v>279</v>
      </c>
      <c r="R65" s="18">
        <v>9871194016</v>
      </c>
      <c r="S65" s="46" t="s">
        <v>280</v>
      </c>
      <c r="T65" s="18" t="s">
        <v>27</v>
      </c>
      <c r="U65" s="18"/>
      <c r="V65" s="18"/>
      <c r="W65" s="18" t="s">
        <v>39</v>
      </c>
      <c r="X65" s="18" t="s">
        <v>27</v>
      </c>
      <c r="Y65" s="18"/>
      <c r="Z65" s="16" t="s">
        <v>281</v>
      </c>
      <c r="AA65" s="53"/>
    </row>
    <row r="66" spans="1:27" ht="26.25" x14ac:dyDescent="0.25">
      <c r="A66" s="10">
        <v>63</v>
      </c>
      <c r="B66" s="11">
        <v>27461</v>
      </c>
      <c r="C66" s="12" t="s">
        <v>304</v>
      </c>
      <c r="D66" s="42">
        <v>42098</v>
      </c>
      <c r="E66" s="11">
        <v>708604</v>
      </c>
      <c r="F66" s="11" t="s">
        <v>724</v>
      </c>
      <c r="G66" s="11" t="s">
        <v>720</v>
      </c>
      <c r="H66" s="11">
        <v>26</v>
      </c>
      <c r="I66" s="11">
        <v>165</v>
      </c>
      <c r="J66" s="11">
        <v>58</v>
      </c>
      <c r="K66" s="11" t="s">
        <v>27</v>
      </c>
      <c r="L66" s="11" t="s">
        <v>27</v>
      </c>
      <c r="M66" s="11" t="s">
        <v>33</v>
      </c>
      <c r="N66" s="11" t="s">
        <v>782</v>
      </c>
      <c r="O66" s="11">
        <v>1</v>
      </c>
      <c r="P66" s="11">
        <v>4</v>
      </c>
      <c r="Q66" s="13" t="s">
        <v>305</v>
      </c>
      <c r="R66" s="14">
        <v>8144086144</v>
      </c>
      <c r="S66" s="46" t="s">
        <v>306</v>
      </c>
      <c r="T66" s="14" t="s">
        <v>27</v>
      </c>
      <c r="U66" s="14"/>
      <c r="V66" s="14"/>
      <c r="W66" s="14" t="s">
        <v>39</v>
      </c>
      <c r="X66" s="14" t="s">
        <v>27</v>
      </c>
      <c r="Y66" s="14"/>
      <c r="Z66" s="11" t="s">
        <v>307</v>
      </c>
      <c r="AA66" s="53"/>
    </row>
    <row r="67" spans="1:27" ht="26.25" x14ac:dyDescent="0.25">
      <c r="A67" s="16">
        <v>64</v>
      </c>
      <c r="B67" s="11">
        <v>27467</v>
      </c>
      <c r="C67" s="12" t="s">
        <v>328</v>
      </c>
      <c r="D67" s="42">
        <v>42098</v>
      </c>
      <c r="E67" s="11">
        <v>231788</v>
      </c>
      <c r="F67" s="11" t="s">
        <v>719</v>
      </c>
      <c r="G67" s="11" t="s">
        <v>725</v>
      </c>
      <c r="H67" s="11">
        <v>23</v>
      </c>
      <c r="I67" s="11">
        <v>173</v>
      </c>
      <c r="J67" s="11">
        <v>66</v>
      </c>
      <c r="K67" s="11" t="s">
        <v>26</v>
      </c>
      <c r="L67" s="11" t="s">
        <v>27</v>
      </c>
      <c r="M67" s="11" t="s">
        <v>136</v>
      </c>
      <c r="N67" s="11" t="s">
        <v>769</v>
      </c>
      <c r="O67" s="11">
        <v>1</v>
      </c>
      <c r="P67" s="11">
        <v>1</v>
      </c>
      <c r="Q67" s="13" t="s">
        <v>329</v>
      </c>
      <c r="R67" s="14">
        <v>90414417284</v>
      </c>
      <c r="S67" s="46" t="s">
        <v>330</v>
      </c>
      <c r="T67" s="14" t="s">
        <v>26</v>
      </c>
      <c r="U67" s="14" t="s">
        <v>50</v>
      </c>
      <c r="V67" s="14" t="s">
        <v>86</v>
      </c>
      <c r="W67" s="14" t="s">
        <v>27</v>
      </c>
      <c r="X67" s="14" t="s">
        <v>27</v>
      </c>
      <c r="Y67" s="14"/>
      <c r="Z67" s="11"/>
      <c r="AA67" s="53"/>
    </row>
    <row r="68" spans="1:27" ht="26.25" x14ac:dyDescent="0.25">
      <c r="A68" s="10">
        <v>65</v>
      </c>
      <c r="B68" s="11">
        <v>27471</v>
      </c>
      <c r="C68" s="12" t="s">
        <v>343</v>
      </c>
      <c r="D68" s="42">
        <v>42098</v>
      </c>
      <c r="E68" s="11">
        <v>195173</v>
      </c>
      <c r="F68" s="11" t="s">
        <v>719</v>
      </c>
      <c r="G68" s="11" t="s">
        <v>720</v>
      </c>
      <c r="H68" s="11">
        <v>25</v>
      </c>
      <c r="I68" s="11">
        <v>169</v>
      </c>
      <c r="J68" s="11">
        <v>75</v>
      </c>
      <c r="K68" s="11" t="s">
        <v>26</v>
      </c>
      <c r="L68" s="11" t="s">
        <v>27</v>
      </c>
      <c r="M68" s="11" t="s">
        <v>112</v>
      </c>
      <c r="N68" s="11" t="s">
        <v>769</v>
      </c>
      <c r="O68" s="11">
        <v>1</v>
      </c>
      <c r="P68" s="11">
        <v>4</v>
      </c>
      <c r="Q68" s="13" t="s">
        <v>344</v>
      </c>
      <c r="R68" s="14">
        <v>9412317339</v>
      </c>
      <c r="S68" s="46" t="s">
        <v>345</v>
      </c>
      <c r="T68" s="14" t="s">
        <v>27</v>
      </c>
      <c r="U68" s="14"/>
      <c r="V68" s="14"/>
      <c r="W68" s="14" t="s">
        <v>39</v>
      </c>
      <c r="X68" s="14" t="s">
        <v>27</v>
      </c>
      <c r="Y68" s="14"/>
      <c r="Z68" s="11" t="s">
        <v>346</v>
      </c>
      <c r="AA68" s="53"/>
    </row>
    <row r="69" spans="1:27" x14ac:dyDescent="0.25">
      <c r="A69" s="16">
        <v>66</v>
      </c>
      <c r="B69" s="11">
        <v>27475</v>
      </c>
      <c r="C69" s="12" t="s">
        <v>359</v>
      </c>
      <c r="D69" s="42">
        <v>42098</v>
      </c>
      <c r="E69" s="11">
        <v>510538</v>
      </c>
      <c r="F69" s="11" t="s">
        <v>724</v>
      </c>
      <c r="G69" s="11" t="s">
        <v>720</v>
      </c>
      <c r="H69" s="11">
        <v>23</v>
      </c>
      <c r="I69" s="11">
        <v>182</v>
      </c>
      <c r="J69" s="11">
        <v>64</v>
      </c>
      <c r="K69" s="11" t="s">
        <v>27</v>
      </c>
      <c r="L69" s="11" t="s">
        <v>26</v>
      </c>
      <c r="M69" s="11" t="s">
        <v>33</v>
      </c>
      <c r="N69" s="11" t="s">
        <v>770</v>
      </c>
      <c r="O69" s="11">
        <v>1</v>
      </c>
      <c r="P69" s="11">
        <v>2</v>
      </c>
      <c r="Q69" s="13" t="s">
        <v>360</v>
      </c>
      <c r="R69" s="14"/>
      <c r="S69" s="46" t="s">
        <v>361</v>
      </c>
      <c r="T69" s="14" t="s">
        <v>26</v>
      </c>
      <c r="U69" s="14" t="s">
        <v>50</v>
      </c>
      <c r="V69" s="14" t="s">
        <v>45</v>
      </c>
      <c r="W69" s="14" t="s">
        <v>27</v>
      </c>
      <c r="X69" s="14" t="s">
        <v>27</v>
      </c>
      <c r="Y69" s="14"/>
      <c r="Z69" s="11"/>
      <c r="AA69" s="53"/>
    </row>
    <row r="70" spans="1:27" ht="26.25" x14ac:dyDescent="0.25">
      <c r="A70" s="10">
        <v>67</v>
      </c>
      <c r="B70" s="11">
        <v>27484</v>
      </c>
      <c r="C70" s="12" t="s">
        <v>735</v>
      </c>
      <c r="D70" s="42">
        <v>42098</v>
      </c>
      <c r="E70" s="11">
        <v>709887</v>
      </c>
      <c r="F70" s="11" t="s">
        <v>724</v>
      </c>
      <c r="G70" s="11" t="s">
        <v>720</v>
      </c>
      <c r="H70" s="11">
        <v>23</v>
      </c>
      <c r="I70" s="11">
        <v>174</v>
      </c>
      <c r="J70" s="11">
        <v>73</v>
      </c>
      <c r="K70" s="11" t="s">
        <v>26</v>
      </c>
      <c r="L70" s="11" t="s">
        <v>27</v>
      </c>
      <c r="M70" s="11" t="s">
        <v>61</v>
      </c>
      <c r="N70" s="11" t="s">
        <v>785</v>
      </c>
      <c r="O70" s="11">
        <v>1</v>
      </c>
      <c r="P70" s="11">
        <v>0</v>
      </c>
      <c r="Q70" s="13" t="s">
        <v>393</v>
      </c>
      <c r="R70" s="14">
        <v>9486348630</v>
      </c>
      <c r="S70" s="46" t="s">
        <v>394</v>
      </c>
      <c r="T70" s="14" t="s">
        <v>27</v>
      </c>
      <c r="U70" s="14"/>
      <c r="V70" s="14"/>
      <c r="W70" s="14" t="s">
        <v>39</v>
      </c>
      <c r="X70" s="14" t="s">
        <v>27</v>
      </c>
      <c r="Y70" s="14"/>
      <c r="Z70" s="11" t="s">
        <v>395</v>
      </c>
      <c r="AA70" s="53"/>
    </row>
    <row r="71" spans="1:27" ht="25.5" x14ac:dyDescent="0.25">
      <c r="A71" s="16">
        <v>68</v>
      </c>
      <c r="B71" s="11">
        <v>27488</v>
      </c>
      <c r="C71" s="12" t="s">
        <v>736</v>
      </c>
      <c r="D71" s="42">
        <v>42098</v>
      </c>
      <c r="E71" s="11">
        <v>734743</v>
      </c>
      <c r="F71" s="11" t="s">
        <v>724</v>
      </c>
      <c r="G71" s="11" t="s">
        <v>720</v>
      </c>
      <c r="H71" s="5">
        <v>22</v>
      </c>
      <c r="I71" s="5">
        <v>170</v>
      </c>
      <c r="J71" s="5">
        <v>61</v>
      </c>
      <c r="K71" s="5" t="s">
        <v>27</v>
      </c>
      <c r="L71" s="5" t="s">
        <v>26</v>
      </c>
      <c r="M71" s="5" t="s">
        <v>33</v>
      </c>
      <c r="N71" s="5" t="s">
        <v>764</v>
      </c>
      <c r="O71" s="5">
        <v>1</v>
      </c>
      <c r="P71" s="5">
        <v>0</v>
      </c>
      <c r="Q71" s="7" t="s">
        <v>416</v>
      </c>
      <c r="R71" s="5">
        <v>9418106686</v>
      </c>
      <c r="S71" s="47" t="s">
        <v>417</v>
      </c>
      <c r="T71" s="5" t="s">
        <v>27</v>
      </c>
      <c r="U71" s="5"/>
      <c r="V71" s="5"/>
      <c r="W71" s="5" t="s">
        <v>27</v>
      </c>
      <c r="X71" s="5" t="s">
        <v>27</v>
      </c>
      <c r="Y71" s="5"/>
      <c r="Z71" s="11"/>
      <c r="AA71" s="53"/>
    </row>
    <row r="72" spans="1:27" ht="25.5" x14ac:dyDescent="0.25">
      <c r="A72" s="10">
        <v>69</v>
      </c>
      <c r="B72" s="11">
        <v>27492</v>
      </c>
      <c r="C72" s="12" t="s">
        <v>422</v>
      </c>
      <c r="D72" s="42">
        <v>42098</v>
      </c>
      <c r="E72" s="11">
        <v>501001</v>
      </c>
      <c r="F72" s="11" t="s">
        <v>724</v>
      </c>
      <c r="G72" s="11" t="s">
        <v>720</v>
      </c>
      <c r="H72" s="5">
        <v>24</v>
      </c>
      <c r="I72" s="5">
        <v>186</v>
      </c>
      <c r="J72" s="5">
        <v>82</v>
      </c>
      <c r="K72" s="5" t="s">
        <v>26</v>
      </c>
      <c r="L72" s="5" t="s">
        <v>27</v>
      </c>
      <c r="M72" s="5" t="s">
        <v>33</v>
      </c>
      <c r="N72" s="5" t="s">
        <v>28</v>
      </c>
      <c r="O72" s="5">
        <v>4</v>
      </c>
      <c r="P72" s="5">
        <v>5</v>
      </c>
      <c r="Q72" s="7" t="s">
        <v>423</v>
      </c>
      <c r="R72" s="5"/>
      <c r="S72" s="47" t="s">
        <v>424</v>
      </c>
      <c r="T72" s="5" t="s">
        <v>26</v>
      </c>
      <c r="U72" s="5" t="s">
        <v>165</v>
      </c>
      <c r="V72" s="5" t="s">
        <v>45</v>
      </c>
      <c r="W72" s="5" t="s">
        <v>39</v>
      </c>
      <c r="X72" s="5" t="s">
        <v>27</v>
      </c>
      <c r="Y72" s="5"/>
      <c r="Z72" s="11" t="s">
        <v>425</v>
      </c>
      <c r="AA72" s="53"/>
    </row>
    <row r="73" spans="1:27" ht="25.5" x14ac:dyDescent="0.25">
      <c r="A73" s="16">
        <v>70</v>
      </c>
      <c r="B73" s="11">
        <v>27494</v>
      </c>
      <c r="C73" s="12" t="s">
        <v>430</v>
      </c>
      <c r="D73" s="42">
        <v>42098</v>
      </c>
      <c r="E73" s="11">
        <v>803170</v>
      </c>
      <c r="F73" s="11" t="s">
        <v>722</v>
      </c>
      <c r="G73" s="11" t="s">
        <v>720</v>
      </c>
      <c r="H73" s="5">
        <v>25</v>
      </c>
      <c r="I73" s="5">
        <v>177</v>
      </c>
      <c r="J73" s="5">
        <v>80</v>
      </c>
      <c r="K73" s="5" t="s">
        <v>26</v>
      </c>
      <c r="L73" s="5" t="s">
        <v>27</v>
      </c>
      <c r="M73" s="5" t="s">
        <v>33</v>
      </c>
      <c r="N73" s="5" t="s">
        <v>786</v>
      </c>
      <c r="O73" s="5">
        <v>5</v>
      </c>
      <c r="P73" s="5">
        <v>0</v>
      </c>
      <c r="Q73" s="7" t="s">
        <v>431</v>
      </c>
      <c r="R73" s="5">
        <v>9845098003</v>
      </c>
      <c r="S73" s="47" t="s">
        <v>432</v>
      </c>
      <c r="T73" s="5" t="s">
        <v>27</v>
      </c>
      <c r="U73" s="5"/>
      <c r="V73" s="5"/>
      <c r="W73" s="5" t="s">
        <v>39</v>
      </c>
      <c r="X73" s="5" t="s">
        <v>27</v>
      </c>
      <c r="Y73" s="5"/>
      <c r="Z73" s="11" t="s">
        <v>433</v>
      </c>
      <c r="AA73" s="53"/>
    </row>
    <row r="74" spans="1:27" ht="25.5" x14ac:dyDescent="0.25">
      <c r="A74" s="10">
        <v>71</v>
      </c>
      <c r="B74" s="11">
        <v>27508</v>
      </c>
      <c r="C74" s="12" t="s">
        <v>480</v>
      </c>
      <c r="D74" s="42">
        <v>42098</v>
      </c>
      <c r="E74" s="11">
        <v>803528</v>
      </c>
      <c r="F74" s="11" t="s">
        <v>722</v>
      </c>
      <c r="G74" s="11" t="s">
        <v>720</v>
      </c>
      <c r="H74" s="5">
        <v>24</v>
      </c>
      <c r="I74" s="5">
        <v>173</v>
      </c>
      <c r="J74" s="5">
        <v>60</v>
      </c>
      <c r="K74" s="5" t="s">
        <v>27</v>
      </c>
      <c r="L74" s="5" t="s">
        <v>26</v>
      </c>
      <c r="M74" s="5" t="s">
        <v>33</v>
      </c>
      <c r="N74" s="5" t="s">
        <v>782</v>
      </c>
      <c r="O74" s="5">
        <v>2</v>
      </c>
      <c r="P74" s="5">
        <v>2</v>
      </c>
      <c r="Q74" s="7" t="s">
        <v>481</v>
      </c>
      <c r="R74" s="5">
        <v>9421707819</v>
      </c>
      <c r="S74" s="47"/>
      <c r="T74" s="5" t="s">
        <v>27</v>
      </c>
      <c r="U74" s="5"/>
      <c r="V74" s="5"/>
      <c r="W74" s="5" t="s">
        <v>27</v>
      </c>
      <c r="X74" s="5" t="s">
        <v>27</v>
      </c>
      <c r="Y74" s="5"/>
      <c r="Z74" s="11" t="s">
        <v>482</v>
      </c>
      <c r="AA74" s="53"/>
    </row>
    <row r="75" spans="1:27" x14ac:dyDescent="0.25">
      <c r="A75" s="16">
        <v>72</v>
      </c>
      <c r="B75" s="11">
        <v>27511</v>
      </c>
      <c r="C75" s="12" t="s">
        <v>491</v>
      </c>
      <c r="D75" s="42">
        <v>42098</v>
      </c>
      <c r="E75" s="11">
        <v>714108</v>
      </c>
      <c r="F75" s="11" t="s">
        <v>724</v>
      </c>
      <c r="G75" s="11" t="s">
        <v>720</v>
      </c>
      <c r="H75" s="5">
        <v>23</v>
      </c>
      <c r="I75" s="5">
        <v>168</v>
      </c>
      <c r="J75" s="5">
        <v>69</v>
      </c>
      <c r="K75" s="5" t="s">
        <v>26</v>
      </c>
      <c r="L75" s="5" t="s">
        <v>27</v>
      </c>
      <c r="M75" s="1" t="s">
        <v>61</v>
      </c>
      <c r="N75" s="5" t="s">
        <v>65</v>
      </c>
      <c r="O75" s="5">
        <v>1</v>
      </c>
      <c r="P75" s="5">
        <v>2</v>
      </c>
      <c r="Q75" s="7" t="s">
        <v>492</v>
      </c>
      <c r="R75" s="5">
        <v>9464849007</v>
      </c>
      <c r="S75" s="47" t="s">
        <v>493</v>
      </c>
      <c r="T75" s="5" t="s">
        <v>26</v>
      </c>
      <c r="U75" s="5" t="s">
        <v>50</v>
      </c>
      <c r="V75" s="5" t="s">
        <v>51</v>
      </c>
      <c r="W75" s="5" t="s">
        <v>39</v>
      </c>
      <c r="X75" s="5" t="s">
        <v>27</v>
      </c>
      <c r="Y75" s="5"/>
      <c r="Z75" s="11" t="s">
        <v>494</v>
      </c>
      <c r="AA75" s="53"/>
    </row>
    <row r="76" spans="1:27" ht="25.5" x14ac:dyDescent="0.25">
      <c r="A76" s="10">
        <v>73</v>
      </c>
      <c r="B76" s="11">
        <v>27515</v>
      </c>
      <c r="C76" s="12" t="s">
        <v>505</v>
      </c>
      <c r="D76" s="42">
        <v>42098</v>
      </c>
      <c r="E76" s="11">
        <v>35605</v>
      </c>
      <c r="F76" s="11" t="s">
        <v>719</v>
      </c>
      <c r="G76" s="11" t="s">
        <v>720</v>
      </c>
      <c r="H76" s="5">
        <v>25</v>
      </c>
      <c r="I76" s="5">
        <v>174</v>
      </c>
      <c r="J76" s="5">
        <v>71</v>
      </c>
      <c r="K76" s="5" t="s">
        <v>26</v>
      </c>
      <c r="L76" s="5" t="s">
        <v>278</v>
      </c>
      <c r="M76" s="5" t="s">
        <v>112</v>
      </c>
      <c r="N76" s="5" t="s">
        <v>784</v>
      </c>
      <c r="O76" s="5">
        <v>1</v>
      </c>
      <c r="P76" s="5">
        <v>1</v>
      </c>
      <c r="Q76" s="7" t="s">
        <v>506</v>
      </c>
      <c r="R76" s="5" t="s">
        <v>507</v>
      </c>
      <c r="S76" s="47" t="s">
        <v>508</v>
      </c>
      <c r="T76" s="5" t="s">
        <v>27</v>
      </c>
      <c r="U76" s="5"/>
      <c r="V76" s="5"/>
      <c r="W76" s="5" t="s">
        <v>39</v>
      </c>
      <c r="X76" s="5" t="s">
        <v>27</v>
      </c>
      <c r="Y76" s="5"/>
      <c r="Z76" s="11" t="s">
        <v>509</v>
      </c>
      <c r="AA76" s="53"/>
    </row>
    <row r="77" spans="1:27" ht="25.5" x14ac:dyDescent="0.25">
      <c r="A77" s="16">
        <v>74</v>
      </c>
      <c r="B77" s="11">
        <v>27519</v>
      </c>
      <c r="C77" s="12" t="s">
        <v>521</v>
      </c>
      <c r="D77" s="42">
        <v>42098</v>
      </c>
      <c r="E77" s="11">
        <v>63513</v>
      </c>
      <c r="F77" s="11" t="s">
        <v>719</v>
      </c>
      <c r="G77" s="11" t="s">
        <v>720</v>
      </c>
      <c r="H77" s="5">
        <v>22</v>
      </c>
      <c r="I77" s="5">
        <v>179</v>
      </c>
      <c r="J77" s="5">
        <v>68</v>
      </c>
      <c r="K77" s="5" t="s">
        <v>27</v>
      </c>
      <c r="L77" s="5" t="s">
        <v>26</v>
      </c>
      <c r="M77" s="5" t="s">
        <v>61</v>
      </c>
      <c r="N77" s="5" t="s">
        <v>767</v>
      </c>
      <c r="O77" s="5">
        <v>1</v>
      </c>
      <c r="P77" s="5">
        <v>0</v>
      </c>
      <c r="Q77" s="7" t="s">
        <v>522</v>
      </c>
      <c r="R77" s="5"/>
      <c r="S77" s="47" t="s">
        <v>523</v>
      </c>
      <c r="T77" s="5" t="s">
        <v>26</v>
      </c>
      <c r="U77" s="5" t="s">
        <v>50</v>
      </c>
      <c r="V77" s="5" t="s">
        <v>45</v>
      </c>
      <c r="W77" s="5" t="s">
        <v>39</v>
      </c>
      <c r="X77" s="5" t="s">
        <v>27</v>
      </c>
      <c r="Y77" s="5"/>
      <c r="Z77" s="11" t="s">
        <v>524</v>
      </c>
      <c r="AA77" s="53"/>
    </row>
    <row r="78" spans="1:27" x14ac:dyDescent="0.25">
      <c r="A78" s="10">
        <v>75</v>
      </c>
      <c r="B78" s="11">
        <v>27526</v>
      </c>
      <c r="C78" s="12" t="s">
        <v>584</v>
      </c>
      <c r="D78" s="42">
        <v>42098</v>
      </c>
      <c r="E78" s="11">
        <v>801601</v>
      </c>
      <c r="F78" s="11" t="s">
        <v>722</v>
      </c>
      <c r="G78" s="11" t="s">
        <v>720</v>
      </c>
      <c r="H78" s="22">
        <v>21</v>
      </c>
      <c r="I78" s="5">
        <v>162</v>
      </c>
      <c r="J78" s="5">
        <v>56</v>
      </c>
      <c r="K78" s="22" t="s">
        <v>27</v>
      </c>
      <c r="L78" s="22" t="s">
        <v>27</v>
      </c>
      <c r="M78" s="5" t="s">
        <v>112</v>
      </c>
      <c r="N78" s="5" t="s">
        <v>764</v>
      </c>
      <c r="O78" s="22">
        <v>1</v>
      </c>
      <c r="P78" s="22">
        <v>0</v>
      </c>
      <c r="Q78" s="35" t="s">
        <v>585</v>
      </c>
      <c r="R78" s="32">
        <v>9882286513</v>
      </c>
      <c r="S78" s="48" t="s">
        <v>586</v>
      </c>
      <c r="T78" s="5" t="s">
        <v>26</v>
      </c>
      <c r="U78" s="5" t="s">
        <v>50</v>
      </c>
      <c r="V78" s="5" t="s">
        <v>51</v>
      </c>
      <c r="W78" s="32" t="s">
        <v>27</v>
      </c>
      <c r="X78" s="33" t="s">
        <v>27</v>
      </c>
      <c r="Y78" s="5"/>
      <c r="Z78" s="32" t="s">
        <v>587</v>
      </c>
      <c r="AA78" s="53"/>
    </row>
    <row r="79" spans="1:27" x14ac:dyDescent="0.25">
      <c r="A79" s="16">
        <v>76</v>
      </c>
      <c r="B79" s="11">
        <v>27529</v>
      </c>
      <c r="C79" s="12" t="s">
        <v>588</v>
      </c>
      <c r="D79" s="42">
        <v>42098</v>
      </c>
      <c r="E79" s="11">
        <v>732651</v>
      </c>
      <c r="F79" s="11" t="s">
        <v>724</v>
      </c>
      <c r="G79" s="11" t="s">
        <v>720</v>
      </c>
      <c r="H79" s="22">
        <v>23</v>
      </c>
      <c r="I79" s="5">
        <v>175</v>
      </c>
      <c r="J79" s="5">
        <v>69</v>
      </c>
      <c r="K79" s="22" t="s">
        <v>27</v>
      </c>
      <c r="L79" s="22" t="s">
        <v>27</v>
      </c>
      <c r="M79" s="5" t="s">
        <v>61</v>
      </c>
      <c r="N79" s="5" t="s">
        <v>65</v>
      </c>
      <c r="O79" s="22">
        <v>1</v>
      </c>
      <c r="P79" s="22">
        <v>2</v>
      </c>
      <c r="Q79" s="35" t="s">
        <v>589</v>
      </c>
      <c r="R79" s="32">
        <v>9872620347</v>
      </c>
      <c r="S79" s="48" t="s">
        <v>590</v>
      </c>
      <c r="T79" s="5" t="s">
        <v>27</v>
      </c>
      <c r="U79" s="5"/>
      <c r="V79" s="5"/>
      <c r="W79" s="32" t="s">
        <v>27</v>
      </c>
      <c r="X79" s="33" t="s">
        <v>27</v>
      </c>
      <c r="Y79" s="5"/>
      <c r="Z79" s="32" t="s">
        <v>591</v>
      </c>
      <c r="AA79" s="53"/>
    </row>
    <row r="80" spans="1:27" x14ac:dyDescent="0.25">
      <c r="A80" s="10">
        <v>77</v>
      </c>
      <c r="B80" s="11">
        <v>27533</v>
      </c>
      <c r="C80" s="12" t="s">
        <v>592</v>
      </c>
      <c r="D80" s="42">
        <v>42098</v>
      </c>
      <c r="E80" s="11">
        <v>902283</v>
      </c>
      <c r="F80" s="11" t="s">
        <v>726</v>
      </c>
      <c r="G80" s="11" t="s">
        <v>720</v>
      </c>
      <c r="H80" s="25">
        <v>26</v>
      </c>
      <c r="I80" s="9">
        <v>169</v>
      </c>
      <c r="J80" s="9">
        <v>70</v>
      </c>
      <c r="K80" s="25" t="s">
        <v>26</v>
      </c>
      <c r="L80" s="25" t="s">
        <v>27</v>
      </c>
      <c r="M80" s="9" t="s">
        <v>61</v>
      </c>
      <c r="N80" s="9" t="s">
        <v>770</v>
      </c>
      <c r="O80" s="25">
        <v>1</v>
      </c>
      <c r="P80" s="25">
        <v>0</v>
      </c>
      <c r="Q80" s="38" t="s">
        <v>593</v>
      </c>
      <c r="R80" s="37">
        <v>9928454155</v>
      </c>
      <c r="S80" s="48" t="s">
        <v>594</v>
      </c>
      <c r="T80" s="9" t="s">
        <v>27</v>
      </c>
      <c r="U80" s="9"/>
      <c r="V80" s="9"/>
      <c r="W80" s="37" t="s">
        <v>39</v>
      </c>
      <c r="X80" s="8" t="s">
        <v>27</v>
      </c>
      <c r="Y80" s="9"/>
      <c r="Z80" s="93" t="s">
        <v>595</v>
      </c>
      <c r="AA80" s="53"/>
    </row>
    <row r="81" spans="1:27" x14ac:dyDescent="0.25">
      <c r="A81" s="16">
        <v>78</v>
      </c>
      <c r="B81" s="11">
        <v>27537</v>
      </c>
      <c r="C81" s="12" t="s">
        <v>596</v>
      </c>
      <c r="D81" s="42">
        <v>42098</v>
      </c>
      <c r="E81" s="11">
        <v>504670</v>
      </c>
      <c r="F81" s="11" t="s">
        <v>724</v>
      </c>
      <c r="G81" s="11" t="s">
        <v>720</v>
      </c>
      <c r="H81" s="11">
        <v>24</v>
      </c>
      <c r="I81" s="11">
        <v>172</v>
      </c>
      <c r="J81" s="11">
        <v>71</v>
      </c>
      <c r="K81" s="11" t="s">
        <v>26</v>
      </c>
      <c r="L81" s="11" t="s">
        <v>27</v>
      </c>
      <c r="M81" s="11" t="s">
        <v>61</v>
      </c>
      <c r="N81" s="11" t="s">
        <v>172</v>
      </c>
      <c r="O81" s="11">
        <v>2</v>
      </c>
      <c r="P81" s="11">
        <v>1</v>
      </c>
      <c r="Q81" s="13" t="s">
        <v>597</v>
      </c>
      <c r="R81" s="12">
        <v>9419953373</v>
      </c>
      <c r="S81" s="46" t="s">
        <v>598</v>
      </c>
      <c r="T81" s="14" t="s">
        <v>27</v>
      </c>
      <c r="U81" s="18"/>
      <c r="V81" s="18"/>
      <c r="W81" s="18" t="s">
        <v>27</v>
      </c>
      <c r="X81" s="18" t="s">
        <v>27</v>
      </c>
      <c r="Y81" s="18"/>
      <c r="Z81" s="16" t="s">
        <v>599</v>
      </c>
      <c r="AA81" s="53"/>
    </row>
    <row r="82" spans="1:27" ht="26.25" x14ac:dyDescent="0.25">
      <c r="A82" s="10">
        <v>79</v>
      </c>
      <c r="B82" s="16">
        <v>27544</v>
      </c>
      <c r="C82" s="17" t="s">
        <v>600</v>
      </c>
      <c r="D82" s="43">
        <v>42098</v>
      </c>
      <c r="E82" s="16">
        <v>215436</v>
      </c>
      <c r="F82" s="16" t="s">
        <v>719</v>
      </c>
      <c r="G82" s="16" t="s">
        <v>720</v>
      </c>
      <c r="H82" s="18">
        <v>25</v>
      </c>
      <c r="I82" s="16">
        <v>172</v>
      </c>
      <c r="J82" s="16">
        <v>70</v>
      </c>
      <c r="K82" s="18" t="s">
        <v>26</v>
      </c>
      <c r="L82" s="16" t="s">
        <v>27</v>
      </c>
      <c r="M82" s="16" t="s">
        <v>449</v>
      </c>
      <c r="N82" s="16" t="s">
        <v>786</v>
      </c>
      <c r="O82" s="16">
        <v>1</v>
      </c>
      <c r="P82" s="16">
        <v>0</v>
      </c>
      <c r="Q82" s="19" t="s">
        <v>601</v>
      </c>
      <c r="R82" s="18">
        <v>9900552025</v>
      </c>
      <c r="S82" s="46" t="s">
        <v>602</v>
      </c>
      <c r="T82" s="18" t="s">
        <v>27</v>
      </c>
      <c r="U82" s="18"/>
      <c r="V82" s="18"/>
      <c r="W82" s="18" t="s">
        <v>27</v>
      </c>
      <c r="X82" s="18" t="s">
        <v>27</v>
      </c>
      <c r="Y82" s="18"/>
      <c r="Z82" s="16" t="s">
        <v>603</v>
      </c>
      <c r="AA82" s="53"/>
    </row>
    <row r="83" spans="1:27" ht="26.25" x14ac:dyDescent="0.25">
      <c r="A83" s="16">
        <v>80</v>
      </c>
      <c r="B83" s="11">
        <v>27551</v>
      </c>
      <c r="C83" s="12" t="s">
        <v>604</v>
      </c>
      <c r="D83" s="42">
        <v>42098</v>
      </c>
      <c r="E83" s="11">
        <v>18215</v>
      </c>
      <c r="F83" s="11" t="s">
        <v>719</v>
      </c>
      <c r="G83" s="11" t="s">
        <v>725</v>
      </c>
      <c r="H83" s="14">
        <v>24</v>
      </c>
      <c r="I83" s="11">
        <v>175</v>
      </c>
      <c r="J83" s="11">
        <v>77</v>
      </c>
      <c r="K83" s="14" t="s">
        <v>26</v>
      </c>
      <c r="L83" s="11" t="s">
        <v>27</v>
      </c>
      <c r="M83" s="11" t="s">
        <v>33</v>
      </c>
      <c r="N83" s="11" t="s">
        <v>769</v>
      </c>
      <c r="O83" s="11">
        <v>1</v>
      </c>
      <c r="P83" s="11">
        <v>0</v>
      </c>
      <c r="Q83" s="13" t="s">
        <v>605</v>
      </c>
      <c r="R83" s="14">
        <v>812784449</v>
      </c>
      <c r="S83" s="46" t="s">
        <v>606</v>
      </c>
      <c r="T83" s="14" t="s">
        <v>26</v>
      </c>
      <c r="U83" s="14" t="s">
        <v>50</v>
      </c>
      <c r="V83" s="14" t="s">
        <v>45</v>
      </c>
      <c r="W83" s="14" t="s">
        <v>39</v>
      </c>
      <c r="X83" s="14" t="s">
        <v>27</v>
      </c>
      <c r="Y83" s="14"/>
      <c r="Z83" s="11" t="s">
        <v>607</v>
      </c>
      <c r="AA83" s="53"/>
    </row>
    <row r="84" spans="1:27" x14ac:dyDescent="0.25">
      <c r="A84" s="10">
        <v>81</v>
      </c>
      <c r="B84" s="11">
        <v>27553</v>
      </c>
      <c r="C84" s="12" t="s">
        <v>649</v>
      </c>
      <c r="D84" s="42">
        <v>42098</v>
      </c>
      <c r="E84" s="11">
        <v>705748</v>
      </c>
      <c r="F84" s="11" t="s">
        <v>724</v>
      </c>
      <c r="G84" s="11" t="s">
        <v>725</v>
      </c>
      <c r="H84" s="5">
        <v>23</v>
      </c>
      <c r="I84" s="5">
        <v>177</v>
      </c>
      <c r="J84" s="5">
        <v>71</v>
      </c>
      <c r="K84" s="5" t="s">
        <v>27</v>
      </c>
      <c r="L84" s="5" t="s">
        <v>26</v>
      </c>
      <c r="M84" s="5"/>
      <c r="N84" s="5" t="s">
        <v>65</v>
      </c>
      <c r="O84" s="5">
        <v>1</v>
      </c>
      <c r="P84" s="5">
        <v>2</v>
      </c>
      <c r="Q84" s="7" t="s">
        <v>650</v>
      </c>
      <c r="R84" s="5">
        <v>9646119262</v>
      </c>
      <c r="S84" s="47" t="s">
        <v>651</v>
      </c>
      <c r="T84" s="5" t="s">
        <v>27</v>
      </c>
      <c r="U84" s="5"/>
      <c r="V84" s="5"/>
      <c r="W84" s="5" t="s">
        <v>27</v>
      </c>
      <c r="X84" s="5" t="s">
        <v>27</v>
      </c>
      <c r="Y84" s="5"/>
      <c r="Z84" s="11" t="s">
        <v>652</v>
      </c>
      <c r="AA84" s="53"/>
    </row>
    <row r="85" spans="1:27" ht="26.25" x14ac:dyDescent="0.25">
      <c r="A85" s="16">
        <v>82</v>
      </c>
      <c r="B85" s="11">
        <v>27555</v>
      </c>
      <c r="C85" s="12" t="s">
        <v>655</v>
      </c>
      <c r="D85" s="42">
        <v>42098</v>
      </c>
      <c r="E85" s="11">
        <v>148344</v>
      </c>
      <c r="F85" s="11" t="s">
        <v>719</v>
      </c>
      <c r="G85" s="11" t="s">
        <v>720</v>
      </c>
      <c r="H85" s="11">
        <v>22</v>
      </c>
      <c r="I85" s="11">
        <v>171</v>
      </c>
      <c r="J85" s="11">
        <v>70</v>
      </c>
      <c r="K85" s="11" t="s">
        <v>26</v>
      </c>
      <c r="L85" s="11" t="s">
        <v>27</v>
      </c>
      <c r="M85" s="11" t="s">
        <v>61</v>
      </c>
      <c r="N85" s="11" t="s">
        <v>28</v>
      </c>
      <c r="O85" s="11">
        <v>1</v>
      </c>
      <c r="P85" s="11">
        <v>0</v>
      </c>
      <c r="Q85" s="13" t="s">
        <v>656</v>
      </c>
      <c r="R85" s="14">
        <v>8814847506</v>
      </c>
      <c r="S85" s="46" t="s">
        <v>657</v>
      </c>
      <c r="T85" s="14" t="s">
        <v>27</v>
      </c>
      <c r="U85" s="14"/>
      <c r="V85" s="14"/>
      <c r="W85" s="14" t="s">
        <v>27</v>
      </c>
      <c r="X85" s="14" t="s">
        <v>27</v>
      </c>
      <c r="Y85" s="14"/>
      <c r="Z85" s="11"/>
      <c r="AA85" s="53"/>
    </row>
    <row r="86" spans="1:27" ht="26.25" x14ac:dyDescent="0.25">
      <c r="A86" s="10">
        <v>83</v>
      </c>
      <c r="B86" s="11">
        <v>27559</v>
      </c>
      <c r="C86" s="12" t="s">
        <v>737</v>
      </c>
      <c r="D86" s="42">
        <v>42098</v>
      </c>
      <c r="E86" s="11">
        <v>506187</v>
      </c>
      <c r="F86" s="11" t="s">
        <v>724</v>
      </c>
      <c r="G86" s="11" t="s">
        <v>720</v>
      </c>
      <c r="H86" s="11">
        <v>26</v>
      </c>
      <c r="I86" s="11">
        <v>186</v>
      </c>
      <c r="J86" s="11">
        <v>73</v>
      </c>
      <c r="K86" s="11" t="s">
        <v>27</v>
      </c>
      <c r="L86" s="11" t="s">
        <v>26</v>
      </c>
      <c r="M86" s="11" t="s">
        <v>61</v>
      </c>
      <c r="N86" s="11" t="s">
        <v>28</v>
      </c>
      <c r="O86" s="11">
        <v>1</v>
      </c>
      <c r="P86" s="11">
        <v>0</v>
      </c>
      <c r="Q86" s="13" t="s">
        <v>670</v>
      </c>
      <c r="R86" s="14">
        <v>9878601490</v>
      </c>
      <c r="S86" s="46" t="s">
        <v>671</v>
      </c>
      <c r="T86" s="14" t="s">
        <v>27</v>
      </c>
      <c r="U86" s="14"/>
      <c r="V86" s="14"/>
      <c r="W86" s="14" t="s">
        <v>27</v>
      </c>
      <c r="X86" s="14" t="s">
        <v>27</v>
      </c>
      <c r="Y86" s="14"/>
      <c r="Z86" s="11" t="s">
        <v>672</v>
      </c>
      <c r="AA86" s="53"/>
    </row>
    <row r="87" spans="1:27" ht="26.25" x14ac:dyDescent="0.25">
      <c r="A87" s="16">
        <v>84</v>
      </c>
      <c r="B87" s="11">
        <v>27560</v>
      </c>
      <c r="C87" s="12" t="s">
        <v>673</v>
      </c>
      <c r="D87" s="42">
        <v>42098</v>
      </c>
      <c r="E87" s="11">
        <v>106241</v>
      </c>
      <c r="F87" s="11" t="s">
        <v>719</v>
      </c>
      <c r="G87" s="11" t="s">
        <v>720</v>
      </c>
      <c r="H87" s="11">
        <v>25</v>
      </c>
      <c r="I87" s="11">
        <v>179</v>
      </c>
      <c r="J87" s="11">
        <v>82</v>
      </c>
      <c r="K87" s="11" t="s">
        <v>26</v>
      </c>
      <c r="L87" s="11" t="s">
        <v>27</v>
      </c>
      <c r="M87" s="11" t="s">
        <v>61</v>
      </c>
      <c r="N87" s="11" t="s">
        <v>768</v>
      </c>
      <c r="O87" s="11">
        <v>2</v>
      </c>
      <c r="P87" s="11">
        <v>1</v>
      </c>
      <c r="Q87" s="13" t="s">
        <v>674</v>
      </c>
      <c r="R87" s="14">
        <v>9433054578</v>
      </c>
      <c r="S87" s="46" t="s">
        <v>675</v>
      </c>
      <c r="T87" s="14" t="s">
        <v>26</v>
      </c>
      <c r="U87" s="14" t="s">
        <v>50</v>
      </c>
      <c r="V87" s="14" t="s">
        <v>45</v>
      </c>
      <c r="W87" s="14" t="s">
        <v>27</v>
      </c>
      <c r="X87" s="14" t="s">
        <v>27</v>
      </c>
      <c r="Y87" s="14"/>
      <c r="Z87" s="11" t="s">
        <v>676</v>
      </c>
      <c r="AA87" s="53"/>
    </row>
    <row r="88" spans="1:27" ht="26.25" x14ac:dyDescent="0.25">
      <c r="A88" s="10">
        <v>85</v>
      </c>
      <c r="B88" s="11">
        <v>27570</v>
      </c>
      <c r="C88" s="12" t="s">
        <v>709</v>
      </c>
      <c r="D88" s="42">
        <v>42098</v>
      </c>
      <c r="E88" s="11">
        <v>709715</v>
      </c>
      <c r="F88" s="11" t="s">
        <v>724</v>
      </c>
      <c r="G88" s="11" t="s">
        <v>720</v>
      </c>
      <c r="H88" s="11">
        <v>23</v>
      </c>
      <c r="I88" s="11">
        <v>190</v>
      </c>
      <c r="J88" s="11">
        <v>79</v>
      </c>
      <c r="K88" s="11" t="s">
        <v>27</v>
      </c>
      <c r="L88" s="11" t="s">
        <v>27</v>
      </c>
      <c r="M88" s="11" t="s">
        <v>33</v>
      </c>
      <c r="N88" s="11" t="s">
        <v>770</v>
      </c>
      <c r="O88" s="11">
        <v>2</v>
      </c>
      <c r="P88" s="11">
        <v>4</v>
      </c>
      <c r="Q88" s="13" t="s">
        <v>710</v>
      </c>
      <c r="R88" s="14">
        <v>9414794555</v>
      </c>
      <c r="S88" s="46" t="s">
        <v>711</v>
      </c>
      <c r="T88" s="14" t="s">
        <v>27</v>
      </c>
      <c r="U88" s="14"/>
      <c r="V88" s="14"/>
      <c r="W88" s="14" t="s">
        <v>27</v>
      </c>
      <c r="X88" s="14" t="s">
        <v>27</v>
      </c>
      <c r="Y88" s="14"/>
      <c r="Z88" s="11"/>
      <c r="AA88" s="53"/>
    </row>
    <row r="89" spans="1:27" ht="26.25" x14ac:dyDescent="0.25">
      <c r="A89" s="16">
        <v>86</v>
      </c>
      <c r="B89" s="11">
        <v>27443</v>
      </c>
      <c r="C89" s="12" t="s">
        <v>738</v>
      </c>
      <c r="D89" s="39">
        <v>42098</v>
      </c>
      <c r="E89" s="11">
        <v>801273</v>
      </c>
      <c r="F89" s="11" t="s">
        <v>722</v>
      </c>
      <c r="G89" s="11" t="s">
        <v>720</v>
      </c>
      <c r="H89" s="11">
        <v>23</v>
      </c>
      <c r="I89" s="11">
        <v>168</v>
      </c>
      <c r="J89" s="11">
        <v>63</v>
      </c>
      <c r="K89" s="11" t="s">
        <v>27</v>
      </c>
      <c r="L89" s="11" t="s">
        <v>26</v>
      </c>
      <c r="M89" s="11" t="s">
        <v>77</v>
      </c>
      <c r="N89" s="11" t="s">
        <v>767</v>
      </c>
      <c r="O89" s="11">
        <v>1</v>
      </c>
      <c r="P89" s="11">
        <v>0</v>
      </c>
      <c r="Q89" s="13" t="s">
        <v>234</v>
      </c>
      <c r="R89" s="14">
        <v>9403165114</v>
      </c>
      <c r="S89" s="46" t="s">
        <v>235</v>
      </c>
      <c r="T89" s="14" t="s">
        <v>26</v>
      </c>
      <c r="U89" s="14" t="s">
        <v>50</v>
      </c>
      <c r="V89" s="14" t="s">
        <v>45</v>
      </c>
      <c r="W89" s="14" t="s">
        <v>27</v>
      </c>
      <c r="X89" s="14" t="s">
        <v>27</v>
      </c>
      <c r="Y89" s="14"/>
      <c r="Z89" s="26" t="s">
        <v>236</v>
      </c>
      <c r="AA89" s="53"/>
    </row>
    <row r="90" spans="1:27" ht="26.25" x14ac:dyDescent="0.25">
      <c r="A90" s="10">
        <v>87</v>
      </c>
      <c r="B90" s="16">
        <v>27448</v>
      </c>
      <c r="C90" s="17" t="s">
        <v>254</v>
      </c>
      <c r="D90" s="40">
        <v>42098</v>
      </c>
      <c r="E90" s="16">
        <v>85011</v>
      </c>
      <c r="F90" s="16" t="s">
        <v>719</v>
      </c>
      <c r="G90" s="16" t="s">
        <v>720</v>
      </c>
      <c r="H90" s="18">
        <v>23</v>
      </c>
      <c r="I90" s="16">
        <v>167</v>
      </c>
      <c r="J90" s="16">
        <v>63</v>
      </c>
      <c r="K90" s="18" t="s">
        <v>27</v>
      </c>
      <c r="L90" s="16" t="s">
        <v>26</v>
      </c>
      <c r="M90" s="16" t="s">
        <v>61</v>
      </c>
      <c r="N90" s="16" t="s">
        <v>764</v>
      </c>
      <c r="O90" s="16">
        <v>1</v>
      </c>
      <c r="P90" s="16">
        <v>0</v>
      </c>
      <c r="Q90" s="19" t="s">
        <v>255</v>
      </c>
      <c r="R90" s="18">
        <v>9736612692</v>
      </c>
      <c r="S90" s="46" t="s">
        <v>256</v>
      </c>
      <c r="T90" s="18" t="s">
        <v>27</v>
      </c>
      <c r="U90" s="18"/>
      <c r="V90" s="18"/>
      <c r="W90" s="18" t="s">
        <v>39</v>
      </c>
      <c r="X90" s="18" t="s">
        <v>27</v>
      </c>
      <c r="Y90" s="18"/>
      <c r="Z90" s="16" t="s">
        <v>257</v>
      </c>
      <c r="AA90" s="53"/>
    </row>
    <row r="91" spans="1:27" x14ac:dyDescent="0.25">
      <c r="A91" s="16">
        <v>88</v>
      </c>
      <c r="B91" s="11">
        <v>27451</v>
      </c>
      <c r="C91" s="12" t="s">
        <v>266</v>
      </c>
      <c r="D91" s="41">
        <v>42098</v>
      </c>
      <c r="E91" s="11">
        <v>216765</v>
      </c>
      <c r="F91" s="11" t="s">
        <v>719</v>
      </c>
      <c r="G91" s="11" t="s">
        <v>720</v>
      </c>
      <c r="H91" s="14">
        <v>25</v>
      </c>
      <c r="I91" s="11">
        <v>175</v>
      </c>
      <c r="J91" s="11">
        <v>72</v>
      </c>
      <c r="K91" s="14" t="s">
        <v>27</v>
      </c>
      <c r="L91" s="11"/>
      <c r="M91" s="11" t="s">
        <v>35</v>
      </c>
      <c r="N91" s="11" t="s">
        <v>782</v>
      </c>
      <c r="O91" s="11">
        <v>1</v>
      </c>
      <c r="P91" s="11">
        <v>0</v>
      </c>
      <c r="Q91" s="13" t="s">
        <v>267</v>
      </c>
      <c r="R91" s="14"/>
      <c r="S91" s="46" t="s">
        <v>268</v>
      </c>
      <c r="T91" s="14" t="s">
        <v>27</v>
      </c>
      <c r="U91" s="14"/>
      <c r="V91" s="14"/>
      <c r="W91" s="14" t="s">
        <v>27</v>
      </c>
      <c r="X91" s="14" t="s">
        <v>27</v>
      </c>
      <c r="Y91" s="14"/>
      <c r="Z91" s="11" t="s">
        <v>269</v>
      </c>
      <c r="AA91" s="53"/>
    </row>
    <row r="92" spans="1:27" ht="26.25" x14ac:dyDescent="0.25">
      <c r="A92" s="10">
        <v>89</v>
      </c>
      <c r="B92" s="11">
        <v>27455</v>
      </c>
      <c r="C92" s="12" t="s">
        <v>282</v>
      </c>
      <c r="D92" s="41">
        <v>42098</v>
      </c>
      <c r="E92" s="11">
        <v>724847</v>
      </c>
      <c r="F92" s="11" t="s">
        <v>724</v>
      </c>
      <c r="G92" s="11" t="s">
        <v>725</v>
      </c>
      <c r="H92" s="14">
        <v>26</v>
      </c>
      <c r="I92" s="11">
        <v>168</v>
      </c>
      <c r="J92" s="11">
        <v>60</v>
      </c>
      <c r="K92" s="11" t="s">
        <v>27</v>
      </c>
      <c r="L92" s="11" t="s">
        <v>27</v>
      </c>
      <c r="M92" s="11" t="s">
        <v>33</v>
      </c>
      <c r="N92" s="11" t="s">
        <v>283</v>
      </c>
      <c r="O92" s="11">
        <v>5</v>
      </c>
      <c r="P92" s="11">
        <v>0</v>
      </c>
      <c r="Q92" s="13" t="s">
        <v>284</v>
      </c>
      <c r="R92" s="14">
        <v>8087830148</v>
      </c>
      <c r="S92" s="46" t="s">
        <v>285</v>
      </c>
      <c r="T92" s="14" t="s">
        <v>27</v>
      </c>
      <c r="U92" s="14"/>
      <c r="V92" s="14"/>
      <c r="W92" s="14" t="s">
        <v>39</v>
      </c>
      <c r="X92" s="14" t="s">
        <v>27</v>
      </c>
      <c r="Y92" s="14"/>
      <c r="Z92" s="11" t="s">
        <v>286</v>
      </c>
      <c r="AA92" s="53"/>
    </row>
    <row r="93" spans="1:27" ht="26.25" x14ac:dyDescent="0.25">
      <c r="A93" s="16">
        <v>90</v>
      </c>
      <c r="B93" s="11">
        <v>27465</v>
      </c>
      <c r="C93" s="12" t="s">
        <v>320</v>
      </c>
      <c r="D93" s="41">
        <v>42098</v>
      </c>
      <c r="E93" s="11">
        <v>55824</v>
      </c>
      <c r="F93" s="11" t="s">
        <v>719</v>
      </c>
      <c r="G93" s="11" t="s">
        <v>720</v>
      </c>
      <c r="H93" s="11">
        <v>22</v>
      </c>
      <c r="I93" s="11">
        <v>164</v>
      </c>
      <c r="J93" s="11">
        <v>53</v>
      </c>
      <c r="K93" s="11" t="s">
        <v>27</v>
      </c>
      <c r="L93" s="11" t="s">
        <v>27</v>
      </c>
      <c r="M93" s="11" t="s">
        <v>33</v>
      </c>
      <c r="N93" s="11" t="s">
        <v>786</v>
      </c>
      <c r="O93" s="11">
        <v>1</v>
      </c>
      <c r="P93" s="11">
        <v>0</v>
      </c>
      <c r="Q93" s="13" t="s">
        <v>321</v>
      </c>
      <c r="R93" s="14">
        <v>9886757060</v>
      </c>
      <c r="S93" s="46" t="s">
        <v>322</v>
      </c>
      <c r="T93" s="14" t="s">
        <v>27</v>
      </c>
      <c r="U93" s="14"/>
      <c r="V93" s="14"/>
      <c r="W93" s="14" t="s">
        <v>27</v>
      </c>
      <c r="X93" s="14" t="s">
        <v>27</v>
      </c>
      <c r="Y93" s="14"/>
      <c r="Z93" s="11" t="s">
        <v>323</v>
      </c>
      <c r="AA93" s="53"/>
    </row>
    <row r="94" spans="1:27" ht="26.25" x14ac:dyDescent="0.25">
      <c r="A94" s="10">
        <v>91</v>
      </c>
      <c r="B94" s="11">
        <v>27468</v>
      </c>
      <c r="C94" s="12" t="s">
        <v>331</v>
      </c>
      <c r="D94" s="42">
        <v>42098</v>
      </c>
      <c r="E94" s="11">
        <v>708358</v>
      </c>
      <c r="F94" s="11" t="s">
        <v>724</v>
      </c>
      <c r="G94" s="11" t="s">
        <v>720</v>
      </c>
      <c r="H94" s="11">
        <v>26</v>
      </c>
      <c r="I94" s="11">
        <v>169</v>
      </c>
      <c r="J94" s="11">
        <v>65</v>
      </c>
      <c r="K94" s="11" t="s">
        <v>26</v>
      </c>
      <c r="L94" s="11" t="s">
        <v>27</v>
      </c>
      <c r="M94" s="11" t="s">
        <v>112</v>
      </c>
      <c r="N94" s="11" t="s">
        <v>787</v>
      </c>
      <c r="O94" s="11">
        <v>1</v>
      </c>
      <c r="P94" s="11">
        <v>0</v>
      </c>
      <c r="Q94" s="13" t="s">
        <v>332</v>
      </c>
      <c r="R94" s="14">
        <v>9752405015</v>
      </c>
      <c r="S94" s="46" t="s">
        <v>333</v>
      </c>
      <c r="T94" s="14" t="s">
        <v>27</v>
      </c>
      <c r="U94" s="14"/>
      <c r="V94" s="14"/>
      <c r="W94" s="14" t="s">
        <v>39</v>
      </c>
      <c r="X94" s="14" t="s">
        <v>27</v>
      </c>
      <c r="Y94" s="14"/>
      <c r="Z94" s="11" t="s">
        <v>334</v>
      </c>
      <c r="AA94" s="53"/>
    </row>
    <row r="95" spans="1:27" x14ac:dyDescent="0.25">
      <c r="A95" s="16">
        <v>92</v>
      </c>
      <c r="B95" s="16">
        <v>27474</v>
      </c>
      <c r="C95" s="17" t="s">
        <v>355</v>
      </c>
      <c r="D95" s="43">
        <v>42098</v>
      </c>
      <c r="E95" s="16">
        <v>711332</v>
      </c>
      <c r="F95" s="16" t="s">
        <v>724</v>
      </c>
      <c r="G95" s="16" t="s">
        <v>720</v>
      </c>
      <c r="H95" s="16">
        <v>27</v>
      </c>
      <c r="I95" s="16">
        <v>168</v>
      </c>
      <c r="J95" s="16">
        <v>71</v>
      </c>
      <c r="K95" s="16" t="s">
        <v>26</v>
      </c>
      <c r="L95" s="16" t="s">
        <v>27</v>
      </c>
      <c r="M95" s="16" t="s">
        <v>33</v>
      </c>
      <c r="N95" s="16" t="s">
        <v>28</v>
      </c>
      <c r="O95" s="16">
        <v>2</v>
      </c>
      <c r="P95" s="16">
        <v>0</v>
      </c>
      <c r="Q95" s="19" t="s">
        <v>356</v>
      </c>
      <c r="R95" s="18">
        <v>9871168948</v>
      </c>
      <c r="S95" s="46" t="s">
        <v>357</v>
      </c>
      <c r="T95" s="18" t="s">
        <v>27</v>
      </c>
      <c r="U95" s="18"/>
      <c r="V95" s="18"/>
      <c r="W95" s="18" t="s">
        <v>39</v>
      </c>
      <c r="X95" s="18" t="s">
        <v>27</v>
      </c>
      <c r="Y95" s="18"/>
      <c r="Z95" s="16" t="s">
        <v>358</v>
      </c>
      <c r="AA95" s="53"/>
    </row>
    <row r="96" spans="1:27" ht="26.25" x14ac:dyDescent="0.25">
      <c r="A96" s="10">
        <v>93</v>
      </c>
      <c r="B96" s="11">
        <v>27478</v>
      </c>
      <c r="C96" s="12" t="s">
        <v>739</v>
      </c>
      <c r="D96" s="42">
        <v>42098</v>
      </c>
      <c r="E96" s="11">
        <v>82810</v>
      </c>
      <c r="F96" s="11" t="s">
        <v>719</v>
      </c>
      <c r="G96" s="11" t="s">
        <v>720</v>
      </c>
      <c r="H96" s="11">
        <v>21</v>
      </c>
      <c r="I96" s="11">
        <v>173</v>
      </c>
      <c r="J96" s="11">
        <v>66</v>
      </c>
      <c r="K96" s="11" t="s">
        <v>27</v>
      </c>
      <c r="L96" s="11" t="s">
        <v>26</v>
      </c>
      <c r="M96" s="11" t="s">
        <v>61</v>
      </c>
      <c r="N96" s="11" t="s">
        <v>785</v>
      </c>
      <c r="O96" s="11">
        <v>1</v>
      </c>
      <c r="P96" s="11">
        <v>0</v>
      </c>
      <c r="Q96" s="13" t="s">
        <v>371</v>
      </c>
      <c r="R96" s="14">
        <v>9842734836</v>
      </c>
      <c r="S96" s="46" t="s">
        <v>372</v>
      </c>
      <c r="T96" s="14" t="s">
        <v>27</v>
      </c>
      <c r="U96" s="14"/>
      <c r="V96" s="14"/>
      <c r="W96" s="14" t="s">
        <v>27</v>
      </c>
      <c r="X96" s="14" t="s">
        <v>27</v>
      </c>
      <c r="Y96" s="14"/>
      <c r="Z96" s="11" t="s">
        <v>373</v>
      </c>
      <c r="AA96" s="53"/>
    </row>
    <row r="97" spans="1:27" ht="25.5" x14ac:dyDescent="0.25">
      <c r="A97" s="16">
        <v>94</v>
      </c>
      <c r="B97" s="11">
        <v>27480</v>
      </c>
      <c r="C97" s="12" t="s">
        <v>377</v>
      </c>
      <c r="D97" s="42">
        <v>42098</v>
      </c>
      <c r="E97" s="11">
        <v>28202</v>
      </c>
      <c r="F97" s="11" t="s">
        <v>719</v>
      </c>
      <c r="G97" s="11" t="s">
        <v>725</v>
      </c>
      <c r="H97" s="5">
        <v>22</v>
      </c>
      <c r="I97" s="5">
        <v>186</v>
      </c>
      <c r="J97" s="5">
        <v>66</v>
      </c>
      <c r="K97" s="5" t="s">
        <v>27</v>
      </c>
      <c r="L97" s="5" t="s">
        <v>26</v>
      </c>
      <c r="M97" s="5" t="s">
        <v>112</v>
      </c>
      <c r="N97" s="5" t="s">
        <v>378</v>
      </c>
      <c r="O97" s="5">
        <v>1</v>
      </c>
      <c r="P97" s="5">
        <v>1</v>
      </c>
      <c r="Q97" s="7" t="s">
        <v>379</v>
      </c>
      <c r="R97" s="5">
        <v>8800850515</v>
      </c>
      <c r="S97" s="47" t="s">
        <v>380</v>
      </c>
      <c r="T97" s="22" t="s">
        <v>26</v>
      </c>
      <c r="U97" s="22" t="s">
        <v>50</v>
      </c>
      <c r="V97" s="22" t="s">
        <v>45</v>
      </c>
      <c r="W97" s="22" t="s">
        <v>27</v>
      </c>
      <c r="X97" s="22" t="s">
        <v>27</v>
      </c>
      <c r="Y97" s="22"/>
      <c r="Z97" s="11" t="s">
        <v>381</v>
      </c>
      <c r="AA97" s="53"/>
    </row>
    <row r="98" spans="1:27" x14ac:dyDescent="0.25">
      <c r="A98" s="10">
        <v>95</v>
      </c>
      <c r="B98" s="11">
        <v>27485</v>
      </c>
      <c r="C98" s="12" t="s">
        <v>396</v>
      </c>
      <c r="D98" s="42">
        <v>42098</v>
      </c>
      <c r="E98" s="11">
        <v>510621</v>
      </c>
      <c r="F98" s="11" t="s">
        <v>724</v>
      </c>
      <c r="G98" s="11" t="s">
        <v>720</v>
      </c>
      <c r="H98" s="11">
        <v>22</v>
      </c>
      <c r="I98" s="11">
        <v>175</v>
      </c>
      <c r="J98" s="11">
        <v>70</v>
      </c>
      <c r="K98" s="11" t="s">
        <v>26</v>
      </c>
      <c r="L98" s="11" t="s">
        <v>27</v>
      </c>
      <c r="M98" s="11" t="s">
        <v>112</v>
      </c>
      <c r="N98" s="11" t="s">
        <v>65</v>
      </c>
      <c r="O98" s="11">
        <v>2</v>
      </c>
      <c r="P98" s="11">
        <v>2</v>
      </c>
      <c r="Q98" s="13" t="s">
        <v>397</v>
      </c>
      <c r="R98" s="14">
        <v>8985044229</v>
      </c>
      <c r="S98" s="46" t="s">
        <v>398</v>
      </c>
      <c r="T98" s="14" t="s">
        <v>27</v>
      </c>
      <c r="U98" s="14"/>
      <c r="V98" s="14"/>
      <c r="W98" s="14" t="s">
        <v>27</v>
      </c>
      <c r="X98" s="14" t="s">
        <v>27</v>
      </c>
      <c r="Y98" s="14"/>
      <c r="Z98" s="11" t="s">
        <v>399</v>
      </c>
      <c r="AA98" s="53"/>
    </row>
    <row r="99" spans="1:27" x14ac:dyDescent="0.25">
      <c r="A99" s="16">
        <v>96</v>
      </c>
      <c r="B99" s="11">
        <v>27489</v>
      </c>
      <c r="C99" s="12" t="s">
        <v>740</v>
      </c>
      <c r="D99" s="42">
        <v>42098</v>
      </c>
      <c r="E99" s="11">
        <v>191641</v>
      </c>
      <c r="F99" s="11" t="s">
        <v>719</v>
      </c>
      <c r="G99" s="11" t="s">
        <v>720</v>
      </c>
      <c r="H99" s="11">
        <v>24</v>
      </c>
      <c r="I99" s="11">
        <v>172</v>
      </c>
      <c r="J99" s="11">
        <v>79</v>
      </c>
      <c r="K99" s="11" t="s">
        <v>26</v>
      </c>
      <c r="L99" s="11" t="s">
        <v>27</v>
      </c>
      <c r="M99" s="11" t="s">
        <v>61</v>
      </c>
      <c r="N99" s="11" t="s">
        <v>28</v>
      </c>
      <c r="O99" s="11">
        <v>1</v>
      </c>
      <c r="P99" s="11">
        <v>0</v>
      </c>
      <c r="Q99" s="13" t="s">
        <v>405</v>
      </c>
      <c r="R99" s="14">
        <v>9813560382</v>
      </c>
      <c r="S99" s="46" t="s">
        <v>406</v>
      </c>
      <c r="T99" s="14" t="s">
        <v>26</v>
      </c>
      <c r="U99" s="14" t="s">
        <v>50</v>
      </c>
      <c r="V99" s="14" t="s">
        <v>86</v>
      </c>
      <c r="W99" s="14" t="s">
        <v>39</v>
      </c>
      <c r="X99" s="14" t="s">
        <v>27</v>
      </c>
      <c r="Y99" s="14"/>
      <c r="Z99" s="11" t="s">
        <v>407</v>
      </c>
      <c r="AA99" s="53"/>
    </row>
    <row r="100" spans="1:27" ht="26.25" x14ac:dyDescent="0.25">
      <c r="A100" s="10">
        <v>97</v>
      </c>
      <c r="B100" s="11">
        <v>27497</v>
      </c>
      <c r="C100" s="12" t="s">
        <v>442</v>
      </c>
      <c r="D100" s="42">
        <v>42098</v>
      </c>
      <c r="E100" s="11">
        <v>512735</v>
      </c>
      <c r="F100" s="11" t="s">
        <v>724</v>
      </c>
      <c r="G100" s="11" t="s">
        <v>727</v>
      </c>
      <c r="H100" s="11">
        <v>24</v>
      </c>
      <c r="I100" s="11">
        <v>164</v>
      </c>
      <c r="J100" s="11">
        <v>67</v>
      </c>
      <c r="K100" s="11" t="s">
        <v>26</v>
      </c>
      <c r="L100" s="11" t="s">
        <v>27</v>
      </c>
      <c r="M100" s="11" t="s">
        <v>136</v>
      </c>
      <c r="N100" s="11" t="s">
        <v>786</v>
      </c>
      <c r="O100" s="11">
        <v>1</v>
      </c>
      <c r="P100" s="11">
        <v>2</v>
      </c>
      <c r="Q100" s="13" t="s">
        <v>443</v>
      </c>
      <c r="R100" s="14">
        <v>9590906010</v>
      </c>
      <c r="S100" s="46" t="s">
        <v>444</v>
      </c>
      <c r="T100" s="14" t="s">
        <v>26</v>
      </c>
      <c r="U100" s="14" t="s">
        <v>44</v>
      </c>
      <c r="V100" s="14" t="s">
        <v>45</v>
      </c>
      <c r="W100" s="14" t="s">
        <v>39</v>
      </c>
      <c r="X100" s="14" t="s">
        <v>27</v>
      </c>
      <c r="Y100" s="14"/>
      <c r="Z100" s="11"/>
      <c r="AA100" s="53"/>
    </row>
    <row r="101" spans="1:27" x14ac:dyDescent="0.25">
      <c r="A101" s="16">
        <v>98</v>
      </c>
      <c r="B101" s="11">
        <v>27498</v>
      </c>
      <c r="C101" s="12" t="s">
        <v>445</v>
      </c>
      <c r="D101" s="42">
        <v>42098</v>
      </c>
      <c r="E101" s="11">
        <v>802156</v>
      </c>
      <c r="F101" s="11" t="s">
        <v>722</v>
      </c>
      <c r="G101" s="11" t="s">
        <v>720</v>
      </c>
      <c r="H101" s="5">
        <v>22</v>
      </c>
      <c r="I101" s="5">
        <v>183</v>
      </c>
      <c r="J101" s="5">
        <v>76</v>
      </c>
      <c r="K101" s="5" t="s">
        <v>27</v>
      </c>
      <c r="L101" s="5" t="s">
        <v>26</v>
      </c>
      <c r="M101" s="5" t="s">
        <v>61</v>
      </c>
      <c r="N101" s="5" t="s">
        <v>28</v>
      </c>
      <c r="O101" s="5">
        <v>2</v>
      </c>
      <c r="P101" s="5">
        <v>0</v>
      </c>
      <c r="Q101" s="7" t="s">
        <v>446</v>
      </c>
      <c r="R101" s="5">
        <v>9650226040</v>
      </c>
      <c r="S101" s="47" t="s">
        <v>447</v>
      </c>
      <c r="T101" s="22" t="s">
        <v>128</v>
      </c>
      <c r="U101" s="22" t="s">
        <v>50</v>
      </c>
      <c r="V101" s="22" t="s">
        <v>45</v>
      </c>
      <c r="W101" s="22" t="s">
        <v>27</v>
      </c>
      <c r="X101" s="22" t="s">
        <v>27</v>
      </c>
      <c r="Y101" s="22"/>
      <c r="Z101" s="11"/>
      <c r="AA101" s="53"/>
    </row>
    <row r="102" spans="1:27" x14ac:dyDescent="0.25">
      <c r="A102" s="10">
        <v>99</v>
      </c>
      <c r="B102" s="11">
        <v>27505</v>
      </c>
      <c r="C102" s="12" t="s">
        <v>468</v>
      </c>
      <c r="D102" s="42">
        <v>42098</v>
      </c>
      <c r="E102" s="11">
        <v>729192</v>
      </c>
      <c r="F102" s="11" t="s">
        <v>724</v>
      </c>
      <c r="G102" s="11" t="s">
        <v>720</v>
      </c>
      <c r="H102" s="11">
        <v>21</v>
      </c>
      <c r="I102" s="11">
        <v>180</v>
      </c>
      <c r="J102" s="11">
        <v>73</v>
      </c>
      <c r="K102" s="11" t="s">
        <v>27</v>
      </c>
      <c r="L102" s="11" t="s">
        <v>26</v>
      </c>
      <c r="M102" s="11" t="s">
        <v>61</v>
      </c>
      <c r="N102" s="11" t="s">
        <v>769</v>
      </c>
      <c r="O102" s="11">
        <v>1</v>
      </c>
      <c r="P102" s="11">
        <v>2</v>
      </c>
      <c r="Q102" s="13" t="s">
        <v>469</v>
      </c>
      <c r="R102" s="14">
        <v>7897439942</v>
      </c>
      <c r="S102" s="46" t="s">
        <v>470</v>
      </c>
      <c r="T102" s="14" t="s">
        <v>26</v>
      </c>
      <c r="U102" s="14" t="s">
        <v>50</v>
      </c>
      <c r="V102" s="14" t="s">
        <v>51</v>
      </c>
      <c r="W102" s="14" t="s">
        <v>27</v>
      </c>
      <c r="X102" s="14" t="s">
        <v>27</v>
      </c>
      <c r="Y102" s="14"/>
      <c r="Z102" s="11" t="s">
        <v>471</v>
      </c>
      <c r="AA102" s="53"/>
    </row>
    <row r="103" spans="1:27" x14ac:dyDescent="0.25">
      <c r="A103" s="16">
        <v>100</v>
      </c>
      <c r="B103" s="11">
        <v>27509</v>
      </c>
      <c r="C103" s="12" t="s">
        <v>483</v>
      </c>
      <c r="D103" s="42">
        <v>42098</v>
      </c>
      <c r="E103" s="11">
        <v>217414</v>
      </c>
      <c r="F103" s="11" t="s">
        <v>719</v>
      </c>
      <c r="G103" s="11" t="s">
        <v>720</v>
      </c>
      <c r="H103" s="5">
        <v>22</v>
      </c>
      <c r="I103" s="5">
        <v>172</v>
      </c>
      <c r="J103" s="5">
        <v>71</v>
      </c>
      <c r="K103" s="5" t="s">
        <v>26</v>
      </c>
      <c r="L103" s="5" t="s">
        <v>27</v>
      </c>
      <c r="M103" s="5" t="s">
        <v>112</v>
      </c>
      <c r="N103" s="5" t="s">
        <v>764</v>
      </c>
      <c r="O103" s="5">
        <v>3</v>
      </c>
      <c r="P103" s="5">
        <v>1</v>
      </c>
      <c r="Q103" s="7" t="s">
        <v>484</v>
      </c>
      <c r="R103" s="5">
        <v>9418023118</v>
      </c>
      <c r="S103" s="47" t="s">
        <v>485</v>
      </c>
      <c r="T103" s="5" t="s">
        <v>26</v>
      </c>
      <c r="U103" s="5" t="s">
        <v>50</v>
      </c>
      <c r="V103" s="5" t="s">
        <v>45</v>
      </c>
      <c r="W103" s="5" t="s">
        <v>27</v>
      </c>
      <c r="X103" s="5" t="s">
        <v>27</v>
      </c>
      <c r="Y103" s="5"/>
      <c r="Z103" s="11" t="s">
        <v>486</v>
      </c>
      <c r="AA103" s="53"/>
    </row>
    <row r="104" spans="1:27" ht="38.25" x14ac:dyDescent="0.25">
      <c r="A104" s="10">
        <v>101</v>
      </c>
      <c r="B104" s="11">
        <v>27513</v>
      </c>
      <c r="C104" s="12" t="s">
        <v>741</v>
      </c>
      <c r="D104" s="42">
        <v>42098</v>
      </c>
      <c r="E104" s="11">
        <v>715309</v>
      </c>
      <c r="F104" s="11" t="s">
        <v>724</v>
      </c>
      <c r="G104" s="11" t="s">
        <v>727</v>
      </c>
      <c r="H104" s="5">
        <v>25</v>
      </c>
      <c r="I104" s="5">
        <v>176</v>
      </c>
      <c r="J104" s="5">
        <v>72</v>
      </c>
      <c r="K104" s="5"/>
      <c r="L104" s="5"/>
      <c r="M104" s="5" t="s">
        <v>33</v>
      </c>
      <c r="N104" s="5" t="s">
        <v>785</v>
      </c>
      <c r="O104" s="5">
        <v>1</v>
      </c>
      <c r="P104" s="5">
        <v>0</v>
      </c>
      <c r="Q104" s="7" t="s">
        <v>498</v>
      </c>
      <c r="R104" s="5">
        <v>9962279502</v>
      </c>
      <c r="S104" s="47" t="s">
        <v>499</v>
      </c>
      <c r="T104" s="5" t="s">
        <v>27</v>
      </c>
      <c r="U104" s="5"/>
      <c r="V104" s="5"/>
      <c r="W104" s="5" t="s">
        <v>27</v>
      </c>
      <c r="X104" s="5" t="s">
        <v>27</v>
      </c>
      <c r="Y104" s="5"/>
      <c r="Z104" s="11" t="s">
        <v>500</v>
      </c>
      <c r="AA104" s="53"/>
    </row>
    <row r="105" spans="1:27" ht="25.5" x14ac:dyDescent="0.25">
      <c r="A105" s="16">
        <v>102</v>
      </c>
      <c r="B105" s="11">
        <v>27518</v>
      </c>
      <c r="C105" s="12" t="s">
        <v>518</v>
      </c>
      <c r="D105" s="42">
        <v>42098</v>
      </c>
      <c r="E105" s="11">
        <v>802520</v>
      </c>
      <c r="F105" s="11" t="s">
        <v>722</v>
      </c>
      <c r="G105" s="11" t="s">
        <v>720</v>
      </c>
      <c r="H105" s="5">
        <v>22</v>
      </c>
      <c r="I105" s="5">
        <v>171</v>
      </c>
      <c r="J105" s="5">
        <v>68</v>
      </c>
      <c r="K105" s="5" t="s">
        <v>26</v>
      </c>
      <c r="L105" s="5" t="s">
        <v>27</v>
      </c>
      <c r="M105" s="5" t="s">
        <v>61</v>
      </c>
      <c r="N105" s="5" t="s">
        <v>767</v>
      </c>
      <c r="O105" s="5">
        <v>2</v>
      </c>
      <c r="P105" s="5">
        <v>1</v>
      </c>
      <c r="Q105" s="7" t="s">
        <v>519</v>
      </c>
      <c r="R105" s="5">
        <v>976161904</v>
      </c>
      <c r="S105" s="47" t="s">
        <v>520</v>
      </c>
      <c r="T105" s="5" t="s">
        <v>26</v>
      </c>
      <c r="U105" s="5" t="s">
        <v>50</v>
      </c>
      <c r="V105" s="5" t="s">
        <v>86</v>
      </c>
      <c r="W105" s="5" t="s">
        <v>27</v>
      </c>
      <c r="X105" s="5" t="s">
        <v>27</v>
      </c>
      <c r="Y105" s="5"/>
      <c r="Z105" s="11"/>
      <c r="AA105" s="53"/>
    </row>
    <row r="106" spans="1:27" ht="25.5" x14ac:dyDescent="0.25">
      <c r="A106" s="10">
        <v>103</v>
      </c>
      <c r="B106" s="11">
        <v>27525</v>
      </c>
      <c r="C106" s="12" t="s">
        <v>543</v>
      </c>
      <c r="D106" s="42">
        <v>42098</v>
      </c>
      <c r="E106" s="11">
        <v>704045</v>
      </c>
      <c r="F106" s="11" t="s">
        <v>724</v>
      </c>
      <c r="G106" s="11" t="s">
        <v>725</v>
      </c>
      <c r="H106" s="5">
        <v>23</v>
      </c>
      <c r="I106" s="5">
        <v>171</v>
      </c>
      <c r="J106" s="5">
        <v>61</v>
      </c>
      <c r="K106" s="5" t="s">
        <v>27</v>
      </c>
      <c r="L106" s="5" t="s">
        <v>26</v>
      </c>
      <c r="M106" s="5" t="s">
        <v>544</v>
      </c>
      <c r="N106" s="5" t="s">
        <v>784</v>
      </c>
      <c r="O106" s="5">
        <v>1</v>
      </c>
      <c r="P106" s="5">
        <v>2</v>
      </c>
      <c r="Q106" s="7" t="s">
        <v>545</v>
      </c>
      <c r="R106" s="5">
        <v>9446367285</v>
      </c>
      <c r="S106" s="47" t="s">
        <v>546</v>
      </c>
      <c r="T106" s="5" t="s">
        <v>27</v>
      </c>
      <c r="U106" s="5"/>
      <c r="V106" s="5"/>
      <c r="W106" s="5" t="s">
        <v>39</v>
      </c>
      <c r="X106" s="5" t="s">
        <v>27</v>
      </c>
      <c r="Y106" s="5"/>
      <c r="Z106" s="11"/>
      <c r="AA106" s="53"/>
    </row>
    <row r="107" spans="1:27" x14ac:dyDescent="0.25">
      <c r="A107" s="16">
        <v>104</v>
      </c>
      <c r="B107" s="11">
        <v>27532</v>
      </c>
      <c r="C107" s="12" t="s">
        <v>608</v>
      </c>
      <c r="D107" s="42">
        <v>42098</v>
      </c>
      <c r="E107" s="11">
        <v>717553</v>
      </c>
      <c r="F107" s="11" t="s">
        <v>724</v>
      </c>
      <c r="G107" s="11" t="s">
        <v>720</v>
      </c>
      <c r="H107" s="22">
        <v>23</v>
      </c>
      <c r="I107" s="5">
        <v>166</v>
      </c>
      <c r="J107" s="5">
        <v>54</v>
      </c>
      <c r="K107" s="22" t="s">
        <v>27</v>
      </c>
      <c r="L107" s="22" t="s">
        <v>27</v>
      </c>
      <c r="M107" s="5" t="s">
        <v>77</v>
      </c>
      <c r="N107" s="5" t="s">
        <v>222</v>
      </c>
      <c r="O107" s="22">
        <v>2</v>
      </c>
      <c r="P107" s="22">
        <v>3</v>
      </c>
      <c r="Q107" s="35" t="s">
        <v>609</v>
      </c>
      <c r="R107" s="32">
        <v>9871936237</v>
      </c>
      <c r="S107" s="48" t="s">
        <v>610</v>
      </c>
      <c r="T107" s="5" t="s">
        <v>27</v>
      </c>
      <c r="U107" s="5"/>
      <c r="V107" s="5"/>
      <c r="W107" s="32" t="s">
        <v>39</v>
      </c>
      <c r="X107" s="33" t="s">
        <v>27</v>
      </c>
      <c r="Y107" s="5"/>
      <c r="Z107" s="32" t="s">
        <v>611</v>
      </c>
      <c r="AA107" s="53"/>
    </row>
    <row r="108" spans="1:27" x14ac:dyDescent="0.25">
      <c r="A108" s="10">
        <v>105</v>
      </c>
      <c r="B108" s="11">
        <v>27536</v>
      </c>
      <c r="C108" s="12" t="s">
        <v>612</v>
      </c>
      <c r="D108" s="42">
        <v>42098</v>
      </c>
      <c r="E108" s="11">
        <v>23375</v>
      </c>
      <c r="F108" s="11" t="s">
        <v>719</v>
      </c>
      <c r="G108" s="11" t="s">
        <v>725</v>
      </c>
      <c r="H108" s="11">
        <v>25</v>
      </c>
      <c r="I108" s="11">
        <v>177</v>
      </c>
      <c r="J108" s="11">
        <v>71</v>
      </c>
      <c r="K108" s="11" t="s">
        <v>27</v>
      </c>
      <c r="L108" s="11" t="s">
        <v>27</v>
      </c>
      <c r="M108" s="11" t="s">
        <v>61</v>
      </c>
      <c r="N108" s="11" t="s">
        <v>65</v>
      </c>
      <c r="O108" s="11">
        <v>1</v>
      </c>
      <c r="P108" s="11">
        <v>2</v>
      </c>
      <c r="Q108" s="13" t="s">
        <v>613</v>
      </c>
      <c r="R108" s="14" t="s">
        <v>614</v>
      </c>
      <c r="S108" s="46" t="s">
        <v>615</v>
      </c>
      <c r="T108" s="14" t="s">
        <v>26</v>
      </c>
      <c r="U108" s="14" t="s">
        <v>50</v>
      </c>
      <c r="V108" s="14" t="s">
        <v>45</v>
      </c>
      <c r="W108" s="14" t="s">
        <v>39</v>
      </c>
      <c r="X108" s="14" t="s">
        <v>27</v>
      </c>
      <c r="Y108" s="14"/>
      <c r="Z108" s="26" t="s">
        <v>616</v>
      </c>
      <c r="AA108" s="53"/>
    </row>
    <row r="109" spans="1:27" ht="26.25" x14ac:dyDescent="0.25">
      <c r="A109" s="16">
        <v>106</v>
      </c>
      <c r="B109" s="11">
        <v>27541</v>
      </c>
      <c r="C109" s="12" t="s">
        <v>617</v>
      </c>
      <c r="D109" s="42">
        <v>42098</v>
      </c>
      <c r="E109" s="11">
        <v>146477</v>
      </c>
      <c r="F109" s="11" t="s">
        <v>719</v>
      </c>
      <c r="G109" s="11" t="s">
        <v>720</v>
      </c>
      <c r="H109" s="18">
        <v>25</v>
      </c>
      <c r="I109" s="16">
        <v>175</v>
      </c>
      <c r="J109" s="16">
        <v>76</v>
      </c>
      <c r="K109" s="18" t="s">
        <v>26</v>
      </c>
      <c r="L109" s="16" t="s">
        <v>27</v>
      </c>
      <c r="M109" s="16" t="s">
        <v>33</v>
      </c>
      <c r="N109" s="16" t="s">
        <v>28</v>
      </c>
      <c r="O109" s="16">
        <v>2</v>
      </c>
      <c r="P109" s="16">
        <v>2</v>
      </c>
      <c r="Q109" s="19" t="s">
        <v>618</v>
      </c>
      <c r="R109" s="18">
        <v>9810396735</v>
      </c>
      <c r="S109" s="46" t="s">
        <v>619</v>
      </c>
      <c r="T109" s="18" t="s">
        <v>27</v>
      </c>
      <c r="U109" s="18"/>
      <c r="V109" s="18"/>
      <c r="W109" s="18" t="s">
        <v>27</v>
      </c>
      <c r="X109" s="18" t="s">
        <v>27</v>
      </c>
      <c r="Y109" s="18"/>
      <c r="Z109" s="16" t="s">
        <v>620</v>
      </c>
      <c r="AA109" s="53"/>
    </row>
    <row r="110" spans="1:27" ht="26.25" x14ac:dyDescent="0.25">
      <c r="A110" s="10">
        <v>107</v>
      </c>
      <c r="B110" s="11">
        <v>27545</v>
      </c>
      <c r="C110" s="12" t="s">
        <v>621</v>
      </c>
      <c r="D110" s="42">
        <v>42098</v>
      </c>
      <c r="E110" s="11">
        <v>509613</v>
      </c>
      <c r="F110" s="11" t="s">
        <v>724</v>
      </c>
      <c r="G110" s="11" t="s">
        <v>720</v>
      </c>
      <c r="H110" s="14">
        <v>25</v>
      </c>
      <c r="I110" s="11">
        <v>172</v>
      </c>
      <c r="J110" s="11">
        <v>75</v>
      </c>
      <c r="K110" s="14" t="s">
        <v>26</v>
      </c>
      <c r="L110" s="11" t="s">
        <v>27</v>
      </c>
      <c r="M110" s="11" t="s">
        <v>33</v>
      </c>
      <c r="N110" s="11" t="s">
        <v>88</v>
      </c>
      <c r="O110" s="11">
        <v>1</v>
      </c>
      <c r="P110" s="11">
        <v>0</v>
      </c>
      <c r="Q110" s="13" t="s">
        <v>622</v>
      </c>
      <c r="R110" s="14">
        <v>9968379763</v>
      </c>
      <c r="S110" s="46" t="s">
        <v>623</v>
      </c>
      <c r="T110" s="14" t="s">
        <v>27</v>
      </c>
      <c r="U110" s="14"/>
      <c r="V110" s="14"/>
      <c r="W110" s="14" t="s">
        <v>27</v>
      </c>
      <c r="X110" s="14" t="s">
        <v>27</v>
      </c>
      <c r="Y110" s="14"/>
      <c r="Z110" s="11" t="s">
        <v>624</v>
      </c>
      <c r="AA110" s="53"/>
    </row>
    <row r="111" spans="1:27" ht="26.25" x14ac:dyDescent="0.25">
      <c r="A111" s="16">
        <v>108</v>
      </c>
      <c r="B111" s="11">
        <v>27550</v>
      </c>
      <c r="C111" s="12" t="s">
        <v>625</v>
      </c>
      <c r="D111" s="42">
        <v>42098</v>
      </c>
      <c r="E111" s="11">
        <v>202914</v>
      </c>
      <c r="F111" s="11" t="s">
        <v>719</v>
      </c>
      <c r="G111" s="11" t="s">
        <v>720</v>
      </c>
      <c r="H111" s="14">
        <v>22</v>
      </c>
      <c r="I111" s="11">
        <v>168</v>
      </c>
      <c r="J111" s="11">
        <v>71</v>
      </c>
      <c r="K111" s="11" t="s">
        <v>26</v>
      </c>
      <c r="L111" s="11" t="s">
        <v>27</v>
      </c>
      <c r="M111" s="11" t="s">
        <v>61</v>
      </c>
      <c r="N111" s="11" t="s">
        <v>783</v>
      </c>
      <c r="O111" s="11">
        <v>1</v>
      </c>
      <c r="P111" s="11">
        <v>0</v>
      </c>
      <c r="Q111" s="13" t="s">
        <v>626</v>
      </c>
      <c r="R111" s="14">
        <v>9426767539</v>
      </c>
      <c r="S111" s="46" t="s">
        <v>627</v>
      </c>
      <c r="T111" s="14" t="s">
        <v>27</v>
      </c>
      <c r="U111" s="14"/>
      <c r="V111" s="14"/>
      <c r="W111" s="14" t="s">
        <v>39</v>
      </c>
      <c r="X111" s="14" t="s">
        <v>27</v>
      </c>
      <c r="Y111" s="14"/>
      <c r="Z111" s="14" t="s">
        <v>628</v>
      </c>
      <c r="AA111" s="53"/>
    </row>
    <row r="112" spans="1:27" ht="25.5" x14ac:dyDescent="0.25">
      <c r="A112" s="10">
        <v>109</v>
      </c>
      <c r="B112" s="11">
        <v>27557</v>
      </c>
      <c r="C112" s="12" t="s">
        <v>661</v>
      </c>
      <c r="D112" s="42">
        <v>42098</v>
      </c>
      <c r="E112" s="11">
        <v>902381</v>
      </c>
      <c r="F112" s="11" t="s">
        <v>726</v>
      </c>
      <c r="G112" s="11" t="s">
        <v>720</v>
      </c>
      <c r="H112" s="5">
        <v>23</v>
      </c>
      <c r="I112" s="5">
        <v>172</v>
      </c>
      <c r="J112" s="5">
        <v>73</v>
      </c>
      <c r="K112" s="5" t="s">
        <v>26</v>
      </c>
      <c r="L112" s="5" t="s">
        <v>662</v>
      </c>
      <c r="M112" s="5" t="s">
        <v>33</v>
      </c>
      <c r="N112" s="5" t="s">
        <v>770</v>
      </c>
      <c r="O112" s="5">
        <v>1</v>
      </c>
      <c r="P112" s="5">
        <v>0</v>
      </c>
      <c r="Q112" s="7" t="s">
        <v>663</v>
      </c>
      <c r="R112" s="5">
        <v>9829174971</v>
      </c>
      <c r="S112" s="47" t="s">
        <v>664</v>
      </c>
      <c r="T112" s="5" t="s">
        <v>27</v>
      </c>
      <c r="U112" s="5"/>
      <c r="V112" s="5"/>
      <c r="W112" s="5" t="s">
        <v>39</v>
      </c>
      <c r="X112" s="5" t="s">
        <v>27</v>
      </c>
      <c r="Y112" s="5"/>
      <c r="Z112" s="11" t="s">
        <v>665</v>
      </c>
      <c r="AA112" s="53"/>
    </row>
    <row r="113" spans="1:27" ht="25.5" x14ac:dyDescent="0.25">
      <c r="A113" s="16">
        <v>110</v>
      </c>
      <c r="B113" s="11">
        <v>27562</v>
      </c>
      <c r="C113" s="12" t="s">
        <v>681</v>
      </c>
      <c r="D113" s="42">
        <v>42098</v>
      </c>
      <c r="E113" s="11">
        <v>702177</v>
      </c>
      <c r="F113" s="11" t="s">
        <v>724</v>
      </c>
      <c r="G113" s="11" t="s">
        <v>720</v>
      </c>
      <c r="H113" s="5">
        <v>24</v>
      </c>
      <c r="I113" s="5">
        <v>187</v>
      </c>
      <c r="J113" s="5">
        <v>88</v>
      </c>
      <c r="K113" s="5" t="s">
        <v>26</v>
      </c>
      <c r="L113" s="5" t="s">
        <v>27</v>
      </c>
      <c r="M113" s="5" t="s">
        <v>112</v>
      </c>
      <c r="N113" s="5" t="s">
        <v>782</v>
      </c>
      <c r="O113" s="5">
        <v>3</v>
      </c>
      <c r="P113" s="5">
        <v>0</v>
      </c>
      <c r="Q113" s="7" t="s">
        <v>682</v>
      </c>
      <c r="R113" s="5">
        <v>9321543125</v>
      </c>
      <c r="S113" s="47" t="s">
        <v>683</v>
      </c>
      <c r="T113" s="5" t="s">
        <v>26</v>
      </c>
      <c r="U113" s="5" t="s">
        <v>165</v>
      </c>
      <c r="V113" s="5" t="s">
        <v>86</v>
      </c>
      <c r="W113" s="5" t="s">
        <v>27</v>
      </c>
      <c r="X113" s="5" t="s">
        <v>27</v>
      </c>
      <c r="Y113" s="5"/>
      <c r="Z113" s="11"/>
      <c r="AA113" s="53"/>
    </row>
    <row r="114" spans="1:27" ht="25.5" x14ac:dyDescent="0.25">
      <c r="A114" s="10">
        <v>111</v>
      </c>
      <c r="B114" s="16">
        <v>27568</v>
      </c>
      <c r="C114" s="17" t="s">
        <v>701</v>
      </c>
      <c r="D114" s="43">
        <v>42098</v>
      </c>
      <c r="E114" s="16">
        <v>508715</v>
      </c>
      <c r="F114" s="16" t="s">
        <v>724</v>
      </c>
      <c r="G114" s="16" t="s">
        <v>727</v>
      </c>
      <c r="H114" s="23">
        <v>22</v>
      </c>
      <c r="I114" s="23">
        <v>181</v>
      </c>
      <c r="J114" s="23">
        <v>72</v>
      </c>
      <c r="K114" s="23" t="s">
        <v>27</v>
      </c>
      <c r="L114" s="23" t="s">
        <v>27</v>
      </c>
      <c r="M114" s="23" t="s">
        <v>112</v>
      </c>
      <c r="N114" s="23" t="s">
        <v>785</v>
      </c>
      <c r="O114" s="23">
        <v>2</v>
      </c>
      <c r="P114" s="23">
        <v>0</v>
      </c>
      <c r="Q114" s="24" t="s">
        <v>702</v>
      </c>
      <c r="R114" s="23">
        <v>9962921233</v>
      </c>
      <c r="S114" s="47" t="s">
        <v>703</v>
      </c>
      <c r="T114" s="23" t="s">
        <v>26</v>
      </c>
      <c r="U114" s="23" t="s">
        <v>50</v>
      </c>
      <c r="V114" s="23" t="s">
        <v>45</v>
      </c>
      <c r="W114" s="23" t="s">
        <v>39</v>
      </c>
      <c r="X114" s="23" t="s">
        <v>27</v>
      </c>
      <c r="Y114" s="23"/>
      <c r="Z114" s="16" t="s">
        <v>704</v>
      </c>
      <c r="AA114" s="53"/>
    </row>
    <row r="115" spans="1:27" ht="26.25" x14ac:dyDescent="0.25">
      <c r="A115" s="16">
        <v>112</v>
      </c>
      <c r="B115" s="11">
        <v>27431</v>
      </c>
      <c r="C115" s="12" t="s">
        <v>107</v>
      </c>
      <c r="D115" s="39">
        <v>42097</v>
      </c>
      <c r="E115" s="11">
        <v>501243</v>
      </c>
      <c r="F115" s="11" t="s">
        <v>724</v>
      </c>
      <c r="G115" s="11" t="s">
        <v>720</v>
      </c>
      <c r="H115" s="11">
        <v>23</v>
      </c>
      <c r="I115" s="11">
        <v>176</v>
      </c>
      <c r="J115" s="11">
        <v>70</v>
      </c>
      <c r="K115" s="11" t="s">
        <v>26</v>
      </c>
      <c r="L115" s="11" t="s">
        <v>27</v>
      </c>
      <c r="M115" s="11"/>
      <c r="N115" s="11" t="s">
        <v>28</v>
      </c>
      <c r="O115" s="11">
        <v>1</v>
      </c>
      <c r="P115" s="11">
        <v>1</v>
      </c>
      <c r="Q115" s="13" t="s">
        <v>108</v>
      </c>
      <c r="R115" s="14">
        <v>8860852972</v>
      </c>
      <c r="S115" s="46" t="s">
        <v>109</v>
      </c>
      <c r="T115" s="14" t="s">
        <v>27</v>
      </c>
      <c r="U115" s="14"/>
      <c r="V115" s="14"/>
      <c r="W115" s="14" t="s">
        <v>27</v>
      </c>
      <c r="X115" s="14"/>
      <c r="Y115" s="14"/>
      <c r="Z115" s="26" t="s">
        <v>110</v>
      </c>
      <c r="AA115" s="53"/>
    </row>
    <row r="116" spans="1:27" ht="26.25" x14ac:dyDescent="0.25">
      <c r="A116" s="10">
        <v>113</v>
      </c>
      <c r="B116" s="16">
        <v>27435</v>
      </c>
      <c r="C116" s="17" t="s">
        <v>200</v>
      </c>
      <c r="D116" s="40">
        <v>42098</v>
      </c>
      <c r="E116" s="16">
        <v>119818</v>
      </c>
      <c r="F116" s="16" t="s">
        <v>719</v>
      </c>
      <c r="G116" s="16" t="s">
        <v>720</v>
      </c>
      <c r="H116" s="28">
        <v>25</v>
      </c>
      <c r="I116" s="28">
        <v>173</v>
      </c>
      <c r="J116" s="28">
        <v>68</v>
      </c>
      <c r="K116" s="28" t="s">
        <v>27</v>
      </c>
      <c r="L116" s="28" t="s">
        <v>26</v>
      </c>
      <c r="M116" s="28" t="s">
        <v>61</v>
      </c>
      <c r="N116" s="28" t="s">
        <v>785</v>
      </c>
      <c r="O116" s="28">
        <v>1</v>
      </c>
      <c r="P116" s="28">
        <v>0</v>
      </c>
      <c r="Q116" s="6" t="s">
        <v>201</v>
      </c>
      <c r="R116" s="4">
        <v>9789610252</v>
      </c>
      <c r="S116" s="51" t="s">
        <v>202</v>
      </c>
      <c r="T116" s="4" t="s">
        <v>27</v>
      </c>
      <c r="U116" s="4"/>
      <c r="V116" s="4"/>
      <c r="W116" s="4" t="s">
        <v>55</v>
      </c>
      <c r="X116" s="4" t="s">
        <v>27</v>
      </c>
      <c r="Y116" s="4"/>
      <c r="Z116" s="28" t="s">
        <v>203</v>
      </c>
      <c r="AA116" s="53"/>
    </row>
    <row r="117" spans="1:27" ht="26.25" x14ac:dyDescent="0.25">
      <c r="A117" s="16">
        <v>114</v>
      </c>
      <c r="B117" s="11">
        <v>27437</v>
      </c>
      <c r="C117" s="12" t="s">
        <v>208</v>
      </c>
      <c r="D117" s="41">
        <v>42098</v>
      </c>
      <c r="E117" s="11">
        <v>501075</v>
      </c>
      <c r="F117" s="11" t="s">
        <v>724</v>
      </c>
      <c r="G117" s="11" t="s">
        <v>720</v>
      </c>
      <c r="H117" s="14">
        <v>25</v>
      </c>
      <c r="I117" s="11">
        <v>179</v>
      </c>
      <c r="J117" s="11">
        <v>73</v>
      </c>
      <c r="K117" s="14" t="s">
        <v>27</v>
      </c>
      <c r="L117" s="11" t="s">
        <v>26</v>
      </c>
      <c r="M117" s="11" t="s">
        <v>77</v>
      </c>
      <c r="N117" s="11" t="s">
        <v>769</v>
      </c>
      <c r="O117" s="11">
        <v>3</v>
      </c>
      <c r="P117" s="11">
        <v>2</v>
      </c>
      <c r="Q117" s="13" t="s">
        <v>209</v>
      </c>
      <c r="R117" s="14">
        <v>9452490611</v>
      </c>
      <c r="S117" s="46" t="s">
        <v>210</v>
      </c>
      <c r="T117" s="14" t="s">
        <v>26</v>
      </c>
      <c r="U117" s="14" t="s">
        <v>50</v>
      </c>
      <c r="V117" s="14" t="s">
        <v>86</v>
      </c>
      <c r="W117" s="14" t="s">
        <v>39</v>
      </c>
      <c r="X117" s="14" t="s">
        <v>27</v>
      </c>
      <c r="Y117" s="14"/>
      <c r="Z117" s="11" t="s">
        <v>211</v>
      </c>
      <c r="AA117" s="53"/>
    </row>
    <row r="118" spans="1:27" ht="26.25" x14ac:dyDescent="0.25">
      <c r="A118" s="10">
        <v>115</v>
      </c>
      <c r="B118" s="11">
        <v>27439</v>
      </c>
      <c r="C118" s="12" t="s">
        <v>742</v>
      </c>
      <c r="D118" s="41">
        <v>42098</v>
      </c>
      <c r="E118" s="11">
        <v>802161</v>
      </c>
      <c r="F118" s="11" t="s">
        <v>722</v>
      </c>
      <c r="G118" s="11" t="s">
        <v>720</v>
      </c>
      <c r="H118" s="14">
        <v>21</v>
      </c>
      <c r="I118" s="11">
        <v>191</v>
      </c>
      <c r="J118" s="11">
        <v>83</v>
      </c>
      <c r="K118" s="11" t="s">
        <v>27</v>
      </c>
      <c r="L118" s="11" t="s">
        <v>26</v>
      </c>
      <c r="M118" s="11" t="s">
        <v>112</v>
      </c>
      <c r="N118" s="11" t="s">
        <v>28</v>
      </c>
      <c r="O118" s="11">
        <v>4</v>
      </c>
      <c r="P118" s="11">
        <v>3</v>
      </c>
      <c r="Q118" s="13" t="s">
        <v>219</v>
      </c>
      <c r="R118" s="14">
        <v>9466216122</v>
      </c>
      <c r="S118" s="46" t="s">
        <v>220</v>
      </c>
      <c r="T118" s="14" t="s">
        <v>26</v>
      </c>
      <c r="U118" s="14" t="s">
        <v>50</v>
      </c>
      <c r="V118" s="14" t="s">
        <v>86</v>
      </c>
      <c r="W118" s="14" t="s">
        <v>27</v>
      </c>
      <c r="X118" s="14" t="s">
        <v>27</v>
      </c>
      <c r="Y118" s="14"/>
      <c r="Z118" s="11"/>
      <c r="AA118" s="53"/>
    </row>
    <row r="119" spans="1:27" ht="26.25" x14ac:dyDescent="0.25">
      <c r="A119" s="16">
        <v>116</v>
      </c>
      <c r="B119" s="11">
        <v>27444</v>
      </c>
      <c r="C119" s="12" t="s">
        <v>237</v>
      </c>
      <c r="D119" s="41">
        <v>42098</v>
      </c>
      <c r="E119" s="11">
        <v>802069</v>
      </c>
      <c r="F119" s="11" t="s">
        <v>722</v>
      </c>
      <c r="G119" s="11" t="s">
        <v>720</v>
      </c>
      <c r="H119" s="11">
        <v>24</v>
      </c>
      <c r="I119" s="11">
        <v>185</v>
      </c>
      <c r="J119" s="11">
        <v>67</v>
      </c>
      <c r="K119" s="11" t="s">
        <v>27</v>
      </c>
      <c r="L119" s="11" t="s">
        <v>26</v>
      </c>
      <c r="M119" s="11" t="s">
        <v>33</v>
      </c>
      <c r="N119" s="11" t="s">
        <v>88</v>
      </c>
      <c r="O119" s="11">
        <v>1</v>
      </c>
      <c r="P119" s="11">
        <v>0</v>
      </c>
      <c r="Q119" s="13" t="s">
        <v>238</v>
      </c>
      <c r="R119" s="14">
        <v>9711356488</v>
      </c>
      <c r="S119" s="46" t="s">
        <v>239</v>
      </c>
      <c r="T119" s="14" t="s">
        <v>26</v>
      </c>
      <c r="U119" s="14" t="s">
        <v>50</v>
      </c>
      <c r="V119" s="14" t="s">
        <v>86</v>
      </c>
      <c r="W119" s="14" t="s">
        <v>39</v>
      </c>
      <c r="X119" s="14" t="s">
        <v>27</v>
      </c>
      <c r="Y119" s="14"/>
      <c r="Z119" s="11" t="s">
        <v>240</v>
      </c>
      <c r="AA119" s="53"/>
    </row>
    <row r="120" spans="1:27" x14ac:dyDescent="0.25">
      <c r="A120" s="10">
        <v>117</v>
      </c>
      <c r="B120" s="11">
        <v>27450</v>
      </c>
      <c r="C120" s="12" t="s">
        <v>262</v>
      </c>
      <c r="D120" s="42">
        <v>42098</v>
      </c>
      <c r="E120" s="11">
        <v>20774</v>
      </c>
      <c r="F120" s="11" t="s">
        <v>719</v>
      </c>
      <c r="G120" s="11" t="s">
        <v>720</v>
      </c>
      <c r="H120" s="11">
        <v>24</v>
      </c>
      <c r="I120" s="11">
        <v>169</v>
      </c>
      <c r="J120" s="11">
        <v>58</v>
      </c>
      <c r="K120" s="11" t="s">
        <v>27</v>
      </c>
      <c r="L120" s="11" t="s">
        <v>26</v>
      </c>
      <c r="M120" s="11" t="s">
        <v>112</v>
      </c>
      <c r="N120" s="11" t="s">
        <v>769</v>
      </c>
      <c r="O120" s="11">
        <v>1</v>
      </c>
      <c r="P120" s="11">
        <v>2</v>
      </c>
      <c r="Q120" s="13" t="s">
        <v>263</v>
      </c>
      <c r="R120" s="14">
        <v>9058131359</v>
      </c>
      <c r="S120" s="46" t="s">
        <v>264</v>
      </c>
      <c r="T120" s="14" t="s">
        <v>27</v>
      </c>
      <c r="U120" s="14"/>
      <c r="V120" s="14"/>
      <c r="W120" s="14" t="s">
        <v>55</v>
      </c>
      <c r="X120" s="14" t="s">
        <v>26</v>
      </c>
      <c r="Y120" s="14" t="s">
        <v>72</v>
      </c>
      <c r="Z120" s="11" t="s">
        <v>265</v>
      </c>
      <c r="AA120" s="53"/>
    </row>
    <row r="121" spans="1:27" x14ac:dyDescent="0.25">
      <c r="A121" s="16">
        <v>118</v>
      </c>
      <c r="B121" s="16">
        <v>27457</v>
      </c>
      <c r="C121" s="17" t="s">
        <v>743</v>
      </c>
      <c r="D121" s="43">
        <v>42098</v>
      </c>
      <c r="E121" s="16">
        <v>800681</v>
      </c>
      <c r="F121" s="16" t="s">
        <v>722</v>
      </c>
      <c r="G121" s="16" t="s">
        <v>720</v>
      </c>
      <c r="H121" s="16">
        <v>24</v>
      </c>
      <c r="I121" s="16">
        <v>176</v>
      </c>
      <c r="J121" s="16">
        <v>76</v>
      </c>
      <c r="K121" s="16" t="s">
        <v>26</v>
      </c>
      <c r="L121" s="16" t="s">
        <v>27</v>
      </c>
      <c r="M121" s="16" t="s">
        <v>112</v>
      </c>
      <c r="N121" s="16" t="s">
        <v>765</v>
      </c>
      <c r="O121" s="16">
        <v>6</v>
      </c>
      <c r="P121" s="16">
        <v>1</v>
      </c>
      <c r="Q121" s="19" t="s">
        <v>291</v>
      </c>
      <c r="R121" s="18">
        <v>9424092302</v>
      </c>
      <c r="S121" s="52" t="s">
        <v>292</v>
      </c>
      <c r="T121" s="18" t="s">
        <v>27</v>
      </c>
      <c r="U121" s="18"/>
      <c r="V121" s="18"/>
      <c r="W121" s="18" t="s">
        <v>27</v>
      </c>
      <c r="X121" s="18" t="s">
        <v>27</v>
      </c>
      <c r="Y121" s="18"/>
      <c r="Z121" s="16"/>
      <c r="AA121" s="53"/>
    </row>
    <row r="122" spans="1:27" ht="26.25" x14ac:dyDescent="0.25">
      <c r="A122" s="10">
        <v>119</v>
      </c>
      <c r="B122" s="11">
        <v>27460</v>
      </c>
      <c r="C122" s="12" t="s">
        <v>744</v>
      </c>
      <c r="D122" s="42">
        <v>42098</v>
      </c>
      <c r="E122" s="11">
        <v>732508</v>
      </c>
      <c r="F122" s="11" t="s">
        <v>724</v>
      </c>
      <c r="G122" s="11" t="s">
        <v>720</v>
      </c>
      <c r="H122" s="11">
        <v>22</v>
      </c>
      <c r="I122" s="11">
        <v>169</v>
      </c>
      <c r="J122" s="11">
        <v>55</v>
      </c>
      <c r="K122" s="11" t="s">
        <v>27</v>
      </c>
      <c r="L122" s="11" t="s">
        <v>27</v>
      </c>
      <c r="M122" s="11" t="s">
        <v>61</v>
      </c>
      <c r="N122" s="11" t="s">
        <v>786</v>
      </c>
      <c r="O122" s="11">
        <v>1</v>
      </c>
      <c r="P122" s="11">
        <v>2</v>
      </c>
      <c r="Q122" s="13" t="s">
        <v>301</v>
      </c>
      <c r="R122" s="14">
        <v>9480231190</v>
      </c>
      <c r="S122" s="46" t="s">
        <v>302</v>
      </c>
      <c r="T122" s="14" t="s">
        <v>27</v>
      </c>
      <c r="U122" s="14"/>
      <c r="V122" s="14"/>
      <c r="W122" s="14" t="s">
        <v>27</v>
      </c>
      <c r="X122" s="14" t="s">
        <v>27</v>
      </c>
      <c r="Y122" s="14"/>
      <c r="Z122" s="11" t="s">
        <v>303</v>
      </c>
      <c r="AA122" s="53"/>
    </row>
    <row r="123" spans="1:27" ht="26.25" x14ac:dyDescent="0.25">
      <c r="A123" s="16">
        <v>120</v>
      </c>
      <c r="B123" s="11">
        <v>27464</v>
      </c>
      <c r="C123" s="12" t="s">
        <v>316</v>
      </c>
      <c r="D123" s="42">
        <v>42098</v>
      </c>
      <c r="E123" s="11">
        <v>63331</v>
      </c>
      <c r="F123" s="11" t="s">
        <v>719</v>
      </c>
      <c r="G123" s="11" t="s">
        <v>720</v>
      </c>
      <c r="H123" s="11">
        <v>22</v>
      </c>
      <c r="I123" s="11">
        <v>188</v>
      </c>
      <c r="J123" s="11">
        <v>34</v>
      </c>
      <c r="K123" s="11" t="s">
        <v>26</v>
      </c>
      <c r="L123" s="11" t="s">
        <v>27</v>
      </c>
      <c r="M123" s="11" t="s">
        <v>317</v>
      </c>
      <c r="N123" s="11" t="s">
        <v>65</v>
      </c>
      <c r="O123" s="11">
        <v>1</v>
      </c>
      <c r="P123" s="11">
        <v>0</v>
      </c>
      <c r="Q123" s="13" t="s">
        <v>318</v>
      </c>
      <c r="R123" s="14">
        <v>9797420045</v>
      </c>
      <c r="S123" s="46" t="s">
        <v>319</v>
      </c>
      <c r="T123" s="14" t="s">
        <v>26</v>
      </c>
      <c r="U123" s="14" t="s">
        <v>50</v>
      </c>
      <c r="V123" s="14" t="s">
        <v>45</v>
      </c>
      <c r="W123" s="14" t="s">
        <v>27</v>
      </c>
      <c r="X123" s="14" t="s">
        <v>27</v>
      </c>
      <c r="Y123" s="14"/>
      <c r="Z123" s="11"/>
      <c r="AA123" s="53"/>
    </row>
    <row r="124" spans="1:27" x14ac:dyDescent="0.25">
      <c r="A124" s="10">
        <v>121</v>
      </c>
      <c r="B124" s="11">
        <v>27470</v>
      </c>
      <c r="C124" s="12" t="s">
        <v>339</v>
      </c>
      <c r="D124" s="42">
        <v>42098</v>
      </c>
      <c r="E124" s="11">
        <v>733933</v>
      </c>
      <c r="F124" s="11" t="s">
        <v>724</v>
      </c>
      <c r="G124" s="11" t="s">
        <v>720</v>
      </c>
      <c r="H124" s="11">
        <v>21</v>
      </c>
      <c r="I124" s="11">
        <v>178</v>
      </c>
      <c r="J124" s="11">
        <v>72</v>
      </c>
      <c r="K124" s="11" t="s">
        <v>26</v>
      </c>
      <c r="L124" s="11" t="s">
        <v>27</v>
      </c>
      <c r="M124" s="11" t="s">
        <v>61</v>
      </c>
      <c r="N124" s="11" t="s">
        <v>764</v>
      </c>
      <c r="O124" s="11">
        <v>1</v>
      </c>
      <c r="P124" s="11">
        <v>0</v>
      </c>
      <c r="Q124" s="13" t="s">
        <v>340</v>
      </c>
      <c r="R124" s="14">
        <v>9418049618</v>
      </c>
      <c r="S124" s="46" t="s">
        <v>341</v>
      </c>
      <c r="T124" s="14" t="s">
        <v>27</v>
      </c>
      <c r="U124" s="14"/>
      <c r="V124" s="14"/>
      <c r="W124" s="14" t="s">
        <v>27</v>
      </c>
      <c r="X124" s="14" t="s">
        <v>27</v>
      </c>
      <c r="Y124" s="14"/>
      <c r="Z124" s="11" t="s">
        <v>342</v>
      </c>
      <c r="AA124" s="53"/>
    </row>
    <row r="125" spans="1:27" x14ac:dyDescent="0.25">
      <c r="A125" s="16">
        <v>122</v>
      </c>
      <c r="B125" s="11">
        <v>27476</v>
      </c>
      <c r="C125" s="12" t="s">
        <v>362</v>
      </c>
      <c r="D125" s="42">
        <v>42098</v>
      </c>
      <c r="E125" s="11">
        <v>33857</v>
      </c>
      <c r="F125" s="11" t="s">
        <v>719</v>
      </c>
      <c r="G125" s="11" t="s">
        <v>725</v>
      </c>
      <c r="H125" s="5">
        <v>22</v>
      </c>
      <c r="I125" s="5">
        <v>180</v>
      </c>
      <c r="J125" s="5">
        <v>88</v>
      </c>
      <c r="K125" s="5" t="s">
        <v>26</v>
      </c>
      <c r="L125" s="5" t="s">
        <v>363</v>
      </c>
      <c r="M125" s="5" t="s">
        <v>33</v>
      </c>
      <c r="N125" s="5" t="s">
        <v>767</v>
      </c>
      <c r="O125" s="5">
        <v>1</v>
      </c>
      <c r="P125" s="5">
        <v>0</v>
      </c>
      <c r="Q125" s="7" t="s">
        <v>364</v>
      </c>
      <c r="R125" s="5">
        <v>9673046123</v>
      </c>
      <c r="S125" s="47" t="s">
        <v>365</v>
      </c>
      <c r="T125" s="22" t="s">
        <v>26</v>
      </c>
      <c r="U125" s="22" t="s">
        <v>50</v>
      </c>
      <c r="V125" s="22" t="s">
        <v>45</v>
      </c>
      <c r="W125" s="22" t="s">
        <v>27</v>
      </c>
      <c r="X125" s="22" t="s">
        <v>27</v>
      </c>
      <c r="Y125" s="22"/>
      <c r="Z125" s="11" t="s">
        <v>366</v>
      </c>
      <c r="AA125" s="53"/>
    </row>
    <row r="126" spans="1:27" ht="26.25" x14ac:dyDescent="0.25">
      <c r="A126" s="10">
        <v>123</v>
      </c>
      <c r="B126" s="11">
        <v>27481</v>
      </c>
      <c r="C126" s="12" t="s">
        <v>382</v>
      </c>
      <c r="D126" s="42">
        <v>42098</v>
      </c>
      <c r="E126" s="11">
        <v>730221</v>
      </c>
      <c r="F126" s="11" t="s">
        <v>724</v>
      </c>
      <c r="G126" s="11" t="s">
        <v>720</v>
      </c>
      <c r="H126" s="11">
        <v>22</v>
      </c>
      <c r="I126" s="11">
        <v>174</v>
      </c>
      <c r="J126" s="11">
        <v>67</v>
      </c>
      <c r="K126" s="11" t="s">
        <v>27</v>
      </c>
      <c r="L126" s="11" t="s">
        <v>26</v>
      </c>
      <c r="M126" s="11" t="s">
        <v>33</v>
      </c>
      <c r="N126" s="11" t="s">
        <v>383</v>
      </c>
      <c r="O126" s="11">
        <v>1</v>
      </c>
      <c r="P126" s="11">
        <v>3</v>
      </c>
      <c r="Q126" s="13" t="s">
        <v>384</v>
      </c>
      <c r="R126" s="14">
        <v>9247815098</v>
      </c>
      <c r="S126" s="46" t="s">
        <v>385</v>
      </c>
      <c r="T126" s="14" t="s">
        <v>26</v>
      </c>
      <c r="U126" s="14" t="s">
        <v>165</v>
      </c>
      <c r="V126" s="14" t="s">
        <v>51</v>
      </c>
      <c r="W126" s="14" t="s">
        <v>27</v>
      </c>
      <c r="X126" s="14" t="s">
        <v>27</v>
      </c>
      <c r="Y126" s="14"/>
      <c r="Z126" s="11"/>
      <c r="AA126" s="53"/>
    </row>
    <row r="127" spans="1:27" ht="25.5" x14ac:dyDescent="0.25">
      <c r="A127" s="16">
        <v>124</v>
      </c>
      <c r="B127" s="11">
        <v>27483</v>
      </c>
      <c r="C127" s="12" t="s">
        <v>390</v>
      </c>
      <c r="D127" s="42">
        <v>42098</v>
      </c>
      <c r="E127" s="11">
        <v>18515</v>
      </c>
      <c r="F127" s="11" t="s">
        <v>719</v>
      </c>
      <c r="G127" s="11" t="s">
        <v>720</v>
      </c>
      <c r="H127" s="5">
        <v>25</v>
      </c>
      <c r="I127" s="5">
        <v>169</v>
      </c>
      <c r="J127" s="5">
        <v>67</v>
      </c>
      <c r="K127" s="5" t="s">
        <v>26</v>
      </c>
      <c r="L127" s="5" t="s">
        <v>27</v>
      </c>
      <c r="M127" s="5" t="s">
        <v>33</v>
      </c>
      <c r="N127" s="5" t="s">
        <v>770</v>
      </c>
      <c r="O127" s="5">
        <v>1</v>
      </c>
      <c r="P127" s="5">
        <v>1</v>
      </c>
      <c r="Q127" s="7" t="s">
        <v>391</v>
      </c>
      <c r="R127" s="5">
        <v>8058651296</v>
      </c>
      <c r="S127" s="47" t="s">
        <v>392</v>
      </c>
      <c r="T127" s="5" t="s">
        <v>27</v>
      </c>
      <c r="U127" s="5"/>
      <c r="V127" s="5"/>
      <c r="W127" s="5" t="s">
        <v>27</v>
      </c>
      <c r="X127" s="5" t="s">
        <v>27</v>
      </c>
      <c r="Y127" s="5"/>
      <c r="Z127" s="11"/>
      <c r="AA127" s="53"/>
    </row>
    <row r="128" spans="1:27" x14ac:dyDescent="0.25">
      <c r="A128" s="10">
        <v>125</v>
      </c>
      <c r="B128" s="11">
        <v>27487</v>
      </c>
      <c r="C128" s="12" t="s">
        <v>412</v>
      </c>
      <c r="D128" s="42">
        <v>42098</v>
      </c>
      <c r="E128" s="11">
        <v>712061</v>
      </c>
      <c r="F128" s="11" t="s">
        <v>724</v>
      </c>
      <c r="G128" s="11" t="s">
        <v>720</v>
      </c>
      <c r="H128" s="5">
        <v>27</v>
      </c>
      <c r="I128" s="5">
        <v>168</v>
      </c>
      <c r="J128" s="5">
        <v>71</v>
      </c>
      <c r="K128" s="5" t="s">
        <v>26</v>
      </c>
      <c r="L128" s="5" t="s">
        <v>27</v>
      </c>
      <c r="M128" s="5" t="s">
        <v>77</v>
      </c>
      <c r="N128" s="5" t="s">
        <v>769</v>
      </c>
      <c r="O128" s="5">
        <v>1</v>
      </c>
      <c r="P128" s="5">
        <v>0</v>
      </c>
      <c r="Q128" s="7" t="s">
        <v>413</v>
      </c>
      <c r="R128" s="5">
        <v>9451529326</v>
      </c>
      <c r="S128" s="47" t="s">
        <v>414</v>
      </c>
      <c r="T128" s="5" t="s">
        <v>27</v>
      </c>
      <c r="U128" s="5"/>
      <c r="V128" s="5"/>
      <c r="W128" s="5" t="s">
        <v>39</v>
      </c>
      <c r="X128" s="5" t="s">
        <v>27</v>
      </c>
      <c r="Y128" s="5"/>
      <c r="Z128" s="11" t="s">
        <v>415</v>
      </c>
      <c r="AA128" s="53"/>
    </row>
    <row r="129" spans="1:27" ht="25.5" x14ac:dyDescent="0.25">
      <c r="A129" s="16">
        <v>126</v>
      </c>
      <c r="B129" s="11">
        <v>27495</v>
      </c>
      <c r="C129" s="12" t="s">
        <v>434</v>
      </c>
      <c r="D129" s="42">
        <v>42098</v>
      </c>
      <c r="E129" s="11">
        <v>803208</v>
      </c>
      <c r="F129" s="11" t="s">
        <v>722</v>
      </c>
      <c r="G129" s="11" t="s">
        <v>720</v>
      </c>
      <c r="H129" s="5">
        <v>21</v>
      </c>
      <c r="I129" s="5">
        <v>177</v>
      </c>
      <c r="J129" s="5">
        <v>65</v>
      </c>
      <c r="K129" s="5" t="s">
        <v>27</v>
      </c>
      <c r="L129" s="5" t="s">
        <v>26</v>
      </c>
      <c r="M129" s="5" t="s">
        <v>112</v>
      </c>
      <c r="N129" s="5" t="s">
        <v>786</v>
      </c>
      <c r="O129" s="5">
        <v>1</v>
      </c>
      <c r="P129" s="5">
        <v>0</v>
      </c>
      <c r="Q129" s="7" t="s">
        <v>435</v>
      </c>
      <c r="R129" s="5">
        <v>9448121165</v>
      </c>
      <c r="S129" s="47" t="s">
        <v>436</v>
      </c>
      <c r="T129" s="5" t="s">
        <v>27</v>
      </c>
      <c r="U129" s="5"/>
      <c r="V129" s="5"/>
      <c r="W129" s="5" t="s">
        <v>27</v>
      </c>
      <c r="X129" s="5" t="s">
        <v>27</v>
      </c>
      <c r="Y129" s="5"/>
      <c r="Z129" s="11" t="s">
        <v>437</v>
      </c>
      <c r="AA129" s="53"/>
    </row>
    <row r="130" spans="1:27" ht="25.5" x14ac:dyDescent="0.25">
      <c r="A130" s="10">
        <v>127</v>
      </c>
      <c r="B130" s="11">
        <v>27500</v>
      </c>
      <c r="C130" s="12" t="s">
        <v>453</v>
      </c>
      <c r="D130" s="42">
        <v>42098</v>
      </c>
      <c r="E130" s="11">
        <v>142352</v>
      </c>
      <c r="F130" s="11" t="s">
        <v>719</v>
      </c>
      <c r="G130" s="11" t="s">
        <v>725</v>
      </c>
      <c r="H130" s="5">
        <v>25</v>
      </c>
      <c r="I130" s="5">
        <v>175</v>
      </c>
      <c r="J130" s="5">
        <v>71</v>
      </c>
      <c r="K130" s="5" t="s">
        <v>27</v>
      </c>
      <c r="L130" s="5" t="s">
        <v>26</v>
      </c>
      <c r="M130" s="5"/>
      <c r="N130" s="5" t="s">
        <v>770</v>
      </c>
      <c r="O130" s="5">
        <v>2</v>
      </c>
      <c r="P130" s="5">
        <v>0</v>
      </c>
      <c r="Q130" s="7" t="s">
        <v>454</v>
      </c>
      <c r="R130" s="5">
        <v>9460170149</v>
      </c>
      <c r="S130" s="47" t="s">
        <v>455</v>
      </c>
      <c r="T130" s="5" t="s">
        <v>27</v>
      </c>
      <c r="U130" s="5"/>
      <c r="V130" s="5"/>
      <c r="W130" s="5" t="s">
        <v>39</v>
      </c>
      <c r="X130" s="5" t="s">
        <v>27</v>
      </c>
      <c r="Y130" s="5"/>
      <c r="Z130" s="11" t="s">
        <v>456</v>
      </c>
      <c r="AA130" s="53"/>
    </row>
    <row r="131" spans="1:27" ht="25.5" x14ac:dyDescent="0.25">
      <c r="A131" s="16">
        <v>128</v>
      </c>
      <c r="B131" s="11">
        <v>27503</v>
      </c>
      <c r="C131" s="12" t="s">
        <v>462</v>
      </c>
      <c r="D131" s="42">
        <v>42098</v>
      </c>
      <c r="E131" s="11">
        <v>901023</v>
      </c>
      <c r="F131" s="11" t="s">
        <v>726</v>
      </c>
      <c r="G131" s="11" t="s">
        <v>720</v>
      </c>
      <c r="H131" s="5">
        <v>24</v>
      </c>
      <c r="I131" s="5">
        <v>166</v>
      </c>
      <c r="J131" s="5">
        <v>68</v>
      </c>
      <c r="K131" s="5" t="s">
        <v>26</v>
      </c>
      <c r="L131" s="5" t="s">
        <v>27</v>
      </c>
      <c r="M131" s="5" t="s">
        <v>112</v>
      </c>
      <c r="N131" s="5" t="s">
        <v>764</v>
      </c>
      <c r="O131" s="5">
        <v>1</v>
      </c>
      <c r="P131" s="5">
        <v>2</v>
      </c>
      <c r="Q131" s="7" t="s">
        <v>463</v>
      </c>
      <c r="R131" s="5">
        <v>9418158683</v>
      </c>
      <c r="S131" s="47" t="s">
        <v>464</v>
      </c>
      <c r="T131" s="5" t="s">
        <v>27</v>
      </c>
      <c r="U131" s="5"/>
      <c r="V131" s="5"/>
      <c r="W131" s="5" t="s">
        <v>39</v>
      </c>
      <c r="X131" s="5" t="s">
        <v>27</v>
      </c>
      <c r="Y131" s="5"/>
      <c r="Z131" s="11"/>
      <c r="AA131" s="53"/>
    </row>
    <row r="132" spans="1:27" ht="25.5" x14ac:dyDescent="0.25">
      <c r="A132" s="10">
        <v>129</v>
      </c>
      <c r="B132" s="11">
        <v>27506</v>
      </c>
      <c r="C132" s="12" t="s">
        <v>472</v>
      </c>
      <c r="D132" s="42">
        <v>42098</v>
      </c>
      <c r="E132" s="11">
        <v>702451</v>
      </c>
      <c r="F132" s="11" t="s">
        <v>724</v>
      </c>
      <c r="G132" s="11" t="s">
        <v>720</v>
      </c>
      <c r="H132" s="5">
        <v>23</v>
      </c>
      <c r="I132" s="5">
        <v>176</v>
      </c>
      <c r="J132" s="5">
        <v>75</v>
      </c>
      <c r="K132" s="5" t="s">
        <v>26</v>
      </c>
      <c r="L132" s="5" t="s">
        <v>27</v>
      </c>
      <c r="M132" s="5" t="s">
        <v>33</v>
      </c>
      <c r="N132" s="5" t="s">
        <v>769</v>
      </c>
      <c r="O132" s="5">
        <v>1</v>
      </c>
      <c r="P132" s="5">
        <v>6</v>
      </c>
      <c r="Q132" s="7" t="s">
        <v>473</v>
      </c>
      <c r="R132" s="5">
        <v>9888786217</v>
      </c>
      <c r="S132" s="47" t="s">
        <v>474</v>
      </c>
      <c r="T132" s="5" t="s">
        <v>27</v>
      </c>
      <c r="U132" s="5"/>
      <c r="V132" s="5"/>
      <c r="W132" s="5" t="s">
        <v>27</v>
      </c>
      <c r="X132" s="5" t="s">
        <v>27</v>
      </c>
      <c r="Y132" s="5"/>
      <c r="Z132" s="11" t="s">
        <v>475</v>
      </c>
      <c r="AA132" s="53"/>
    </row>
    <row r="133" spans="1:27" x14ac:dyDescent="0.25">
      <c r="A133" s="16">
        <v>130</v>
      </c>
      <c r="B133" s="11">
        <v>27512</v>
      </c>
      <c r="C133" s="12" t="s">
        <v>745</v>
      </c>
      <c r="D133" s="42">
        <v>42098</v>
      </c>
      <c r="E133" s="11">
        <v>803175</v>
      </c>
      <c r="F133" s="11" t="s">
        <v>722</v>
      </c>
      <c r="G133" s="11" t="s">
        <v>720</v>
      </c>
      <c r="H133" s="5">
        <v>23</v>
      </c>
      <c r="I133" s="5">
        <v>171</v>
      </c>
      <c r="J133" s="5">
        <v>63</v>
      </c>
      <c r="K133" s="5" t="s">
        <v>27</v>
      </c>
      <c r="L133" s="5" t="s">
        <v>26</v>
      </c>
      <c r="M133" s="5" t="s">
        <v>61</v>
      </c>
      <c r="N133" s="5" t="s">
        <v>786</v>
      </c>
      <c r="O133" s="5">
        <v>1</v>
      </c>
      <c r="P133" s="5">
        <v>0</v>
      </c>
      <c r="Q133" s="7" t="s">
        <v>495</v>
      </c>
      <c r="R133" s="5">
        <v>9535286939</v>
      </c>
      <c r="S133" s="47" t="s">
        <v>496</v>
      </c>
      <c r="T133" s="5" t="s">
        <v>27</v>
      </c>
      <c r="U133" s="5"/>
      <c r="V133" s="5"/>
      <c r="W133" s="5" t="s">
        <v>27</v>
      </c>
      <c r="X133" s="5" t="s">
        <v>27</v>
      </c>
      <c r="Y133" s="5"/>
      <c r="Z133" s="11" t="s">
        <v>497</v>
      </c>
      <c r="AA133" s="53"/>
    </row>
    <row r="134" spans="1:27" ht="25.5" x14ac:dyDescent="0.25">
      <c r="A134" s="10">
        <v>131</v>
      </c>
      <c r="B134" s="11">
        <v>27517</v>
      </c>
      <c r="C134" s="12" t="s">
        <v>514</v>
      </c>
      <c r="D134" s="42">
        <v>42098</v>
      </c>
      <c r="E134" s="11">
        <v>718100</v>
      </c>
      <c r="F134" s="11" t="s">
        <v>724</v>
      </c>
      <c r="G134" s="11" t="s">
        <v>720</v>
      </c>
      <c r="H134" s="5">
        <v>25</v>
      </c>
      <c r="I134" s="5">
        <v>175</v>
      </c>
      <c r="J134" s="5">
        <v>70</v>
      </c>
      <c r="K134" s="5" t="s">
        <v>27</v>
      </c>
      <c r="L134" s="5" t="s">
        <v>26</v>
      </c>
      <c r="M134" s="5" t="s">
        <v>112</v>
      </c>
      <c r="N134" s="5" t="s">
        <v>788</v>
      </c>
      <c r="O134" s="5">
        <v>2</v>
      </c>
      <c r="P134" s="5">
        <v>1</v>
      </c>
      <c r="Q134" s="7" t="s">
        <v>515</v>
      </c>
      <c r="R134" s="5">
        <v>9490753673</v>
      </c>
      <c r="S134" s="47" t="s">
        <v>516</v>
      </c>
      <c r="T134" s="5" t="s">
        <v>27</v>
      </c>
      <c r="U134" s="5"/>
      <c r="V134" s="5"/>
      <c r="W134" s="5" t="s">
        <v>39</v>
      </c>
      <c r="X134" s="5" t="s">
        <v>27</v>
      </c>
      <c r="Y134" s="5"/>
      <c r="Z134" s="11" t="s">
        <v>517</v>
      </c>
      <c r="AA134" s="53"/>
    </row>
    <row r="135" spans="1:27" ht="25.5" x14ac:dyDescent="0.25">
      <c r="A135" s="16">
        <v>132</v>
      </c>
      <c r="B135" s="11">
        <v>27524</v>
      </c>
      <c r="C135" s="12" t="s">
        <v>539</v>
      </c>
      <c r="D135" s="42">
        <v>42098</v>
      </c>
      <c r="E135" s="11">
        <v>507723</v>
      </c>
      <c r="F135" s="11" t="s">
        <v>724</v>
      </c>
      <c r="G135" s="11" t="s">
        <v>720</v>
      </c>
      <c r="H135" s="5">
        <v>25</v>
      </c>
      <c r="I135" s="5">
        <v>170</v>
      </c>
      <c r="J135" s="5">
        <v>67</v>
      </c>
      <c r="K135" s="5" t="s">
        <v>27</v>
      </c>
      <c r="L135" s="5" t="s">
        <v>26</v>
      </c>
      <c r="M135" s="5" t="s">
        <v>33</v>
      </c>
      <c r="N135" s="5" t="s">
        <v>784</v>
      </c>
      <c r="O135" s="5">
        <v>1</v>
      </c>
      <c r="P135" s="5">
        <v>0</v>
      </c>
      <c r="Q135" s="7" t="s">
        <v>540</v>
      </c>
      <c r="R135" s="5">
        <v>9447370143</v>
      </c>
      <c r="S135" s="47" t="s">
        <v>541</v>
      </c>
      <c r="T135" s="5" t="s">
        <v>27</v>
      </c>
      <c r="U135" s="5"/>
      <c r="V135" s="5"/>
      <c r="W135" s="5" t="s">
        <v>39</v>
      </c>
      <c r="X135" s="5" t="s">
        <v>542</v>
      </c>
      <c r="Y135" s="5"/>
      <c r="Z135" s="11"/>
      <c r="AA135" s="53"/>
    </row>
    <row r="136" spans="1:27" x14ac:dyDescent="0.25">
      <c r="A136" s="10">
        <v>133</v>
      </c>
      <c r="B136" s="11">
        <v>27530</v>
      </c>
      <c r="C136" s="12" t="s">
        <v>629</v>
      </c>
      <c r="D136" s="42">
        <v>42098</v>
      </c>
      <c r="E136" s="11">
        <v>801905</v>
      </c>
      <c r="F136" s="11" t="s">
        <v>722</v>
      </c>
      <c r="G136" s="11" t="s">
        <v>720</v>
      </c>
      <c r="H136" s="22">
        <v>23</v>
      </c>
      <c r="I136" s="5">
        <v>182</v>
      </c>
      <c r="J136" s="5">
        <v>81</v>
      </c>
      <c r="K136" s="22" t="s">
        <v>26</v>
      </c>
      <c r="L136" s="22" t="s">
        <v>27</v>
      </c>
      <c r="M136" s="5"/>
      <c r="N136" s="5" t="s">
        <v>28</v>
      </c>
      <c r="O136" s="22">
        <v>2</v>
      </c>
      <c r="P136" s="22">
        <v>0</v>
      </c>
      <c r="Q136" s="35" t="s">
        <v>630</v>
      </c>
      <c r="R136" s="32">
        <v>9728220112</v>
      </c>
      <c r="S136" s="48" t="s">
        <v>631</v>
      </c>
      <c r="T136" s="5" t="s">
        <v>27</v>
      </c>
      <c r="U136" s="5"/>
      <c r="V136" s="5"/>
      <c r="W136" s="32" t="s">
        <v>27</v>
      </c>
      <c r="X136" s="33" t="s">
        <v>27</v>
      </c>
      <c r="Y136" s="5"/>
      <c r="Z136" s="32" t="s">
        <v>632</v>
      </c>
      <c r="AA136" s="53"/>
    </row>
    <row r="137" spans="1:27" x14ac:dyDescent="0.25">
      <c r="A137" s="16">
        <v>134</v>
      </c>
      <c r="B137" s="11">
        <v>27535</v>
      </c>
      <c r="C137" s="12" t="s">
        <v>633</v>
      </c>
      <c r="D137" s="42">
        <v>42098</v>
      </c>
      <c r="E137" s="11">
        <v>710385</v>
      </c>
      <c r="F137" s="11" t="s">
        <v>724</v>
      </c>
      <c r="G137" s="11" t="s">
        <v>720</v>
      </c>
      <c r="H137" s="11">
        <v>22</v>
      </c>
      <c r="I137" s="11">
        <v>173</v>
      </c>
      <c r="J137" s="11">
        <v>72</v>
      </c>
      <c r="K137" s="11" t="s">
        <v>26</v>
      </c>
      <c r="L137" s="11" t="s">
        <v>27</v>
      </c>
      <c r="M137" s="11" t="s">
        <v>77</v>
      </c>
      <c r="N137" s="11" t="s">
        <v>65</v>
      </c>
      <c r="O137" s="11">
        <v>2</v>
      </c>
      <c r="P137" s="11">
        <v>1</v>
      </c>
      <c r="Q137" s="13" t="s">
        <v>634</v>
      </c>
      <c r="R137" s="14">
        <v>7508468015</v>
      </c>
      <c r="S137" s="46" t="s">
        <v>635</v>
      </c>
      <c r="T137" s="14" t="s">
        <v>26</v>
      </c>
      <c r="U137" s="14" t="s">
        <v>50</v>
      </c>
      <c r="V137" s="14" t="s">
        <v>45</v>
      </c>
      <c r="W137" s="14" t="s">
        <v>27</v>
      </c>
      <c r="X137" s="14" t="s">
        <v>27</v>
      </c>
      <c r="Y137" s="14"/>
      <c r="Z137" s="26"/>
      <c r="AA137" s="53"/>
    </row>
    <row r="138" spans="1:27" x14ac:dyDescent="0.25">
      <c r="A138" s="10">
        <v>135</v>
      </c>
      <c r="B138" s="11">
        <v>27539</v>
      </c>
      <c r="C138" s="12" t="s">
        <v>636</v>
      </c>
      <c r="D138" s="42">
        <v>42098</v>
      </c>
      <c r="E138" s="11">
        <v>182400</v>
      </c>
      <c r="F138" s="11" t="s">
        <v>719</v>
      </c>
      <c r="G138" s="11" t="s">
        <v>720</v>
      </c>
      <c r="H138" s="28">
        <v>24</v>
      </c>
      <c r="I138" s="28">
        <v>171</v>
      </c>
      <c r="J138" s="28">
        <v>72</v>
      </c>
      <c r="K138" s="28" t="s">
        <v>26</v>
      </c>
      <c r="L138" s="28" t="s">
        <v>27</v>
      </c>
      <c r="M138" s="28"/>
      <c r="N138" s="28" t="s">
        <v>222</v>
      </c>
      <c r="O138" s="28">
        <v>3</v>
      </c>
      <c r="P138" s="28">
        <v>1</v>
      </c>
      <c r="Q138" s="6" t="s">
        <v>637</v>
      </c>
      <c r="R138" s="4">
        <v>9968396244</v>
      </c>
      <c r="S138" s="51" t="s">
        <v>638</v>
      </c>
      <c r="T138" s="4" t="s">
        <v>27</v>
      </c>
      <c r="U138" s="4"/>
      <c r="V138" s="4"/>
      <c r="W138" s="4" t="s">
        <v>27</v>
      </c>
      <c r="X138" s="4" t="s">
        <v>27</v>
      </c>
      <c r="Y138" s="4"/>
      <c r="Z138" s="28"/>
      <c r="AA138" s="53"/>
    </row>
    <row r="139" spans="1:27" ht="26.25" x14ac:dyDescent="0.25">
      <c r="A139" s="16">
        <v>136</v>
      </c>
      <c r="B139" s="16">
        <v>27543</v>
      </c>
      <c r="C139" s="17" t="s">
        <v>746</v>
      </c>
      <c r="D139" s="43">
        <v>42098</v>
      </c>
      <c r="E139" s="16">
        <v>900219</v>
      </c>
      <c r="F139" s="16" t="s">
        <v>726</v>
      </c>
      <c r="G139" s="16" t="s">
        <v>720</v>
      </c>
      <c r="H139" s="14">
        <v>26</v>
      </c>
      <c r="I139" s="11">
        <v>175</v>
      </c>
      <c r="J139" s="11">
        <v>76</v>
      </c>
      <c r="K139" s="14" t="s">
        <v>26</v>
      </c>
      <c r="L139" s="11" t="s">
        <v>27</v>
      </c>
      <c r="M139" s="11" t="s">
        <v>112</v>
      </c>
      <c r="N139" s="11" t="s">
        <v>270</v>
      </c>
      <c r="O139" s="11">
        <v>1</v>
      </c>
      <c r="P139" s="11">
        <v>0</v>
      </c>
      <c r="Q139" s="13" t="s">
        <v>639</v>
      </c>
      <c r="R139" s="14">
        <v>9854861476</v>
      </c>
      <c r="S139" s="46" t="s">
        <v>640</v>
      </c>
      <c r="T139" s="14" t="s">
        <v>27</v>
      </c>
      <c r="U139" s="14"/>
      <c r="V139" s="14"/>
      <c r="W139" s="14" t="s">
        <v>27</v>
      </c>
      <c r="X139" s="14" t="s">
        <v>27</v>
      </c>
      <c r="Y139" s="14"/>
      <c r="Z139" s="11" t="s">
        <v>641</v>
      </c>
      <c r="AA139" s="53"/>
    </row>
    <row r="140" spans="1:27" ht="26.25" x14ac:dyDescent="0.25">
      <c r="A140" s="10">
        <v>137</v>
      </c>
      <c r="B140" s="11">
        <v>27547</v>
      </c>
      <c r="C140" s="12" t="s">
        <v>642</v>
      </c>
      <c r="D140" s="42">
        <v>42098</v>
      </c>
      <c r="E140" s="11">
        <v>509435</v>
      </c>
      <c r="F140" s="11" t="s">
        <v>724</v>
      </c>
      <c r="G140" s="11" t="s">
        <v>720</v>
      </c>
      <c r="H140" s="14">
        <v>26</v>
      </c>
      <c r="I140" s="11">
        <v>178</v>
      </c>
      <c r="J140" s="11">
        <v>76</v>
      </c>
      <c r="K140" s="11" t="s">
        <v>26</v>
      </c>
      <c r="L140" s="11" t="s">
        <v>27</v>
      </c>
      <c r="M140" s="11" t="s">
        <v>544</v>
      </c>
      <c r="N140" s="11" t="s">
        <v>769</v>
      </c>
      <c r="O140" s="11">
        <v>4</v>
      </c>
      <c r="P140" s="11">
        <v>4</v>
      </c>
      <c r="Q140" s="13" t="s">
        <v>643</v>
      </c>
      <c r="R140" s="14">
        <v>8802771020</v>
      </c>
      <c r="S140" s="46" t="s">
        <v>644</v>
      </c>
      <c r="T140" s="14" t="s">
        <v>27</v>
      </c>
      <c r="U140" s="14"/>
      <c r="V140" s="14"/>
      <c r="W140" s="14" t="s">
        <v>39</v>
      </c>
      <c r="X140" s="14" t="s">
        <v>27</v>
      </c>
      <c r="Y140" s="14"/>
      <c r="Z140" s="11" t="s">
        <v>645</v>
      </c>
      <c r="AA140" s="53"/>
    </row>
    <row r="141" spans="1:27" x14ac:dyDescent="0.25">
      <c r="A141" s="16">
        <v>138</v>
      </c>
      <c r="B141" s="11">
        <v>27558</v>
      </c>
      <c r="C141" s="12" t="s">
        <v>666</v>
      </c>
      <c r="D141" s="42">
        <v>42098</v>
      </c>
      <c r="E141" s="11">
        <v>734219</v>
      </c>
      <c r="F141" s="11" t="s">
        <v>724</v>
      </c>
      <c r="G141" s="11" t="s">
        <v>720</v>
      </c>
      <c r="H141" s="11">
        <v>23</v>
      </c>
      <c r="I141" s="11">
        <v>170</v>
      </c>
      <c r="J141" s="11">
        <v>76</v>
      </c>
      <c r="K141" s="11" t="s">
        <v>26</v>
      </c>
      <c r="L141" s="11" t="s">
        <v>27</v>
      </c>
      <c r="M141" s="11" t="s">
        <v>112</v>
      </c>
      <c r="N141" s="11" t="s">
        <v>308</v>
      </c>
      <c r="O141" s="11">
        <v>2</v>
      </c>
      <c r="P141" s="11">
        <v>0</v>
      </c>
      <c r="Q141" s="13" t="s">
        <v>667</v>
      </c>
      <c r="R141" s="14">
        <v>9955072015</v>
      </c>
      <c r="S141" s="46" t="s">
        <v>668</v>
      </c>
      <c r="T141" s="14" t="s">
        <v>27</v>
      </c>
      <c r="U141" s="14"/>
      <c r="V141" s="14"/>
      <c r="W141" s="14" t="s">
        <v>27</v>
      </c>
      <c r="X141" s="14" t="s">
        <v>27</v>
      </c>
      <c r="Y141" s="14"/>
      <c r="Z141" s="11" t="s">
        <v>669</v>
      </c>
      <c r="AA141" s="53"/>
    </row>
    <row r="142" spans="1:27" ht="26.25" x14ac:dyDescent="0.25">
      <c r="A142" s="10">
        <v>139</v>
      </c>
      <c r="B142" s="11">
        <v>27561</v>
      </c>
      <c r="C142" s="12" t="s">
        <v>677</v>
      </c>
      <c r="D142" s="42">
        <v>42098</v>
      </c>
      <c r="E142" s="11">
        <v>226944</v>
      </c>
      <c r="F142" s="11" t="s">
        <v>719</v>
      </c>
      <c r="G142" s="11" t="s">
        <v>720</v>
      </c>
      <c r="H142" s="11">
        <v>25</v>
      </c>
      <c r="I142" s="11">
        <v>171</v>
      </c>
      <c r="J142" s="11">
        <v>67</v>
      </c>
      <c r="K142" s="11" t="s">
        <v>27</v>
      </c>
      <c r="L142" s="11" t="s">
        <v>26</v>
      </c>
      <c r="M142" s="11" t="s">
        <v>77</v>
      </c>
      <c r="N142" s="11" t="s">
        <v>88</v>
      </c>
      <c r="O142" s="11">
        <v>1</v>
      </c>
      <c r="P142" s="11">
        <v>0</v>
      </c>
      <c r="Q142" s="13" t="s">
        <v>678</v>
      </c>
      <c r="R142" s="14">
        <v>9899313911</v>
      </c>
      <c r="S142" s="46" t="s">
        <v>679</v>
      </c>
      <c r="T142" s="14" t="s">
        <v>27</v>
      </c>
      <c r="U142" s="14"/>
      <c r="V142" s="14"/>
      <c r="W142" s="14" t="s">
        <v>55</v>
      </c>
      <c r="X142" s="14" t="s">
        <v>26</v>
      </c>
      <c r="Y142" s="14" t="s">
        <v>165</v>
      </c>
      <c r="Z142" s="11" t="s">
        <v>680</v>
      </c>
      <c r="AA142" s="53"/>
    </row>
    <row r="143" spans="1:27" x14ac:dyDescent="0.25">
      <c r="A143" s="16">
        <v>140</v>
      </c>
      <c r="B143" s="11">
        <v>27565</v>
      </c>
      <c r="C143" s="12" t="s">
        <v>747</v>
      </c>
      <c r="D143" s="42">
        <v>42098</v>
      </c>
      <c r="E143" s="11">
        <v>110485</v>
      </c>
      <c r="F143" s="11" t="s">
        <v>719</v>
      </c>
      <c r="G143" s="11" t="s">
        <v>720</v>
      </c>
      <c r="H143" s="11">
        <v>25</v>
      </c>
      <c r="I143" s="11">
        <v>172</v>
      </c>
      <c r="J143" s="11">
        <v>74</v>
      </c>
      <c r="K143" s="11" t="s">
        <v>26</v>
      </c>
      <c r="L143" s="11" t="s">
        <v>27</v>
      </c>
      <c r="M143" s="11" t="s">
        <v>112</v>
      </c>
      <c r="N143" s="11" t="s">
        <v>768</v>
      </c>
      <c r="O143" s="11">
        <v>2</v>
      </c>
      <c r="P143" s="11">
        <v>4</v>
      </c>
      <c r="Q143" s="13" t="s">
        <v>691</v>
      </c>
      <c r="R143" s="14">
        <v>9051256503</v>
      </c>
      <c r="S143" s="46" t="s">
        <v>692</v>
      </c>
      <c r="T143" s="14" t="s">
        <v>26</v>
      </c>
      <c r="U143" s="14" t="s">
        <v>50</v>
      </c>
      <c r="V143" s="14" t="s">
        <v>51</v>
      </c>
      <c r="W143" s="14" t="s">
        <v>39</v>
      </c>
      <c r="X143" s="14" t="s">
        <v>27</v>
      </c>
      <c r="Y143" s="14"/>
      <c r="Z143" s="11" t="s">
        <v>693</v>
      </c>
      <c r="AA143" s="53"/>
    </row>
    <row r="144" spans="1:27" ht="26.25" x14ac:dyDescent="0.25">
      <c r="A144" s="10">
        <v>141</v>
      </c>
      <c r="B144" s="11">
        <v>27567</v>
      </c>
      <c r="C144" s="12" t="s">
        <v>697</v>
      </c>
      <c r="D144" s="42">
        <v>42098</v>
      </c>
      <c r="E144" s="11">
        <v>501045</v>
      </c>
      <c r="F144" s="11" t="s">
        <v>724</v>
      </c>
      <c r="G144" s="11" t="s">
        <v>720</v>
      </c>
      <c r="H144" s="11">
        <v>24</v>
      </c>
      <c r="I144" s="11">
        <v>169</v>
      </c>
      <c r="J144" s="11">
        <v>76</v>
      </c>
      <c r="K144" s="11" t="s">
        <v>26</v>
      </c>
      <c r="L144" s="11" t="s">
        <v>27</v>
      </c>
      <c r="M144" s="11" t="s">
        <v>61</v>
      </c>
      <c r="N144" s="11" t="s">
        <v>770</v>
      </c>
      <c r="O144" s="11">
        <v>3</v>
      </c>
      <c r="P144" s="11">
        <v>10</v>
      </c>
      <c r="Q144" s="13" t="s">
        <v>698</v>
      </c>
      <c r="R144" s="14">
        <v>9929864744</v>
      </c>
      <c r="S144" s="46" t="s">
        <v>699</v>
      </c>
      <c r="T144" s="14" t="s">
        <v>26</v>
      </c>
      <c r="U144" s="14" t="s">
        <v>50</v>
      </c>
      <c r="V144" s="14" t="s">
        <v>51</v>
      </c>
      <c r="W144" s="14" t="s">
        <v>27</v>
      </c>
      <c r="X144" s="14" t="s">
        <v>27</v>
      </c>
      <c r="Y144" s="14"/>
      <c r="Z144" s="11" t="s">
        <v>700</v>
      </c>
      <c r="AA144" s="53"/>
    </row>
    <row r="145" spans="1:29" x14ac:dyDescent="0.25">
      <c r="A145" s="67">
        <v>142</v>
      </c>
      <c r="B145" s="67">
        <v>27573</v>
      </c>
      <c r="C145" s="53" t="s">
        <v>755</v>
      </c>
      <c r="D145" s="59">
        <v>42098</v>
      </c>
      <c r="E145" s="54">
        <v>800758</v>
      </c>
      <c r="F145" s="54" t="s">
        <v>722</v>
      </c>
      <c r="G145" s="54" t="s">
        <v>720</v>
      </c>
      <c r="H145" s="54">
        <v>22</v>
      </c>
      <c r="I145" s="54">
        <v>181</v>
      </c>
      <c r="J145" s="54">
        <v>78</v>
      </c>
      <c r="K145" s="54" t="s">
        <v>27</v>
      </c>
      <c r="L145" s="54" t="s">
        <v>27</v>
      </c>
      <c r="M145" s="54" t="s">
        <v>61</v>
      </c>
      <c r="N145" s="54" t="s">
        <v>172</v>
      </c>
      <c r="O145" s="54">
        <v>3</v>
      </c>
      <c r="P145" s="54">
        <v>0</v>
      </c>
      <c r="Q145" s="55" t="s">
        <v>756</v>
      </c>
      <c r="R145" s="53">
        <v>9469712007</v>
      </c>
      <c r="S145" s="58" t="s">
        <v>757</v>
      </c>
      <c r="T145" s="54" t="s">
        <v>26</v>
      </c>
      <c r="U145" s="54" t="s">
        <v>50</v>
      </c>
      <c r="V145" s="54" t="s">
        <v>51</v>
      </c>
      <c r="W145" s="54" t="s">
        <v>39</v>
      </c>
      <c r="X145" s="54" t="s">
        <v>27</v>
      </c>
      <c r="Y145" s="53"/>
      <c r="Z145" s="80"/>
      <c r="AA145" s="53"/>
    </row>
    <row r="146" spans="1:29" ht="30" x14ac:dyDescent="0.25">
      <c r="A146" s="67">
        <v>143</v>
      </c>
      <c r="B146" s="67">
        <v>27572</v>
      </c>
      <c r="C146" s="53" t="s">
        <v>758</v>
      </c>
      <c r="D146" s="59">
        <v>42098</v>
      </c>
      <c r="E146" s="54">
        <v>800759</v>
      </c>
      <c r="F146" s="54" t="s">
        <v>722</v>
      </c>
      <c r="G146" s="54" t="s">
        <v>720</v>
      </c>
      <c r="H146" s="54">
        <v>22</v>
      </c>
      <c r="I146" s="54">
        <v>164</v>
      </c>
      <c r="J146" s="54">
        <v>58</v>
      </c>
      <c r="K146" s="54" t="s">
        <v>27</v>
      </c>
      <c r="L146" s="54" t="s">
        <v>27</v>
      </c>
      <c r="M146" s="54" t="s">
        <v>112</v>
      </c>
      <c r="N146" s="54" t="s">
        <v>769</v>
      </c>
      <c r="O146" s="54">
        <v>1</v>
      </c>
      <c r="P146" s="54">
        <v>3</v>
      </c>
      <c r="Q146" s="55" t="s">
        <v>759</v>
      </c>
      <c r="R146" s="53">
        <v>9027055280</v>
      </c>
      <c r="S146" s="58" t="s">
        <v>760</v>
      </c>
      <c r="T146" s="54" t="s">
        <v>26</v>
      </c>
      <c r="U146" s="54" t="s">
        <v>50</v>
      </c>
      <c r="V146" s="54" t="s">
        <v>45</v>
      </c>
      <c r="W146" s="54" t="s">
        <v>27</v>
      </c>
      <c r="X146" s="54" t="s">
        <v>27</v>
      </c>
      <c r="Y146" s="53"/>
      <c r="Z146" s="80"/>
      <c r="AA146" s="53"/>
    </row>
    <row r="147" spans="1:29" s="74" customFormat="1" ht="30" x14ac:dyDescent="0.25">
      <c r="A147" s="69">
        <v>144</v>
      </c>
      <c r="B147" s="69">
        <v>27575</v>
      </c>
      <c r="C147" s="70" t="s">
        <v>792</v>
      </c>
      <c r="D147" s="71">
        <v>42106</v>
      </c>
      <c r="E147" s="69">
        <v>902194</v>
      </c>
      <c r="F147" s="69" t="s">
        <v>726</v>
      </c>
      <c r="G147" s="69" t="s">
        <v>720</v>
      </c>
      <c r="H147" s="69">
        <v>24</v>
      </c>
      <c r="I147" s="69">
        <v>170</v>
      </c>
      <c r="J147" s="69">
        <v>60</v>
      </c>
      <c r="K147" s="69" t="s">
        <v>27</v>
      </c>
      <c r="L147" s="69" t="s">
        <v>27</v>
      </c>
      <c r="M147" s="69" t="s">
        <v>61</v>
      </c>
      <c r="N147" s="69" t="s">
        <v>765</v>
      </c>
      <c r="O147" s="69">
        <v>1</v>
      </c>
      <c r="P147" s="69">
        <v>0</v>
      </c>
      <c r="Q147" s="72" t="s">
        <v>793</v>
      </c>
      <c r="R147" s="70">
        <v>9009797621</v>
      </c>
      <c r="S147" s="73" t="s">
        <v>794</v>
      </c>
      <c r="T147" s="69" t="s">
        <v>27</v>
      </c>
      <c r="U147" s="69"/>
      <c r="V147" s="69"/>
      <c r="W147" s="69" t="s">
        <v>27</v>
      </c>
      <c r="X147" s="69" t="s">
        <v>27</v>
      </c>
      <c r="Y147" s="70"/>
      <c r="Z147" s="69"/>
      <c r="AA147" s="107"/>
    </row>
    <row r="148" spans="1:29" s="74" customFormat="1" ht="30" x14ac:dyDescent="0.25">
      <c r="A148" s="69">
        <v>145</v>
      </c>
      <c r="B148" s="69">
        <v>27574</v>
      </c>
      <c r="C148" s="70" t="s">
        <v>795</v>
      </c>
      <c r="D148" s="71">
        <v>42106</v>
      </c>
      <c r="E148" s="69">
        <v>801509</v>
      </c>
      <c r="F148" s="69" t="s">
        <v>722</v>
      </c>
      <c r="G148" s="69" t="s">
        <v>725</v>
      </c>
      <c r="H148" s="69">
        <v>23</v>
      </c>
      <c r="I148" s="69">
        <v>174</v>
      </c>
      <c r="J148" s="69">
        <v>66</v>
      </c>
      <c r="K148" s="69" t="s">
        <v>27</v>
      </c>
      <c r="L148" s="69" t="s">
        <v>27</v>
      </c>
      <c r="M148" s="69" t="s">
        <v>33</v>
      </c>
      <c r="N148" s="69" t="s">
        <v>172</v>
      </c>
      <c r="O148" s="69">
        <v>4</v>
      </c>
      <c r="P148" s="69">
        <v>4</v>
      </c>
      <c r="Q148" s="72" t="s">
        <v>796</v>
      </c>
      <c r="R148" s="70">
        <v>9646961954</v>
      </c>
      <c r="S148" s="73" t="s">
        <v>797</v>
      </c>
      <c r="T148" s="69" t="s">
        <v>27</v>
      </c>
      <c r="U148" s="69"/>
      <c r="V148" s="69" t="s">
        <v>39</v>
      </c>
      <c r="W148" s="69" t="s">
        <v>27</v>
      </c>
      <c r="X148" s="69" t="s">
        <v>27</v>
      </c>
      <c r="Y148" s="70"/>
      <c r="Z148" s="69" t="s">
        <v>798</v>
      </c>
      <c r="AA148" s="107"/>
    </row>
    <row r="149" spans="1:29" s="74" customFormat="1" ht="30" x14ac:dyDescent="0.25">
      <c r="A149" s="69">
        <v>146</v>
      </c>
      <c r="B149" s="69">
        <v>27576</v>
      </c>
      <c r="C149" s="70" t="s">
        <v>799</v>
      </c>
      <c r="D149" s="71">
        <v>42108</v>
      </c>
      <c r="E149" s="69">
        <v>720631</v>
      </c>
      <c r="F149" s="69" t="s">
        <v>724</v>
      </c>
      <c r="G149" s="69" t="s">
        <v>720</v>
      </c>
      <c r="H149" s="69">
        <v>22</v>
      </c>
      <c r="I149" s="69">
        <v>176</v>
      </c>
      <c r="J149" s="69">
        <v>75</v>
      </c>
      <c r="K149" s="69" t="s">
        <v>26</v>
      </c>
      <c r="L149" s="69" t="s">
        <v>27</v>
      </c>
      <c r="M149" s="69" t="s">
        <v>33</v>
      </c>
      <c r="N149" s="69" t="s">
        <v>28</v>
      </c>
      <c r="O149" s="69">
        <v>1</v>
      </c>
      <c r="P149" s="69">
        <v>3</v>
      </c>
      <c r="Q149" s="72" t="s">
        <v>800</v>
      </c>
      <c r="R149" s="70">
        <v>9906901998</v>
      </c>
      <c r="S149" s="73" t="s">
        <v>801</v>
      </c>
      <c r="T149" s="69" t="s">
        <v>26</v>
      </c>
      <c r="U149" s="69" t="s">
        <v>50</v>
      </c>
      <c r="V149" s="69" t="s">
        <v>51</v>
      </c>
      <c r="W149" s="69" t="s">
        <v>27</v>
      </c>
      <c r="X149" s="69" t="s">
        <v>27</v>
      </c>
      <c r="Y149" s="70"/>
      <c r="Z149" s="69"/>
      <c r="AA149" s="107"/>
    </row>
    <row r="150" spans="1:29" s="78" customFormat="1" ht="17.25" customHeight="1" x14ac:dyDescent="0.25">
      <c r="A150" s="101">
        <v>147</v>
      </c>
      <c r="B150" s="75">
        <v>27578</v>
      </c>
      <c r="C150" s="76" t="s">
        <v>802</v>
      </c>
      <c r="D150" s="104">
        <v>42100</v>
      </c>
      <c r="E150" s="75">
        <v>175</v>
      </c>
      <c r="F150" s="75">
        <v>72</v>
      </c>
      <c r="G150" s="75" t="s">
        <v>26</v>
      </c>
      <c r="H150" s="75">
        <v>25</v>
      </c>
      <c r="I150" s="75" t="s">
        <v>112</v>
      </c>
      <c r="J150" s="76" t="s">
        <v>803</v>
      </c>
      <c r="K150" s="75">
        <v>2</v>
      </c>
      <c r="L150" s="75">
        <v>1</v>
      </c>
      <c r="M150" s="76" t="s">
        <v>804</v>
      </c>
      <c r="N150" s="75">
        <v>9827165405</v>
      </c>
      <c r="O150" s="77" t="s">
        <v>805</v>
      </c>
      <c r="P150" s="75" t="s">
        <v>27</v>
      </c>
      <c r="Q150" s="75"/>
      <c r="R150" s="75"/>
      <c r="S150" s="75" t="s">
        <v>26</v>
      </c>
      <c r="T150" s="75"/>
      <c r="U150" s="75"/>
      <c r="V150" s="75"/>
      <c r="W150" s="75" t="s">
        <v>806</v>
      </c>
      <c r="X150" s="102"/>
      <c r="Y150" s="102"/>
      <c r="Z150" s="103"/>
      <c r="AA150" s="103"/>
      <c r="AB150" s="79"/>
      <c r="AC150" s="79"/>
    </row>
    <row r="151" spans="1:29" s="78" customFormat="1" ht="25.5" customHeight="1" x14ac:dyDescent="0.25">
      <c r="A151" s="101">
        <v>148</v>
      </c>
      <c r="B151" s="75">
        <v>27577</v>
      </c>
      <c r="C151" s="76" t="s">
        <v>821</v>
      </c>
      <c r="D151" s="104">
        <v>42120</v>
      </c>
      <c r="E151" s="75">
        <v>900533</v>
      </c>
      <c r="F151" s="75" t="s">
        <v>726</v>
      </c>
      <c r="G151" s="75" t="s">
        <v>725</v>
      </c>
      <c r="H151" s="75">
        <v>24</v>
      </c>
      <c r="I151" s="75">
        <v>169</v>
      </c>
      <c r="J151" s="76">
        <v>65</v>
      </c>
      <c r="K151" s="75" t="s">
        <v>27</v>
      </c>
      <c r="L151" s="75" t="s">
        <v>27</v>
      </c>
      <c r="M151" s="76" t="s">
        <v>112</v>
      </c>
      <c r="N151" s="75" t="s">
        <v>222</v>
      </c>
      <c r="O151" s="77">
        <v>1</v>
      </c>
      <c r="P151" s="75">
        <v>0</v>
      </c>
      <c r="Q151" s="105" t="s">
        <v>822</v>
      </c>
      <c r="R151" s="75">
        <v>9868158011</v>
      </c>
      <c r="S151" s="106" t="s">
        <v>823</v>
      </c>
      <c r="T151" s="75" t="s">
        <v>27</v>
      </c>
      <c r="U151" s="75"/>
      <c r="V151" s="75"/>
      <c r="W151" s="75" t="s">
        <v>166</v>
      </c>
      <c r="X151" s="102" t="s">
        <v>27</v>
      </c>
      <c r="Y151" s="102"/>
      <c r="Z151" s="103" t="s">
        <v>824</v>
      </c>
      <c r="AA151" s="103"/>
      <c r="AB151" s="79"/>
      <c r="AC151" s="79"/>
    </row>
    <row r="152" spans="1:29" x14ac:dyDescent="0.25">
      <c r="M152" s="113" t="s">
        <v>763</v>
      </c>
      <c r="N152" s="113"/>
      <c r="P152" s="119" t="s">
        <v>789</v>
      </c>
      <c r="Q152" s="120"/>
      <c r="R152" s="121"/>
      <c r="V152" s="68" t="s">
        <v>55</v>
      </c>
      <c r="W152" s="68">
        <f>COUNTIF(W4:W146, "Govt")</f>
        <v>4</v>
      </c>
    </row>
    <row r="153" spans="1:29" x14ac:dyDescent="0.25">
      <c r="G153" s="80" t="s">
        <v>807</v>
      </c>
      <c r="H153" s="80">
        <v>43</v>
      </c>
      <c r="I153" s="81"/>
      <c r="M153" s="63" t="s">
        <v>65</v>
      </c>
      <c r="N153" s="64">
        <f>COUNTIF(N4:N146,"PUNJAB")</f>
        <v>10</v>
      </c>
      <c r="P153" s="61"/>
      <c r="Q153" s="66" t="s">
        <v>790</v>
      </c>
      <c r="R153" s="61" t="s">
        <v>166</v>
      </c>
      <c r="V153" s="54" t="s">
        <v>39</v>
      </c>
      <c r="W153" s="54">
        <f>COUNTIF(W4:W146, "PVT")</f>
        <v>51</v>
      </c>
    </row>
    <row r="154" spans="1:29" x14ac:dyDescent="0.25">
      <c r="G154" s="80" t="s">
        <v>808</v>
      </c>
      <c r="H154" s="80">
        <v>91</v>
      </c>
      <c r="I154" s="82"/>
      <c r="M154" s="63" t="s">
        <v>99</v>
      </c>
      <c r="N154" s="64">
        <f>COUNTIF(N4:N146,"ODISHA")</f>
        <v>2</v>
      </c>
      <c r="P154" s="60">
        <v>1</v>
      </c>
      <c r="Q154" s="65">
        <v>95</v>
      </c>
      <c r="R154" s="65">
        <f>COUNTIF(P4:P151,"1")</f>
        <v>24</v>
      </c>
      <c r="V154" s="54" t="s">
        <v>166</v>
      </c>
      <c r="W154" s="54">
        <f>COUNTIF(W4:W145, "OTHERS")</f>
        <v>2</v>
      </c>
    </row>
    <row r="155" spans="1:29" x14ac:dyDescent="0.25">
      <c r="G155" s="80" t="s">
        <v>809</v>
      </c>
      <c r="H155" s="80">
        <v>13</v>
      </c>
      <c r="I155" s="83"/>
      <c r="M155" s="63" t="s">
        <v>764</v>
      </c>
      <c r="N155" s="64">
        <f>COUNTIF(N4:N146,"HP")</f>
        <v>9</v>
      </c>
      <c r="P155" s="60">
        <v>2</v>
      </c>
      <c r="Q155" s="65">
        <f>COUNTIF(O4:O151,"2")</f>
        <v>30</v>
      </c>
      <c r="R155" s="65">
        <f>COUNTIF(P4:P151,"2")</f>
        <v>20</v>
      </c>
      <c r="V155" s="54" t="s">
        <v>31</v>
      </c>
      <c r="W155" s="54">
        <v>91</v>
      </c>
    </row>
    <row r="156" spans="1:29" x14ac:dyDescent="0.25">
      <c r="G156" s="80" t="s">
        <v>810</v>
      </c>
      <c r="H156" s="80">
        <v>0</v>
      </c>
      <c r="M156" s="63" t="s">
        <v>172</v>
      </c>
      <c r="N156" s="64">
        <f>COUNTIF(N4:N146,"J&amp;K")</f>
        <v>5</v>
      </c>
      <c r="P156" s="60">
        <v>3</v>
      </c>
      <c r="Q156" s="65">
        <f>COUNTIF(O4:O151,"3")</f>
        <v>12</v>
      </c>
      <c r="R156" s="65">
        <f>COUNTIF(P4:P151,"3")</f>
        <v>12</v>
      </c>
    </row>
    <row r="157" spans="1:29" x14ac:dyDescent="0.25">
      <c r="G157" s="80"/>
      <c r="H157" s="80"/>
      <c r="M157" s="63" t="s">
        <v>308</v>
      </c>
      <c r="N157" s="64">
        <f>COUNTIF(N4:N146,"BIHAR")</f>
        <v>5</v>
      </c>
      <c r="P157" s="60">
        <v>4</v>
      </c>
      <c r="Q157" s="65">
        <f>COUNTIF(O4:O151,"4")</f>
        <v>6</v>
      </c>
      <c r="R157" s="65">
        <f>COUNTIF(P4:P151,"4")</f>
        <v>8</v>
      </c>
    </row>
    <row r="158" spans="1:29" x14ac:dyDescent="0.25">
      <c r="G158" s="80"/>
      <c r="H158" s="80">
        <v>147</v>
      </c>
      <c r="M158" s="63" t="s">
        <v>765</v>
      </c>
      <c r="N158" s="64">
        <f>COUNTIF(N4:N146,"MP")</f>
        <v>3</v>
      </c>
      <c r="P158" s="60">
        <v>5</v>
      </c>
      <c r="Q158" s="65">
        <f>COUNTIF(O4:O151,"5")</f>
        <v>4</v>
      </c>
      <c r="R158" s="65">
        <f>COUNTIF(P4:P151,"5")</f>
        <v>3</v>
      </c>
      <c r="T158" s="112" t="s">
        <v>761</v>
      </c>
      <c r="U158" s="112"/>
    </row>
    <row r="159" spans="1:29" x14ac:dyDescent="0.25">
      <c r="M159" s="63" t="s">
        <v>155</v>
      </c>
      <c r="N159" s="64">
        <f>COUNTIF(N4:N146,"GUJ")</f>
        <v>3</v>
      </c>
      <c r="P159" s="60">
        <v>6</v>
      </c>
      <c r="Q159" s="65">
        <f>COUNTIF(O4:O151,"6")</f>
        <v>1</v>
      </c>
      <c r="R159" s="65">
        <f>COUNTIF(P4:P151,"6")</f>
        <v>3</v>
      </c>
      <c r="T159" s="54" t="s">
        <v>45</v>
      </c>
      <c r="U159" s="54">
        <f>COUNTIF(V4:V151,"Offr")</f>
        <v>22</v>
      </c>
    </row>
    <row r="160" spans="1:29" x14ac:dyDescent="0.25">
      <c r="M160" s="63" t="s">
        <v>28</v>
      </c>
      <c r="N160" s="64">
        <f>COUNTIF(N4:N146,"HARYANA")</f>
        <v>17</v>
      </c>
      <c r="P160" s="60">
        <v>7</v>
      </c>
      <c r="Q160" s="65">
        <f>COUNTIF(O4:O151,"7")</f>
        <v>0</v>
      </c>
      <c r="R160" s="65">
        <f>COUNTIF(P4:P151,"7")</f>
        <v>1</v>
      </c>
      <c r="T160" s="54" t="s">
        <v>51</v>
      </c>
      <c r="U160" s="54">
        <f>COUNTIF(V4:V146,"JCO")</f>
        <v>18</v>
      </c>
    </row>
    <row r="161" spans="13:28" x14ac:dyDescent="0.25">
      <c r="M161" s="63" t="s">
        <v>222</v>
      </c>
      <c r="N161" s="64">
        <f>COUNTIF(N4:N146,"DELHI")</f>
        <v>3</v>
      </c>
      <c r="P161" s="60">
        <v>8</v>
      </c>
      <c r="Q161" s="65">
        <f>COUNTIF(O4:O151,"8")</f>
        <v>0</v>
      </c>
      <c r="R161" s="65">
        <f>COUNTIF(P4:P151,"8")</f>
        <v>0</v>
      </c>
      <c r="T161" s="54" t="s">
        <v>762</v>
      </c>
      <c r="U161" s="54">
        <f>COUNTIF(V4:V146,"OR")</f>
        <v>16</v>
      </c>
    </row>
    <row r="162" spans="13:28" x14ac:dyDescent="0.25">
      <c r="M162" s="63" t="s">
        <v>766</v>
      </c>
      <c r="N162" s="64">
        <f>COUNTIF(N4:N146,"TN")</f>
        <v>8</v>
      </c>
      <c r="P162" s="55"/>
      <c r="Q162" s="66">
        <v>148</v>
      </c>
      <c r="R162" s="66">
        <v>69</v>
      </c>
    </row>
    <row r="163" spans="13:28" x14ac:dyDescent="0.25">
      <c r="M163" s="63" t="s">
        <v>767</v>
      </c>
      <c r="N163" s="64">
        <f>COUNTIF(N4:N146,"UK")</f>
        <v>8</v>
      </c>
      <c r="P163" s="45"/>
      <c r="R163" s="45"/>
      <c r="T163" s="110" t="s">
        <v>791</v>
      </c>
      <c r="U163" s="111"/>
    </row>
    <row r="164" spans="13:28" x14ac:dyDescent="0.25">
      <c r="M164" s="63" t="s">
        <v>768</v>
      </c>
      <c r="N164" s="64">
        <f>COUNTIF(N4:N146,"WB")</f>
        <v>2</v>
      </c>
      <c r="P164" s="45"/>
      <c r="R164" s="45"/>
      <c r="T164" s="62" t="s">
        <v>50</v>
      </c>
      <c r="U164" s="62">
        <v>47</v>
      </c>
    </row>
    <row r="165" spans="13:28" x14ac:dyDescent="0.25">
      <c r="M165" s="63" t="s">
        <v>88</v>
      </c>
      <c r="N165" s="64">
        <f>COUNTIF(N4:N146,"NEW DELHI")</f>
        <v>4</v>
      </c>
      <c r="P165" s="45"/>
      <c r="R165" s="45"/>
      <c r="T165" s="62" t="s">
        <v>165</v>
      </c>
      <c r="U165" s="62">
        <f>COUNTIF(U4:U146,"NAVY")</f>
        <v>5</v>
      </c>
    </row>
    <row r="166" spans="13:28" x14ac:dyDescent="0.25">
      <c r="M166" s="63" t="s">
        <v>769</v>
      </c>
      <c r="N166" s="64">
        <f>COUNTIF(N4:N146,"UP")</f>
        <v>14</v>
      </c>
      <c r="P166" s="45"/>
      <c r="R166" s="45"/>
      <c r="T166" s="62" t="s">
        <v>72</v>
      </c>
      <c r="U166" s="62">
        <f>COUNTIF(U4:U146,"AF")</f>
        <v>5</v>
      </c>
    </row>
    <row r="167" spans="13:28" x14ac:dyDescent="0.25">
      <c r="M167" s="63" t="s">
        <v>770</v>
      </c>
      <c r="N167" s="64">
        <f>COUNTIF(N4:N146,"RAJ")</f>
        <v>13</v>
      </c>
      <c r="P167" s="45"/>
      <c r="R167" s="45"/>
      <c r="W167" s="80">
        <v>10000</v>
      </c>
      <c r="X167" s="99" t="s">
        <v>817</v>
      </c>
      <c r="Y167" s="80" t="s">
        <v>818</v>
      </c>
      <c r="Z167" s="80" t="s">
        <v>819</v>
      </c>
      <c r="AA167" s="80" t="s">
        <v>820</v>
      </c>
      <c r="AB167" s="53" t="s">
        <v>781</v>
      </c>
    </row>
    <row r="168" spans="13:28" x14ac:dyDescent="0.25">
      <c r="M168" s="63" t="s">
        <v>771</v>
      </c>
      <c r="N168" s="64">
        <f>COUNTIF(N4:N146,"KAR")</f>
        <v>9</v>
      </c>
      <c r="P168" s="45"/>
      <c r="R168" s="45"/>
      <c r="W168" s="80">
        <v>1</v>
      </c>
      <c r="X168" s="80">
        <v>1</v>
      </c>
      <c r="Y168" s="80">
        <v>1</v>
      </c>
      <c r="Z168" s="80">
        <v>1</v>
      </c>
      <c r="AA168" s="80">
        <v>1</v>
      </c>
      <c r="AB168" s="53"/>
    </row>
    <row r="169" spans="13:28" x14ac:dyDescent="0.25">
      <c r="M169" s="63" t="s">
        <v>121</v>
      </c>
      <c r="N169" s="64">
        <f>COUNTIF(N4:N146,"KER")</f>
        <v>6</v>
      </c>
      <c r="P169" s="45"/>
      <c r="R169" s="45"/>
      <c r="W169" s="80">
        <v>1</v>
      </c>
      <c r="X169" s="80">
        <v>1</v>
      </c>
      <c r="Y169" s="80">
        <v>1</v>
      </c>
      <c r="Z169" s="80">
        <v>1</v>
      </c>
      <c r="AA169" s="80">
        <v>1</v>
      </c>
      <c r="AB169" s="53"/>
    </row>
    <row r="170" spans="13:28" x14ac:dyDescent="0.25">
      <c r="M170" s="63" t="s">
        <v>293</v>
      </c>
      <c r="N170" s="64">
        <f>COUNTIF(N4:N146,"AP")</f>
        <v>2</v>
      </c>
      <c r="P170" s="45"/>
      <c r="R170" s="45"/>
      <c r="W170" s="80">
        <v>1</v>
      </c>
      <c r="X170" s="80">
        <v>1</v>
      </c>
      <c r="Y170" s="80">
        <v>1</v>
      </c>
      <c r="Z170" s="80">
        <v>1</v>
      </c>
      <c r="AA170" s="80">
        <v>1</v>
      </c>
      <c r="AB170" s="53"/>
    </row>
    <row r="171" spans="13:28" x14ac:dyDescent="0.25">
      <c r="M171" s="63" t="s">
        <v>772</v>
      </c>
      <c r="N171" s="64">
        <f>COUNTIF(N4:N146,"ASSAM")</f>
        <v>2</v>
      </c>
      <c r="P171" s="45"/>
      <c r="R171" s="45"/>
      <c r="W171" s="80">
        <v>1</v>
      </c>
      <c r="X171" s="80">
        <v>1</v>
      </c>
      <c r="Y171" s="80">
        <v>1</v>
      </c>
      <c r="Z171" s="80">
        <v>1</v>
      </c>
      <c r="AA171" s="80">
        <v>1</v>
      </c>
      <c r="AB171" s="53"/>
    </row>
    <row r="172" spans="13:28" x14ac:dyDescent="0.25">
      <c r="M172" s="63" t="s">
        <v>283</v>
      </c>
      <c r="N172" s="64">
        <f>COUNTIF(N4:N146,"MANIPUR")</f>
        <v>2</v>
      </c>
      <c r="P172" s="45"/>
      <c r="R172" s="45"/>
      <c r="W172" s="80">
        <v>1</v>
      </c>
      <c r="X172" s="80">
        <v>1</v>
      </c>
      <c r="Y172" s="80">
        <v>1</v>
      </c>
      <c r="Z172" s="80">
        <v>1</v>
      </c>
      <c r="AA172" s="80">
        <v>1</v>
      </c>
      <c r="AB172" s="53"/>
    </row>
    <row r="173" spans="13:28" x14ac:dyDescent="0.25">
      <c r="M173" s="63" t="s">
        <v>773</v>
      </c>
      <c r="N173" s="64">
        <f>COUNTIF(N4:N146,"MIZORAM")</f>
        <v>0</v>
      </c>
      <c r="P173" s="45"/>
      <c r="R173" s="45"/>
      <c r="W173" s="80">
        <v>1</v>
      </c>
      <c r="X173" s="80">
        <v>1</v>
      </c>
      <c r="Y173" s="80">
        <v>1</v>
      </c>
      <c r="Z173" s="80">
        <v>1</v>
      </c>
      <c r="AA173" s="80">
        <v>1</v>
      </c>
      <c r="AB173" s="53"/>
    </row>
    <row r="174" spans="13:28" x14ac:dyDescent="0.25">
      <c r="M174" s="63" t="s">
        <v>774</v>
      </c>
      <c r="N174" s="64">
        <f>COUNTIF(N4:N146,"NEPAL")</f>
        <v>0</v>
      </c>
      <c r="P174" s="45"/>
      <c r="R174" s="45"/>
      <c r="W174" s="80">
        <v>1</v>
      </c>
      <c r="X174" s="80">
        <v>1</v>
      </c>
      <c r="Y174" s="80">
        <v>1</v>
      </c>
      <c r="Z174" s="80">
        <v>1</v>
      </c>
      <c r="AA174" s="80">
        <v>1</v>
      </c>
      <c r="AB174" s="53"/>
    </row>
    <row r="175" spans="13:28" x14ac:dyDescent="0.25">
      <c r="M175" s="63" t="s">
        <v>775</v>
      </c>
      <c r="N175" s="64">
        <f>COUNTIF(N4:N146,"CHANDIGARH")</f>
        <v>0</v>
      </c>
      <c r="P175" s="45"/>
      <c r="R175" s="45"/>
      <c r="W175" s="80">
        <v>1</v>
      </c>
      <c r="X175" s="80">
        <v>1</v>
      </c>
      <c r="Y175" s="80">
        <v>1</v>
      </c>
      <c r="Z175" s="80">
        <v>1</v>
      </c>
      <c r="AA175" s="80">
        <v>1</v>
      </c>
      <c r="AB175" s="53"/>
    </row>
    <row r="176" spans="13:28" x14ac:dyDescent="0.25">
      <c r="M176" s="63" t="s">
        <v>250</v>
      </c>
      <c r="N176" s="64">
        <f>COUNTIF(N4:N146,"JK")</f>
        <v>2</v>
      </c>
      <c r="P176" s="45"/>
      <c r="R176" s="45"/>
      <c r="W176" s="80">
        <v>1</v>
      </c>
      <c r="X176" s="80">
        <v>1</v>
      </c>
      <c r="Y176" s="80">
        <v>1</v>
      </c>
      <c r="Z176" s="80">
        <v>1</v>
      </c>
      <c r="AA176" s="80">
        <v>1</v>
      </c>
      <c r="AB176" s="53"/>
    </row>
    <row r="177" spans="13:28" x14ac:dyDescent="0.25">
      <c r="M177" s="63" t="s">
        <v>776</v>
      </c>
      <c r="N177" s="64">
        <f>COUNTIF(N4:N146,"GOA")</f>
        <v>0</v>
      </c>
      <c r="P177" s="45"/>
      <c r="R177" s="45"/>
      <c r="W177" s="80">
        <v>1</v>
      </c>
      <c r="X177" s="80">
        <v>1</v>
      </c>
      <c r="Y177" s="80">
        <v>1</v>
      </c>
      <c r="Z177" s="80">
        <v>1</v>
      </c>
      <c r="AA177" s="80">
        <v>1</v>
      </c>
      <c r="AB177" s="53"/>
    </row>
    <row r="178" spans="13:28" x14ac:dyDescent="0.25">
      <c r="M178" s="63" t="s">
        <v>777</v>
      </c>
      <c r="N178" s="64">
        <f>COUNTIF(N4:N146,"SIKKIM")</f>
        <v>0</v>
      </c>
      <c r="W178" s="80"/>
      <c r="X178" s="80">
        <v>1</v>
      </c>
      <c r="Y178" s="80">
        <v>1</v>
      </c>
      <c r="Z178" s="80">
        <v>1</v>
      </c>
      <c r="AA178" s="80">
        <v>1</v>
      </c>
      <c r="AB178" s="53"/>
    </row>
    <row r="179" spans="13:28" x14ac:dyDescent="0.25">
      <c r="M179" s="63" t="s">
        <v>778</v>
      </c>
      <c r="N179" s="64">
        <f>COUNTIF(N4:N146,"ARUNACHAL")</f>
        <v>0</v>
      </c>
      <c r="W179" s="80"/>
      <c r="X179" s="80">
        <v>1</v>
      </c>
      <c r="Y179" s="80">
        <v>1</v>
      </c>
      <c r="Z179" s="80">
        <v>1</v>
      </c>
      <c r="AA179" s="80">
        <v>1</v>
      </c>
      <c r="AB179" s="53"/>
    </row>
    <row r="180" spans="13:28" x14ac:dyDescent="0.25">
      <c r="M180" s="63" t="s">
        <v>779</v>
      </c>
      <c r="N180" s="64">
        <f>COUNTIF(N4:N146,"CHATISGARH")</f>
        <v>0</v>
      </c>
      <c r="W180" s="80"/>
      <c r="X180" s="80">
        <v>1</v>
      </c>
      <c r="Y180" s="80">
        <v>1</v>
      </c>
      <c r="Z180" s="80">
        <v>1</v>
      </c>
      <c r="AA180" s="80">
        <v>1</v>
      </c>
      <c r="AB180" s="53"/>
    </row>
    <row r="181" spans="13:28" x14ac:dyDescent="0.25">
      <c r="M181" s="63" t="s">
        <v>383</v>
      </c>
      <c r="N181" s="64">
        <f>COUNTIF(N4:N146,"TELANGANA")</f>
        <v>2</v>
      </c>
      <c r="W181" s="80"/>
      <c r="X181" s="80">
        <v>1</v>
      </c>
      <c r="Y181" s="80">
        <v>1</v>
      </c>
      <c r="Z181" s="80">
        <v>1</v>
      </c>
      <c r="AA181" s="80">
        <v>1</v>
      </c>
      <c r="AB181" s="53"/>
    </row>
    <row r="182" spans="13:28" x14ac:dyDescent="0.25">
      <c r="M182" s="63" t="s">
        <v>36</v>
      </c>
      <c r="N182" s="64">
        <f>COUNTIF(N4:N146,"MH")</f>
        <v>11</v>
      </c>
      <c r="W182" s="53"/>
      <c r="X182" s="80">
        <v>1</v>
      </c>
      <c r="Y182" s="80">
        <v>1</v>
      </c>
      <c r="Z182" s="80">
        <v>1</v>
      </c>
      <c r="AA182" s="80">
        <v>1</v>
      </c>
      <c r="AB182" s="53"/>
    </row>
    <row r="183" spans="13:28" x14ac:dyDescent="0.25">
      <c r="M183" s="63" t="s">
        <v>780</v>
      </c>
      <c r="N183" s="64">
        <f>COUNTIF(N4:N146,"MEGHALAYA")</f>
        <v>0</v>
      </c>
      <c r="W183" s="53"/>
      <c r="X183" s="80">
        <v>1</v>
      </c>
      <c r="Y183" s="80">
        <v>1</v>
      </c>
      <c r="Z183" s="80">
        <v>1</v>
      </c>
      <c r="AA183" s="80">
        <v>1</v>
      </c>
      <c r="AB183" s="53"/>
    </row>
    <row r="184" spans="13:28" x14ac:dyDescent="0.25">
      <c r="M184" s="63" t="s">
        <v>781</v>
      </c>
      <c r="N184" s="64">
        <f>SUM(N153:N183)</f>
        <v>142</v>
      </c>
      <c r="W184" s="53"/>
      <c r="X184" s="80">
        <v>1</v>
      </c>
      <c r="Y184" s="80">
        <v>1</v>
      </c>
      <c r="Z184" s="80">
        <v>1</v>
      </c>
      <c r="AA184" s="80">
        <v>1</v>
      </c>
      <c r="AB184" s="53"/>
    </row>
    <row r="185" spans="13:28" x14ac:dyDescent="0.25">
      <c r="W185" s="53"/>
      <c r="X185" s="80"/>
      <c r="Y185" s="80">
        <v>1</v>
      </c>
      <c r="Z185" s="80">
        <v>1</v>
      </c>
      <c r="AA185" s="80">
        <v>1</v>
      </c>
      <c r="AB185" s="53"/>
    </row>
    <row r="186" spans="13:28" x14ac:dyDescent="0.25">
      <c r="W186" s="53"/>
      <c r="X186" s="80"/>
      <c r="Y186" s="80">
        <v>1</v>
      </c>
      <c r="Z186" s="80">
        <v>1</v>
      </c>
      <c r="AA186" s="80">
        <v>1</v>
      </c>
      <c r="AB186" s="53"/>
    </row>
    <row r="187" spans="13:28" x14ac:dyDescent="0.25">
      <c r="W187" s="53"/>
      <c r="X187" s="80"/>
      <c r="Y187" s="80">
        <v>1</v>
      </c>
      <c r="Z187" s="80">
        <v>1</v>
      </c>
      <c r="AA187" s="80">
        <v>1</v>
      </c>
      <c r="AB187" s="53"/>
    </row>
    <row r="188" spans="13:28" x14ac:dyDescent="0.25">
      <c r="W188" s="53"/>
      <c r="X188" s="80"/>
      <c r="Y188" s="80">
        <v>1</v>
      </c>
      <c r="Z188" s="80">
        <v>1</v>
      </c>
      <c r="AA188" s="80">
        <v>1</v>
      </c>
      <c r="AB188" s="53"/>
    </row>
    <row r="189" spans="13:28" x14ac:dyDescent="0.25">
      <c r="W189" s="53"/>
      <c r="X189" s="80"/>
      <c r="Y189" s="80">
        <v>1</v>
      </c>
      <c r="Z189" s="80">
        <v>1</v>
      </c>
      <c r="AA189" s="80">
        <v>1</v>
      </c>
      <c r="AB189" s="53"/>
    </row>
    <row r="190" spans="13:28" x14ac:dyDescent="0.25">
      <c r="W190" s="53"/>
      <c r="X190" s="80"/>
      <c r="Y190" s="80">
        <v>1</v>
      </c>
      <c r="Z190" s="80">
        <v>1</v>
      </c>
      <c r="AA190" s="80">
        <v>1</v>
      </c>
      <c r="AB190" s="53"/>
    </row>
    <row r="191" spans="13:28" x14ac:dyDescent="0.25">
      <c r="W191" s="53"/>
      <c r="X191" s="80"/>
      <c r="Y191" s="80">
        <v>1</v>
      </c>
      <c r="Z191" s="80">
        <v>1</v>
      </c>
      <c r="AA191" s="80">
        <v>1</v>
      </c>
      <c r="AB191" s="53"/>
    </row>
    <row r="192" spans="13:28" x14ac:dyDescent="0.25">
      <c r="W192" s="53"/>
      <c r="X192" s="80"/>
      <c r="Y192" s="80">
        <v>1</v>
      </c>
      <c r="Z192" s="80">
        <v>1</v>
      </c>
      <c r="AA192" s="80">
        <v>1</v>
      </c>
      <c r="AB192" s="53"/>
    </row>
    <row r="193" spans="23:28" x14ac:dyDescent="0.25">
      <c r="W193" s="53"/>
      <c r="X193" s="80"/>
      <c r="Y193" s="80">
        <v>1</v>
      </c>
      <c r="Z193" s="80">
        <v>1</v>
      </c>
      <c r="AA193" s="80">
        <v>1</v>
      </c>
      <c r="AB193" s="53"/>
    </row>
    <row r="194" spans="23:28" x14ac:dyDescent="0.25">
      <c r="W194" s="53"/>
      <c r="X194" s="80"/>
      <c r="Y194" s="80">
        <v>1</v>
      </c>
      <c r="Z194" s="80">
        <v>1</v>
      </c>
      <c r="AA194" s="80">
        <v>1</v>
      </c>
      <c r="AB194" s="53"/>
    </row>
    <row r="195" spans="23:28" x14ac:dyDescent="0.25">
      <c r="W195" s="53"/>
      <c r="X195" s="80"/>
      <c r="Y195" s="80">
        <v>1</v>
      </c>
      <c r="Z195" s="80">
        <v>1</v>
      </c>
      <c r="AA195" s="80">
        <v>1</v>
      </c>
      <c r="AB195" s="53"/>
    </row>
    <row r="196" spans="23:28" x14ac:dyDescent="0.25">
      <c r="W196" s="53"/>
      <c r="X196" s="80"/>
      <c r="Y196" s="80">
        <v>1</v>
      </c>
      <c r="Z196" s="80">
        <v>1</v>
      </c>
      <c r="AA196" s="80">
        <v>1</v>
      </c>
      <c r="AB196" s="53"/>
    </row>
    <row r="197" spans="23:28" x14ac:dyDescent="0.25">
      <c r="W197" s="53"/>
      <c r="X197" s="80"/>
      <c r="Y197" s="80">
        <v>1</v>
      </c>
      <c r="Z197" s="80">
        <v>1</v>
      </c>
      <c r="AA197" s="80">
        <v>1</v>
      </c>
      <c r="AB197" s="53"/>
    </row>
    <row r="198" spans="23:28" x14ac:dyDescent="0.25">
      <c r="W198" s="53"/>
      <c r="X198" s="80"/>
      <c r="Y198" s="80">
        <v>1</v>
      </c>
      <c r="Z198" s="80">
        <v>1</v>
      </c>
      <c r="AA198" s="80">
        <v>1</v>
      </c>
      <c r="AB198" s="53"/>
    </row>
    <row r="199" spans="23:28" x14ac:dyDescent="0.25">
      <c r="W199" s="53"/>
      <c r="X199" s="80"/>
      <c r="Y199" s="80">
        <v>1</v>
      </c>
      <c r="Z199" s="80">
        <v>1</v>
      </c>
      <c r="AA199" s="80">
        <v>1</v>
      </c>
      <c r="AB199" s="53"/>
    </row>
    <row r="200" spans="23:28" x14ac:dyDescent="0.25">
      <c r="W200" s="53"/>
      <c r="X200" s="80"/>
      <c r="Y200" s="80">
        <v>1</v>
      </c>
      <c r="Z200" s="80">
        <v>1</v>
      </c>
      <c r="AA200" s="80">
        <v>1</v>
      </c>
      <c r="AB200" s="53"/>
    </row>
    <row r="201" spans="23:28" x14ac:dyDescent="0.25">
      <c r="W201" s="53"/>
      <c r="X201" s="80"/>
      <c r="Y201" s="80">
        <v>1</v>
      </c>
      <c r="Z201" s="80">
        <v>1</v>
      </c>
      <c r="AA201" s="80">
        <v>1</v>
      </c>
      <c r="AB201" s="53"/>
    </row>
    <row r="202" spans="23:28" x14ac:dyDescent="0.25">
      <c r="W202" s="53"/>
      <c r="X202" s="80"/>
      <c r="Y202" s="80">
        <v>1</v>
      </c>
      <c r="Z202" s="80">
        <v>1</v>
      </c>
      <c r="AA202" s="80">
        <v>1</v>
      </c>
      <c r="AB202" s="53"/>
    </row>
    <row r="203" spans="23:28" x14ac:dyDescent="0.25">
      <c r="W203" s="53"/>
      <c r="X203" s="80"/>
      <c r="Y203" s="80"/>
      <c r="Z203" s="80">
        <v>1</v>
      </c>
      <c r="AA203" s="80">
        <v>1</v>
      </c>
      <c r="AB203" s="53"/>
    </row>
    <row r="204" spans="23:28" x14ac:dyDescent="0.25">
      <c r="W204" s="53"/>
      <c r="X204" s="80"/>
      <c r="Y204" s="80"/>
      <c r="Z204" s="80">
        <v>1</v>
      </c>
      <c r="AA204" s="80">
        <v>1</v>
      </c>
      <c r="AB204" s="53"/>
    </row>
    <row r="205" spans="23:28" x14ac:dyDescent="0.25">
      <c r="W205" s="53"/>
      <c r="X205" s="80"/>
      <c r="Y205" s="80"/>
      <c r="Z205" s="80">
        <v>1</v>
      </c>
      <c r="AA205" s="80">
        <v>1</v>
      </c>
      <c r="AB205" s="53"/>
    </row>
    <row r="206" spans="23:28" x14ac:dyDescent="0.25">
      <c r="W206" s="53"/>
      <c r="X206" s="80"/>
      <c r="Y206" s="80"/>
      <c r="Z206" s="80">
        <v>1</v>
      </c>
      <c r="AA206" s="80">
        <v>1</v>
      </c>
      <c r="AB206" s="53"/>
    </row>
    <row r="207" spans="23:28" x14ac:dyDescent="0.25">
      <c r="W207" s="53"/>
      <c r="X207" s="80"/>
      <c r="Y207" s="80"/>
      <c r="Z207" s="80">
        <v>1</v>
      </c>
      <c r="AA207" s="80">
        <v>1</v>
      </c>
      <c r="AB207" s="53"/>
    </row>
    <row r="208" spans="23:28" x14ac:dyDescent="0.25">
      <c r="W208" s="53"/>
      <c r="X208" s="80"/>
      <c r="Y208" s="80"/>
      <c r="Z208" s="80">
        <v>1</v>
      </c>
      <c r="AA208" s="80">
        <v>3</v>
      </c>
      <c r="AB208" s="53"/>
    </row>
    <row r="209" spans="23:28" x14ac:dyDescent="0.25">
      <c r="W209" s="53"/>
      <c r="X209" s="80"/>
      <c r="Y209" s="80"/>
      <c r="Z209" s="80"/>
      <c r="AA209" s="80">
        <v>1</v>
      </c>
      <c r="AB209" s="53"/>
    </row>
    <row r="210" spans="23:28" x14ac:dyDescent="0.25">
      <c r="W210" s="53">
        <v>10</v>
      </c>
      <c r="X210" s="80">
        <v>17</v>
      </c>
      <c r="Y210" s="80">
        <v>35</v>
      </c>
      <c r="Z210" s="80">
        <v>41</v>
      </c>
      <c r="AA210" s="80">
        <v>44</v>
      </c>
      <c r="AB210" s="100">
        <v>146</v>
      </c>
    </row>
    <row r="211" spans="23:28" x14ac:dyDescent="0.25">
      <c r="W211" s="53"/>
      <c r="X211" s="80"/>
      <c r="Y211" s="80"/>
      <c r="Z211" s="80"/>
      <c r="AA211" s="80"/>
    </row>
    <row r="212" spans="23:28" x14ac:dyDescent="0.25">
      <c r="W212" s="53"/>
      <c r="X212" s="80"/>
      <c r="Y212" s="80"/>
      <c r="Z212" s="80"/>
      <c r="AA212" s="80"/>
    </row>
    <row r="213" spans="23:28" x14ac:dyDescent="0.25">
      <c r="W213" s="53"/>
      <c r="X213" s="80"/>
      <c r="Y213" s="80"/>
      <c r="Z213" s="80"/>
      <c r="AA213" s="80"/>
    </row>
    <row r="214" spans="23:28" x14ac:dyDescent="0.25">
      <c r="W214" s="53"/>
      <c r="X214" s="80"/>
      <c r="Y214" s="80"/>
      <c r="Z214" s="80"/>
      <c r="AA214" s="80"/>
    </row>
    <row r="215" spans="23:28" x14ac:dyDescent="0.25">
      <c r="W215" s="53"/>
      <c r="X215" s="80"/>
      <c r="Y215" s="80"/>
      <c r="Z215" s="80"/>
      <c r="AA215" s="80"/>
    </row>
    <row r="216" spans="23:28" x14ac:dyDescent="0.25">
      <c r="W216" s="53"/>
      <c r="X216" s="80"/>
      <c r="Y216" s="80"/>
      <c r="Z216" s="80"/>
      <c r="AA216" s="80"/>
    </row>
    <row r="217" spans="23:28" x14ac:dyDescent="0.25">
      <c r="W217" s="53"/>
      <c r="X217" s="80"/>
      <c r="Y217" s="80"/>
      <c r="Z217" s="80"/>
      <c r="AA217" s="80"/>
    </row>
    <row r="218" spans="23:28" x14ac:dyDescent="0.25">
      <c r="W218" s="53"/>
      <c r="X218" s="80"/>
      <c r="Y218" s="80"/>
      <c r="Z218" s="80"/>
      <c r="AA218" s="80"/>
    </row>
    <row r="219" spans="23:28" x14ac:dyDescent="0.25">
      <c r="W219" s="53"/>
      <c r="X219" s="80"/>
      <c r="Y219" s="80"/>
      <c r="Z219" s="80"/>
      <c r="AA219" s="80"/>
    </row>
    <row r="220" spans="23:28" x14ac:dyDescent="0.25">
      <c r="W220" s="53"/>
      <c r="X220" s="80"/>
      <c r="Y220" s="80"/>
      <c r="Z220" s="80"/>
      <c r="AA220" s="80"/>
    </row>
    <row r="221" spans="23:28" x14ac:dyDescent="0.25">
      <c r="W221" s="53"/>
      <c r="X221" s="80"/>
      <c r="Y221" s="80"/>
      <c r="Z221" s="80"/>
      <c r="AA221" s="80"/>
    </row>
    <row r="222" spans="23:28" x14ac:dyDescent="0.25">
      <c r="W222" s="53"/>
      <c r="X222" s="80"/>
      <c r="Y222" s="80"/>
      <c r="Z222" s="80"/>
      <c r="AA222" s="80"/>
    </row>
    <row r="223" spans="23:28" x14ac:dyDescent="0.25">
      <c r="W223" s="53"/>
      <c r="X223" s="80"/>
      <c r="Y223" s="80"/>
      <c r="Z223" s="80"/>
      <c r="AA223" s="80"/>
    </row>
    <row r="224" spans="23:28" x14ac:dyDescent="0.25">
      <c r="W224" s="53"/>
      <c r="X224" s="80"/>
      <c r="Y224" s="80"/>
      <c r="Z224" s="80"/>
      <c r="AA224" s="80"/>
    </row>
    <row r="225" spans="23:27" x14ac:dyDescent="0.25">
      <c r="W225" s="53"/>
      <c r="X225" s="80"/>
      <c r="Y225" s="80"/>
      <c r="Z225" s="80"/>
      <c r="AA225" s="80"/>
    </row>
    <row r="226" spans="23:27" x14ac:dyDescent="0.25">
      <c r="W226" s="53"/>
      <c r="X226" s="80"/>
      <c r="Y226" s="80"/>
      <c r="Z226" s="80"/>
      <c r="AA226" s="80"/>
    </row>
    <row r="227" spans="23:27" x14ac:dyDescent="0.25">
      <c r="W227" s="53"/>
      <c r="X227" s="80"/>
      <c r="Y227" s="80"/>
      <c r="Z227" s="80"/>
      <c r="AA227" s="80"/>
    </row>
    <row r="228" spans="23:27" x14ac:dyDescent="0.25">
      <c r="W228" s="53"/>
      <c r="X228" s="80"/>
      <c r="Y228" s="80"/>
      <c r="Z228" s="80"/>
      <c r="AA228" s="80"/>
    </row>
    <row r="229" spans="23:27" x14ac:dyDescent="0.25">
      <c r="W229" s="53"/>
      <c r="X229" s="80"/>
      <c r="Y229" s="80"/>
      <c r="Z229" s="80"/>
      <c r="AA229" s="80"/>
    </row>
    <row r="230" spans="23:27" x14ac:dyDescent="0.25">
      <c r="W230" s="53"/>
      <c r="X230" s="80"/>
      <c r="Y230" s="80"/>
      <c r="Z230" s="80"/>
      <c r="AA230" s="80"/>
    </row>
    <row r="231" spans="23:27" x14ac:dyDescent="0.25">
      <c r="W231" s="53"/>
      <c r="X231" s="80"/>
      <c r="Y231" s="80"/>
      <c r="Z231" s="80"/>
      <c r="AA231" s="80"/>
    </row>
    <row r="232" spans="23:27" x14ac:dyDescent="0.25">
      <c r="W232" s="53"/>
      <c r="X232" s="80"/>
      <c r="Y232" s="80"/>
      <c r="Z232" s="80"/>
      <c r="AA232" s="80"/>
    </row>
    <row r="233" spans="23:27" x14ac:dyDescent="0.25">
      <c r="W233" s="53"/>
      <c r="X233" s="80"/>
      <c r="Y233" s="80"/>
      <c r="Z233" s="80"/>
      <c r="AA233" s="80"/>
    </row>
    <row r="234" spans="23:27" x14ac:dyDescent="0.25">
      <c r="W234" s="53"/>
      <c r="X234" s="80"/>
      <c r="Y234" s="80"/>
      <c r="Z234" s="80"/>
      <c r="AA234" s="80"/>
    </row>
    <row r="235" spans="23:27" x14ac:dyDescent="0.25">
      <c r="W235" s="53"/>
      <c r="X235" s="80"/>
      <c r="Y235" s="80"/>
      <c r="Z235" s="80"/>
      <c r="AA235" s="80"/>
    </row>
    <row r="236" spans="23:27" x14ac:dyDescent="0.25">
      <c r="W236" s="53"/>
      <c r="X236" s="80"/>
      <c r="Y236" s="80"/>
      <c r="Z236" s="80"/>
      <c r="AA236" s="80"/>
    </row>
    <row r="237" spans="23:27" x14ac:dyDescent="0.25">
      <c r="W237" s="53"/>
      <c r="X237" s="80"/>
      <c r="Y237" s="80"/>
      <c r="Z237" s="80"/>
      <c r="AA237" s="80"/>
    </row>
    <row r="238" spans="23:27" x14ac:dyDescent="0.25">
      <c r="W238" s="53"/>
      <c r="X238" s="80"/>
      <c r="Y238" s="80"/>
      <c r="Z238" s="80"/>
      <c r="AA238" s="80"/>
    </row>
    <row r="239" spans="23:27" x14ac:dyDescent="0.25">
      <c r="W239" s="53"/>
      <c r="X239" s="80"/>
      <c r="Y239" s="80"/>
      <c r="Z239" s="80"/>
      <c r="AA239" s="80"/>
    </row>
    <row r="240" spans="23:27" x14ac:dyDescent="0.25">
      <c r="W240" s="53"/>
      <c r="X240" s="80"/>
      <c r="Y240" s="80"/>
      <c r="Z240" s="80"/>
      <c r="AA240" s="80"/>
    </row>
    <row r="241" spans="23:27" x14ac:dyDescent="0.25">
      <c r="W241" s="53"/>
      <c r="X241" s="80"/>
      <c r="Y241" s="80"/>
      <c r="Z241" s="80"/>
      <c r="AA241" s="80"/>
    </row>
    <row r="242" spans="23:27" x14ac:dyDescent="0.25">
      <c r="W242" s="53"/>
      <c r="X242" s="80"/>
      <c r="Y242" s="80"/>
      <c r="Z242" s="80"/>
      <c r="AA242" s="80"/>
    </row>
    <row r="243" spans="23:27" x14ac:dyDescent="0.25">
      <c r="W243" s="53"/>
      <c r="X243" s="80"/>
      <c r="Y243" s="80"/>
      <c r="Z243" s="80"/>
      <c r="AA243" s="80"/>
    </row>
    <row r="244" spans="23:27" x14ac:dyDescent="0.25">
      <c r="W244" s="53"/>
      <c r="X244" s="80"/>
      <c r="Y244" s="80"/>
      <c r="Z244" s="80"/>
      <c r="AA244" s="80"/>
    </row>
    <row r="245" spans="23:27" x14ac:dyDescent="0.25">
      <c r="W245" s="53"/>
      <c r="X245" s="80"/>
      <c r="Y245" s="80"/>
      <c r="Z245" s="80"/>
      <c r="AA245" s="80"/>
    </row>
    <row r="246" spans="23:27" x14ac:dyDescent="0.25">
      <c r="W246" s="53"/>
      <c r="X246" s="80"/>
      <c r="Y246" s="80"/>
      <c r="Z246" s="80"/>
      <c r="AA246" s="80"/>
    </row>
    <row r="247" spans="23:27" x14ac:dyDescent="0.25">
      <c r="W247" s="53"/>
      <c r="X247" s="80"/>
      <c r="Y247" s="80"/>
      <c r="Z247" s="80"/>
      <c r="AA247" s="80"/>
    </row>
    <row r="248" spans="23:27" x14ac:dyDescent="0.25">
      <c r="W248" s="53"/>
      <c r="X248" s="80"/>
      <c r="Y248" s="80"/>
      <c r="Z248" s="80"/>
      <c r="AA248" s="80"/>
    </row>
    <row r="249" spans="23:27" x14ac:dyDescent="0.25">
      <c r="W249" s="53"/>
      <c r="X249" s="80"/>
      <c r="Y249" s="80"/>
      <c r="Z249" s="80"/>
      <c r="AA249" s="80"/>
    </row>
    <row r="250" spans="23:27" x14ac:dyDescent="0.25">
      <c r="W250" s="53"/>
      <c r="X250" s="80"/>
      <c r="Y250" s="80"/>
      <c r="Z250" s="80"/>
      <c r="AA250" s="80"/>
    </row>
    <row r="251" spans="23:27" x14ac:dyDescent="0.25">
      <c r="W251" s="53"/>
      <c r="X251" s="80"/>
      <c r="Y251" s="80"/>
      <c r="Z251" s="80"/>
      <c r="AA251" s="80"/>
    </row>
    <row r="252" spans="23:27" x14ac:dyDescent="0.25">
      <c r="W252" s="53"/>
      <c r="X252" s="80"/>
      <c r="Y252" s="80"/>
      <c r="Z252" s="80"/>
      <c r="AA252" s="80"/>
    </row>
    <row r="253" spans="23:27" x14ac:dyDescent="0.25">
      <c r="W253" s="53"/>
      <c r="X253" s="80"/>
      <c r="Y253" s="80"/>
      <c r="Z253" s="80"/>
      <c r="AA253" s="80"/>
    </row>
    <row r="254" spans="23:27" x14ac:dyDescent="0.25">
      <c r="W254" s="53"/>
      <c r="X254" s="80"/>
      <c r="Y254" s="80"/>
      <c r="Z254" s="80"/>
      <c r="AA254" s="80"/>
    </row>
    <row r="255" spans="23:27" x14ac:dyDescent="0.25">
      <c r="W255" s="53"/>
      <c r="X255" s="80"/>
      <c r="Y255" s="80"/>
      <c r="Z255" s="80"/>
      <c r="AA255" s="80"/>
    </row>
    <row r="256" spans="23:27" x14ac:dyDescent="0.25">
      <c r="W256" s="53"/>
      <c r="X256" s="80"/>
      <c r="Y256" s="80"/>
      <c r="Z256" s="80"/>
      <c r="AA256" s="80"/>
    </row>
    <row r="257" spans="23:27" x14ac:dyDescent="0.25">
      <c r="W257" s="53"/>
      <c r="X257" s="80"/>
      <c r="Y257" s="80"/>
      <c r="Z257" s="80"/>
      <c r="AA257" s="80"/>
    </row>
    <row r="258" spans="23:27" x14ac:dyDescent="0.25">
      <c r="W258" s="53"/>
      <c r="X258" s="80"/>
      <c r="Y258" s="80"/>
      <c r="Z258" s="80"/>
      <c r="AA258" s="80"/>
    </row>
    <row r="259" spans="23:27" x14ac:dyDescent="0.25">
      <c r="W259" s="53"/>
      <c r="X259" s="80"/>
      <c r="Y259" s="80"/>
      <c r="Z259" s="80"/>
      <c r="AA259" s="80"/>
    </row>
    <row r="260" spans="23:27" x14ac:dyDescent="0.25">
      <c r="W260" s="53"/>
      <c r="X260" s="80"/>
      <c r="Y260" s="80"/>
      <c r="Z260" s="80"/>
      <c r="AA260" s="80"/>
    </row>
    <row r="261" spans="23:27" x14ac:dyDescent="0.25">
      <c r="W261" s="53"/>
      <c r="X261" s="80"/>
      <c r="Y261" s="80"/>
      <c r="Z261" s="80"/>
      <c r="AA261" s="80"/>
    </row>
    <row r="262" spans="23:27" x14ac:dyDescent="0.25">
      <c r="W262" s="53"/>
      <c r="X262" s="80"/>
      <c r="Y262" s="80"/>
      <c r="Z262" s="80"/>
      <c r="AA262" s="80"/>
    </row>
    <row r="263" spans="23:27" x14ac:dyDescent="0.25">
      <c r="W263" s="53"/>
      <c r="X263" s="80"/>
      <c r="Y263" s="80"/>
      <c r="Z263" s="80"/>
      <c r="AA263" s="80"/>
    </row>
    <row r="264" spans="23:27" x14ac:dyDescent="0.25">
      <c r="W264" s="53"/>
      <c r="X264" s="80"/>
      <c r="Y264" s="80"/>
      <c r="Z264" s="80"/>
      <c r="AA264" s="80"/>
    </row>
    <row r="265" spans="23:27" x14ac:dyDescent="0.25">
      <c r="W265" s="53"/>
      <c r="X265" s="80"/>
      <c r="Y265" s="80"/>
      <c r="Z265" s="80"/>
      <c r="AA265" s="80"/>
    </row>
    <row r="266" spans="23:27" x14ac:dyDescent="0.25">
      <c r="W266" s="53"/>
      <c r="X266" s="80"/>
      <c r="Y266" s="80"/>
      <c r="Z266" s="80"/>
      <c r="AA266" s="80"/>
    </row>
    <row r="267" spans="23:27" x14ac:dyDescent="0.25">
      <c r="W267" s="53"/>
      <c r="X267" s="80"/>
      <c r="Y267" s="80"/>
      <c r="Z267" s="80"/>
      <c r="AA267" s="80"/>
    </row>
    <row r="268" spans="23:27" x14ac:dyDescent="0.25">
      <c r="W268" s="53"/>
      <c r="X268" s="80"/>
      <c r="Y268" s="80"/>
      <c r="Z268" s="80"/>
      <c r="AA268" s="80"/>
    </row>
    <row r="269" spans="23:27" x14ac:dyDescent="0.25">
      <c r="W269" s="53"/>
      <c r="X269" s="80"/>
      <c r="Y269" s="80"/>
      <c r="Z269" s="80"/>
      <c r="AA269" s="80"/>
    </row>
    <row r="270" spans="23:27" x14ac:dyDescent="0.25">
      <c r="W270" s="53"/>
      <c r="X270" s="80"/>
      <c r="Y270" s="80"/>
      <c r="Z270" s="80"/>
      <c r="AA270" s="80"/>
    </row>
    <row r="271" spans="23:27" x14ac:dyDescent="0.25">
      <c r="W271" s="53"/>
      <c r="X271" s="80"/>
      <c r="Y271" s="80"/>
      <c r="Z271" s="80"/>
      <c r="AA271" s="80"/>
    </row>
    <row r="272" spans="23:27" x14ac:dyDescent="0.25">
      <c r="W272" s="53"/>
      <c r="X272" s="80"/>
      <c r="Y272" s="80"/>
      <c r="Z272" s="80"/>
      <c r="AA272" s="80"/>
    </row>
    <row r="273" spans="23:27" x14ac:dyDescent="0.25">
      <c r="W273" s="53"/>
      <c r="X273" s="80"/>
      <c r="Y273" s="80"/>
      <c r="Z273" s="80"/>
      <c r="AA273" s="80"/>
    </row>
    <row r="274" spans="23:27" x14ac:dyDescent="0.25">
      <c r="W274" s="53"/>
      <c r="X274" s="80"/>
      <c r="Y274" s="80"/>
      <c r="Z274" s="80"/>
      <c r="AA274" s="80"/>
    </row>
    <row r="275" spans="23:27" x14ac:dyDescent="0.25">
      <c r="W275" s="53"/>
      <c r="X275" s="80"/>
      <c r="Y275" s="80"/>
      <c r="Z275" s="80"/>
      <c r="AA275" s="80"/>
    </row>
    <row r="276" spans="23:27" x14ac:dyDescent="0.25">
      <c r="W276" s="53"/>
      <c r="X276" s="80"/>
      <c r="Y276" s="80"/>
      <c r="Z276" s="80"/>
      <c r="AA276" s="80"/>
    </row>
    <row r="277" spans="23:27" x14ac:dyDescent="0.25">
      <c r="W277" s="53"/>
      <c r="X277" s="80"/>
      <c r="Y277" s="80"/>
      <c r="Z277" s="80"/>
      <c r="AA277" s="80"/>
    </row>
    <row r="278" spans="23:27" x14ac:dyDescent="0.25">
      <c r="W278" s="53"/>
      <c r="X278" s="80"/>
      <c r="Y278" s="80"/>
      <c r="Z278" s="80"/>
      <c r="AA278" s="80"/>
    </row>
    <row r="279" spans="23:27" x14ac:dyDescent="0.25">
      <c r="W279" s="53"/>
      <c r="X279" s="80"/>
      <c r="Y279" s="80"/>
      <c r="Z279" s="80"/>
      <c r="AA279" s="80"/>
    </row>
    <row r="280" spans="23:27" x14ac:dyDescent="0.25">
      <c r="W280" s="53"/>
      <c r="X280" s="80"/>
      <c r="Y280" s="80"/>
      <c r="Z280" s="80"/>
      <c r="AA280" s="80"/>
    </row>
    <row r="281" spans="23:27" x14ac:dyDescent="0.25">
      <c r="W281" s="53"/>
      <c r="X281" s="80"/>
      <c r="Y281" s="80"/>
      <c r="Z281" s="80"/>
      <c r="AA281" s="80"/>
    </row>
    <row r="282" spans="23:27" x14ac:dyDescent="0.25">
      <c r="W282" s="53"/>
      <c r="X282" s="80"/>
      <c r="Y282" s="80"/>
      <c r="Z282" s="80"/>
      <c r="AA282" s="80"/>
    </row>
    <row r="283" spans="23:27" x14ac:dyDescent="0.25">
      <c r="W283" s="53"/>
      <c r="X283" s="80"/>
      <c r="Y283" s="80"/>
      <c r="Z283" s="80"/>
      <c r="AA283" s="80"/>
    </row>
    <row r="284" spans="23:27" x14ac:dyDescent="0.25">
      <c r="W284" s="53"/>
      <c r="X284" s="80"/>
      <c r="Y284" s="80"/>
      <c r="Z284" s="80"/>
      <c r="AA284" s="80"/>
    </row>
    <row r="285" spans="23:27" x14ac:dyDescent="0.25">
      <c r="W285" s="53"/>
      <c r="X285" s="80"/>
      <c r="Y285" s="80"/>
      <c r="Z285" s="80"/>
      <c r="AA285" s="80"/>
    </row>
    <row r="286" spans="23:27" x14ac:dyDescent="0.25">
      <c r="W286" s="53"/>
      <c r="X286" s="80"/>
      <c r="Y286" s="80"/>
      <c r="Z286" s="80"/>
      <c r="AA286" s="80"/>
    </row>
  </sheetData>
  <mergeCells count="15">
    <mergeCell ref="A2:G2"/>
    <mergeCell ref="H2:L2"/>
    <mergeCell ref="O2:P2"/>
    <mergeCell ref="Q2:Q3"/>
    <mergeCell ref="R2:R3"/>
    <mergeCell ref="AA2:AA3"/>
    <mergeCell ref="T163:U163"/>
    <mergeCell ref="T158:U158"/>
    <mergeCell ref="M152:N152"/>
    <mergeCell ref="T2:V2"/>
    <mergeCell ref="W2:W3"/>
    <mergeCell ref="P152:R152"/>
    <mergeCell ref="X2:Y2"/>
    <mergeCell ref="Z2:Z3"/>
    <mergeCell ref="S2:S3"/>
  </mergeCells>
  <conditionalFormatting sqref="E150:E151">
    <cfRule type="cellIs" dxfId="15" priority="12" stopIfTrue="1" operator="greaterThan">
      <formula>200</formula>
    </cfRule>
  </conditionalFormatting>
  <conditionalFormatting sqref="K150:K151">
    <cfRule type="cellIs" dxfId="14" priority="9" stopIfTrue="1" operator="equal">
      <formula>0</formula>
    </cfRule>
    <cfRule type="cellIs" dxfId="13" priority="10" stopIfTrue="1" operator="equal">
      <formula>0</formula>
    </cfRule>
    <cfRule type="cellIs" dxfId="12" priority="11" stopIfTrue="1" operator="lessThan">
      <formula>0</formula>
    </cfRule>
  </conditionalFormatting>
  <conditionalFormatting sqref="B150:B151">
    <cfRule type="cellIs" dxfId="11" priority="8" stopIfTrue="1" operator="greaterThan">
      <formula>27431</formula>
    </cfRule>
  </conditionalFormatting>
  <conditionalFormatting sqref="H1:H1048576">
    <cfRule type="cellIs" dxfId="10" priority="1" operator="greaterThan">
      <formula>28</formula>
    </cfRule>
    <cfRule type="cellIs" dxfId="9" priority="2" operator="between">
      <formula>26</formula>
      <formula>28</formula>
    </cfRule>
    <cfRule type="cellIs" dxfId="8" priority="3" operator="between">
      <formula>23</formula>
      <formula>25</formula>
    </cfRule>
    <cfRule type="cellIs" dxfId="7" priority="4" operator="between">
      <formula>18</formula>
      <formula>22</formula>
    </cfRule>
  </conditionalFormatting>
  <hyperlinks>
    <hyperlink ref="S4" r:id="rId1"/>
    <hyperlink ref="S5" r:id="rId2"/>
    <hyperlink ref="S6" r:id="rId3"/>
    <hyperlink ref="S7" r:id="rId4"/>
    <hyperlink ref="S8" r:id="rId5"/>
    <hyperlink ref="S10" r:id="rId6"/>
    <hyperlink ref="S11" r:id="rId7"/>
    <hyperlink ref="S12" r:id="rId8"/>
    <hyperlink ref="S13" r:id="rId9"/>
    <hyperlink ref="S14" r:id="rId10"/>
    <hyperlink ref="S9" r:id="rId11"/>
    <hyperlink ref="S15" r:id="rId12"/>
    <hyperlink ref="S16" r:id="rId13"/>
    <hyperlink ref="S17" r:id="rId14"/>
    <hyperlink ref="S18" r:id="rId15"/>
    <hyperlink ref="S19" r:id="rId16"/>
    <hyperlink ref="S20" r:id="rId17"/>
    <hyperlink ref="S21" r:id="rId18"/>
    <hyperlink ref="S22" r:id="rId19"/>
    <hyperlink ref="S25" r:id="rId20"/>
    <hyperlink ref="S26" r:id="rId21"/>
    <hyperlink ref="S27" r:id="rId22"/>
    <hyperlink ref="S24" r:id="rId23"/>
    <hyperlink ref="S23" r:id="rId24"/>
    <hyperlink ref="S28" r:id="rId25"/>
    <hyperlink ref="S29" r:id="rId26"/>
    <hyperlink ref="S30" r:id="rId27"/>
    <hyperlink ref="S31" r:id="rId28"/>
    <hyperlink ref="S32" r:id="rId29"/>
    <hyperlink ref="S33" r:id="rId30"/>
    <hyperlink ref="S34" r:id="rId31"/>
    <hyperlink ref="S35" r:id="rId32"/>
    <hyperlink ref="S36" r:id="rId33"/>
    <hyperlink ref="S37" r:id="rId34"/>
    <hyperlink ref="S38" r:id="rId35"/>
    <hyperlink ref="S39" r:id="rId36"/>
    <hyperlink ref="S41" r:id="rId37"/>
    <hyperlink ref="S42" r:id="rId38"/>
    <hyperlink ref="S43" r:id="rId39"/>
    <hyperlink ref="S44" r:id="rId40"/>
    <hyperlink ref="S45" r:id="rId41"/>
    <hyperlink ref="S46" r:id="rId42"/>
    <hyperlink ref="S47" r:id="rId43"/>
    <hyperlink ref="S48" r:id="rId44"/>
    <hyperlink ref="S49" r:id="rId45"/>
    <hyperlink ref="S52" r:id="rId46"/>
    <hyperlink ref="S53" r:id="rId47"/>
    <hyperlink ref="S51" r:id="rId48"/>
    <hyperlink ref="S54" r:id="rId49"/>
    <hyperlink ref="S50" r:id="rId50"/>
    <hyperlink ref="S55" r:id="rId51"/>
    <hyperlink ref="S56" r:id="rId52"/>
    <hyperlink ref="S57" r:id="rId53"/>
    <hyperlink ref="S58" r:id="rId54"/>
    <hyperlink ref="S59" r:id="rId55"/>
    <hyperlink ref="S60" r:id="rId56"/>
    <hyperlink ref="S61" r:id="rId57"/>
    <hyperlink ref="S62" r:id="rId58"/>
    <hyperlink ref="S63" r:id="rId59"/>
    <hyperlink ref="S64" r:id="rId60"/>
    <hyperlink ref="S65" r:id="rId61"/>
    <hyperlink ref="S66" r:id="rId62"/>
    <hyperlink ref="S67" r:id="rId63"/>
    <hyperlink ref="S68" r:id="rId64"/>
    <hyperlink ref="S69" r:id="rId65"/>
    <hyperlink ref="S70" r:id="rId66"/>
    <hyperlink ref="S71" r:id="rId67"/>
    <hyperlink ref="S72" r:id="rId68"/>
    <hyperlink ref="S73" r:id="rId69"/>
    <hyperlink ref="S75" r:id="rId70"/>
    <hyperlink ref="S76" r:id="rId71"/>
    <hyperlink ref="S77" r:id="rId72"/>
    <hyperlink ref="S81" r:id="rId73"/>
    <hyperlink ref="S82" r:id="rId74"/>
    <hyperlink ref="S80" r:id="rId75"/>
    <hyperlink ref="S83" r:id="rId76"/>
    <hyperlink ref="S79" r:id="rId77"/>
    <hyperlink ref="S78" r:id="rId78"/>
    <hyperlink ref="S84" r:id="rId79"/>
    <hyperlink ref="S85" r:id="rId80"/>
    <hyperlink ref="S86" r:id="rId81"/>
    <hyperlink ref="S87" r:id="rId82"/>
    <hyperlink ref="S88" r:id="rId83"/>
    <hyperlink ref="S89" r:id="rId84"/>
    <hyperlink ref="S90" r:id="rId85"/>
    <hyperlink ref="S91" r:id="rId86"/>
    <hyperlink ref="S92" r:id="rId87"/>
    <hyperlink ref="S93" r:id="rId88"/>
    <hyperlink ref="S94" r:id="rId89"/>
    <hyperlink ref="S95" r:id="rId90"/>
    <hyperlink ref="S96" r:id="rId91"/>
    <hyperlink ref="S98" r:id="rId92"/>
    <hyperlink ref="S99" r:id="rId93"/>
    <hyperlink ref="S100" r:id="rId94"/>
    <hyperlink ref="S101" r:id="rId95"/>
    <hyperlink ref="S102" r:id="rId96"/>
    <hyperlink ref="S103" r:id="rId97"/>
    <hyperlink ref="S104" r:id="rId98"/>
    <hyperlink ref="S105" r:id="rId99"/>
    <hyperlink ref="S106" r:id="rId100"/>
    <hyperlink ref="S108" r:id="rId101"/>
    <hyperlink ref="S109" r:id="rId102"/>
    <hyperlink ref="S110" r:id="rId103"/>
    <hyperlink ref="S111" r:id="rId104"/>
    <hyperlink ref="S107" r:id="rId105"/>
    <hyperlink ref="S97" r:id="rId106"/>
    <hyperlink ref="S112" r:id="rId107"/>
    <hyperlink ref="S113" r:id="rId108"/>
    <hyperlink ref="S114" r:id="rId109"/>
    <hyperlink ref="S115" r:id="rId110"/>
    <hyperlink ref="S116" r:id="rId111"/>
    <hyperlink ref="S117" r:id="rId112"/>
    <hyperlink ref="S118" r:id="rId113"/>
    <hyperlink ref="S119" r:id="rId114"/>
    <hyperlink ref="S120" r:id="rId115"/>
    <hyperlink ref="S122" r:id="rId116"/>
    <hyperlink ref="S123" r:id="rId117"/>
    <hyperlink ref="S124" r:id="rId118"/>
    <hyperlink ref="S125" r:id="rId119"/>
    <hyperlink ref="S126" r:id="rId120"/>
    <hyperlink ref="S127" r:id="rId121"/>
    <hyperlink ref="S128" r:id="rId122"/>
    <hyperlink ref="S129" r:id="rId123"/>
    <hyperlink ref="S130" r:id="rId124"/>
    <hyperlink ref="S131" r:id="rId125"/>
    <hyperlink ref="S132" r:id="rId126"/>
    <hyperlink ref="S133" r:id="rId127"/>
    <hyperlink ref="S134" r:id="rId128"/>
    <hyperlink ref="S135" r:id="rId129"/>
    <hyperlink ref="S137" r:id="rId130"/>
    <hyperlink ref="S138" r:id="rId131"/>
    <hyperlink ref="S139" r:id="rId132"/>
    <hyperlink ref="S140" r:id="rId133"/>
    <hyperlink ref="S136" r:id="rId134"/>
    <hyperlink ref="S141" r:id="rId135"/>
    <hyperlink ref="S142" r:id="rId136"/>
    <hyperlink ref="S143" r:id="rId137"/>
    <hyperlink ref="S144" r:id="rId138"/>
    <hyperlink ref="S145" r:id="rId139"/>
    <hyperlink ref="S146" r:id="rId140"/>
    <hyperlink ref="S147" r:id="rId141"/>
    <hyperlink ref="S148" r:id="rId142"/>
    <hyperlink ref="S149" r:id="rId143"/>
    <hyperlink ref="O150" r:id="rId144"/>
    <hyperlink ref="S151" r:id="rId14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6"/>
  <sheetViews>
    <sheetView topLeftCell="S35" zoomScale="90" zoomScaleNormal="90" workbookViewId="0">
      <selection activeCell="AB2" sqref="AB2:AB43"/>
    </sheetView>
  </sheetViews>
  <sheetFormatPr defaultRowHeight="15" x14ac:dyDescent="0.25"/>
  <cols>
    <col min="1" max="1" width="17.7109375" customWidth="1"/>
    <col min="2" max="2" width="11.42578125" style="50" customWidth="1"/>
    <col min="3" max="3" width="12.5703125" style="50" customWidth="1"/>
    <col min="4" max="4" width="48.5703125" customWidth="1"/>
    <col min="5" max="5" width="10.85546875" customWidth="1"/>
    <col min="14" max="14" width="14.42578125" customWidth="1"/>
    <col min="15" max="15" width="16.5703125" style="50" bestFit="1" customWidth="1"/>
    <col min="18" max="18" width="53.85546875" style="44" customWidth="1"/>
    <col min="19" max="19" width="23.140625" customWidth="1"/>
    <col min="20" max="20" width="36.5703125" style="49" customWidth="1"/>
    <col min="22" max="22" width="12.42578125" customWidth="1"/>
    <col min="27" max="27" width="15.7109375" customWidth="1"/>
  </cols>
  <sheetData>
    <row r="2" spans="1:27" x14ac:dyDescent="0.25"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36"/>
      <c r="O2" s="36"/>
      <c r="P2" s="124" t="s">
        <v>3</v>
      </c>
      <c r="Q2" s="126"/>
      <c r="R2" s="127" t="s">
        <v>21</v>
      </c>
      <c r="S2" s="117" t="s">
        <v>4</v>
      </c>
      <c r="T2" s="127" t="s">
        <v>5</v>
      </c>
      <c r="U2" s="130" t="s">
        <v>6</v>
      </c>
      <c r="V2" s="131"/>
      <c r="W2" s="132"/>
      <c r="X2" s="117" t="s">
        <v>7</v>
      </c>
      <c r="Y2" s="122" t="s">
        <v>8</v>
      </c>
      <c r="Z2" s="123"/>
      <c r="AA2" s="117" t="s">
        <v>22</v>
      </c>
    </row>
    <row r="3" spans="1:27" ht="38.25" x14ac:dyDescent="0.25">
      <c r="A3" s="92" t="s">
        <v>811</v>
      </c>
      <c r="B3" s="25" t="s">
        <v>0</v>
      </c>
      <c r="C3" s="25" t="s">
        <v>1</v>
      </c>
      <c r="D3" s="25" t="s">
        <v>2</v>
      </c>
      <c r="E3" s="25" t="s">
        <v>715</v>
      </c>
      <c r="F3" s="25" t="s">
        <v>716</v>
      </c>
      <c r="G3" s="25" t="s">
        <v>717</v>
      </c>
      <c r="H3" s="9" t="s">
        <v>718</v>
      </c>
      <c r="I3" s="25" t="s">
        <v>9</v>
      </c>
      <c r="J3" s="9" t="s">
        <v>10</v>
      </c>
      <c r="K3" s="9" t="s">
        <v>11</v>
      </c>
      <c r="L3" s="25" t="s">
        <v>12</v>
      </c>
      <c r="M3" s="25" t="s">
        <v>13</v>
      </c>
      <c r="N3" s="9" t="s">
        <v>16</v>
      </c>
      <c r="O3" s="9" t="s">
        <v>20</v>
      </c>
      <c r="P3" s="25" t="s">
        <v>14</v>
      </c>
      <c r="Q3" s="25" t="s">
        <v>15</v>
      </c>
      <c r="R3" s="128"/>
      <c r="S3" s="118"/>
      <c r="T3" s="128"/>
      <c r="U3" s="9" t="s">
        <v>17</v>
      </c>
      <c r="V3" s="9" t="s">
        <v>18</v>
      </c>
      <c r="W3" s="9" t="s">
        <v>19</v>
      </c>
      <c r="X3" s="118"/>
      <c r="Y3" s="8" t="s">
        <v>17</v>
      </c>
      <c r="Z3" s="9" t="s">
        <v>18</v>
      </c>
      <c r="AA3" s="118"/>
    </row>
    <row r="4" spans="1:27" ht="26.25" x14ac:dyDescent="0.25">
      <c r="A4" s="53"/>
      <c r="B4" s="10">
        <v>1</v>
      </c>
      <c r="C4" s="11">
        <v>2449</v>
      </c>
      <c r="D4" s="12" t="s">
        <v>34</v>
      </c>
      <c r="E4" s="39">
        <v>42097</v>
      </c>
      <c r="F4" s="11">
        <v>68810</v>
      </c>
      <c r="G4" s="11" t="s">
        <v>719</v>
      </c>
      <c r="H4" s="11" t="s">
        <v>727</v>
      </c>
      <c r="I4" s="11">
        <v>23</v>
      </c>
      <c r="J4" s="11">
        <v>169</v>
      </c>
      <c r="K4" s="11">
        <v>55</v>
      </c>
      <c r="L4" s="11" t="s">
        <v>26</v>
      </c>
      <c r="M4" s="11" t="s">
        <v>27</v>
      </c>
      <c r="N4" s="11" t="s">
        <v>35</v>
      </c>
      <c r="O4" s="14" t="s">
        <v>782</v>
      </c>
      <c r="P4" s="11">
        <v>1</v>
      </c>
      <c r="Q4" s="11">
        <v>0</v>
      </c>
      <c r="R4" s="13" t="s">
        <v>37</v>
      </c>
      <c r="S4" s="14">
        <v>9595425111</v>
      </c>
      <c r="T4" s="46" t="s">
        <v>38</v>
      </c>
      <c r="U4" s="14" t="s">
        <v>27</v>
      </c>
      <c r="V4" s="14"/>
      <c r="W4" s="14"/>
      <c r="X4" s="14" t="s">
        <v>39</v>
      </c>
      <c r="Y4" s="14" t="s">
        <v>27</v>
      </c>
      <c r="Z4" s="14"/>
      <c r="AA4" s="15" t="s">
        <v>40</v>
      </c>
    </row>
    <row r="5" spans="1:27" x14ac:dyDescent="0.25">
      <c r="A5" s="53"/>
      <c r="B5" s="16">
        <v>2</v>
      </c>
      <c r="C5" s="16">
        <v>2451</v>
      </c>
      <c r="D5" s="17" t="s">
        <v>47</v>
      </c>
      <c r="E5" s="40">
        <v>42097</v>
      </c>
      <c r="F5" s="16">
        <v>750370</v>
      </c>
      <c r="G5" s="16" t="s">
        <v>724</v>
      </c>
      <c r="H5" s="16" t="s">
        <v>720</v>
      </c>
      <c r="I5" s="11">
        <v>24</v>
      </c>
      <c r="J5" s="11">
        <v>165</v>
      </c>
      <c r="K5" s="11">
        <v>58</v>
      </c>
      <c r="L5" s="11" t="s">
        <v>26</v>
      </c>
      <c r="M5" s="11" t="s">
        <v>27</v>
      </c>
      <c r="N5" s="11" t="s">
        <v>33</v>
      </c>
      <c r="O5" s="14" t="s">
        <v>28</v>
      </c>
      <c r="P5" s="2">
        <v>1</v>
      </c>
      <c r="Q5" s="2">
        <v>0</v>
      </c>
      <c r="R5" s="29" t="s">
        <v>48</v>
      </c>
      <c r="S5" s="30">
        <v>9811893223</v>
      </c>
      <c r="T5" s="46" t="s">
        <v>49</v>
      </c>
      <c r="U5" s="26" t="s">
        <v>26</v>
      </c>
      <c r="V5" s="26" t="s">
        <v>50</v>
      </c>
      <c r="W5" s="26" t="s">
        <v>51</v>
      </c>
      <c r="X5" s="26" t="s">
        <v>31</v>
      </c>
      <c r="Y5" s="26" t="s">
        <v>27</v>
      </c>
      <c r="Z5" s="15"/>
      <c r="AA5" s="15" t="s">
        <v>52</v>
      </c>
    </row>
    <row r="6" spans="1:27" ht="26.25" x14ac:dyDescent="0.25">
      <c r="A6" s="53"/>
      <c r="B6" s="10">
        <v>3</v>
      </c>
      <c r="C6" s="11">
        <v>2453</v>
      </c>
      <c r="D6" s="12" t="s">
        <v>56</v>
      </c>
      <c r="E6" s="41">
        <v>42097</v>
      </c>
      <c r="F6" s="11">
        <v>753665</v>
      </c>
      <c r="G6" s="11" t="s">
        <v>724</v>
      </c>
      <c r="H6" s="11" t="s">
        <v>720</v>
      </c>
      <c r="I6" s="14">
        <v>22</v>
      </c>
      <c r="J6" s="11">
        <v>155</v>
      </c>
      <c r="K6" s="11">
        <v>51</v>
      </c>
      <c r="L6" s="14" t="s">
        <v>26</v>
      </c>
      <c r="M6" s="11" t="s">
        <v>27</v>
      </c>
      <c r="N6" s="11" t="s">
        <v>33</v>
      </c>
      <c r="O6" s="14" t="s">
        <v>770</v>
      </c>
      <c r="P6" s="11">
        <v>1</v>
      </c>
      <c r="Q6" s="11">
        <v>0</v>
      </c>
      <c r="R6" s="29" t="s">
        <v>57</v>
      </c>
      <c r="S6" s="30">
        <v>9785488169</v>
      </c>
      <c r="T6" s="46" t="s">
        <v>58</v>
      </c>
      <c r="U6" s="14" t="s">
        <v>26</v>
      </c>
      <c r="V6" s="14" t="s">
        <v>50</v>
      </c>
      <c r="W6" s="14" t="s">
        <v>51</v>
      </c>
      <c r="X6" s="14" t="s">
        <v>39</v>
      </c>
      <c r="Y6" s="14" t="s">
        <v>27</v>
      </c>
      <c r="Z6" s="14"/>
      <c r="AA6" s="21" t="s">
        <v>59</v>
      </c>
    </row>
    <row r="7" spans="1:27" ht="26.25" x14ac:dyDescent="0.25">
      <c r="A7" s="53"/>
      <c r="B7" s="16">
        <v>4</v>
      </c>
      <c r="C7" s="11">
        <v>2456</v>
      </c>
      <c r="D7" s="12" t="s">
        <v>69</v>
      </c>
      <c r="E7" s="41">
        <v>42097</v>
      </c>
      <c r="F7" s="11">
        <v>182372</v>
      </c>
      <c r="G7" s="11" t="s">
        <v>719</v>
      </c>
      <c r="H7" s="11" t="s">
        <v>720</v>
      </c>
      <c r="I7" s="14">
        <v>22</v>
      </c>
      <c r="J7" s="11">
        <v>164</v>
      </c>
      <c r="K7" s="11">
        <v>58</v>
      </c>
      <c r="L7" s="11" t="s">
        <v>26</v>
      </c>
      <c r="M7" s="11" t="s">
        <v>27</v>
      </c>
      <c r="N7" s="11" t="s">
        <v>61</v>
      </c>
      <c r="O7" s="14" t="s">
        <v>769</v>
      </c>
      <c r="P7" s="11">
        <v>2</v>
      </c>
      <c r="Q7" s="11">
        <v>0</v>
      </c>
      <c r="R7" s="29" t="s">
        <v>70</v>
      </c>
      <c r="S7" s="30">
        <v>8743938685</v>
      </c>
      <c r="T7" s="46" t="s">
        <v>71</v>
      </c>
      <c r="U7" s="14" t="s">
        <v>26</v>
      </c>
      <c r="V7" s="14" t="s">
        <v>72</v>
      </c>
      <c r="W7" s="14" t="s">
        <v>51</v>
      </c>
      <c r="X7" s="14" t="s">
        <v>31</v>
      </c>
      <c r="Y7" s="14" t="s">
        <v>27</v>
      </c>
      <c r="Z7" s="14"/>
      <c r="AA7" s="21" t="s">
        <v>73</v>
      </c>
    </row>
    <row r="8" spans="1:27" ht="26.25" x14ac:dyDescent="0.25">
      <c r="A8" s="53"/>
      <c r="B8" s="10">
        <v>5</v>
      </c>
      <c r="C8" s="11">
        <v>2457</v>
      </c>
      <c r="D8" s="12" t="s">
        <v>748</v>
      </c>
      <c r="E8" s="41">
        <v>42097</v>
      </c>
      <c r="F8" s="11">
        <v>754642</v>
      </c>
      <c r="G8" s="11" t="s">
        <v>724</v>
      </c>
      <c r="H8" s="11" t="s">
        <v>727</v>
      </c>
      <c r="I8" s="11">
        <v>23</v>
      </c>
      <c r="J8" s="11">
        <v>168</v>
      </c>
      <c r="K8" s="11">
        <v>50</v>
      </c>
      <c r="L8" s="11" t="s">
        <v>27</v>
      </c>
      <c r="M8" s="11" t="s">
        <v>27</v>
      </c>
      <c r="N8" s="11" t="s">
        <v>33</v>
      </c>
      <c r="O8" s="14" t="s">
        <v>785</v>
      </c>
      <c r="P8" s="11">
        <v>1</v>
      </c>
      <c r="Q8" s="11">
        <v>0</v>
      </c>
      <c r="R8" s="29" t="s">
        <v>74</v>
      </c>
      <c r="S8" s="30">
        <v>9445501046</v>
      </c>
      <c r="T8" s="46" t="s">
        <v>75</v>
      </c>
      <c r="U8" s="14" t="s">
        <v>27</v>
      </c>
      <c r="V8" s="14"/>
      <c r="W8" s="14"/>
      <c r="X8" s="14" t="s">
        <v>39</v>
      </c>
      <c r="Y8" s="14" t="s">
        <v>27</v>
      </c>
      <c r="Z8" s="14"/>
      <c r="AA8" s="21"/>
    </row>
    <row r="9" spans="1:27" ht="26.25" x14ac:dyDescent="0.25">
      <c r="A9" s="53"/>
      <c r="B9" s="16">
        <v>6</v>
      </c>
      <c r="C9" s="11">
        <v>2461</v>
      </c>
      <c r="D9" s="12" t="s">
        <v>87</v>
      </c>
      <c r="E9" s="42">
        <v>42097</v>
      </c>
      <c r="F9" s="11">
        <v>850320</v>
      </c>
      <c r="G9" s="11" t="s">
        <v>722</v>
      </c>
      <c r="H9" s="11" t="s">
        <v>720</v>
      </c>
      <c r="I9" s="11">
        <v>23</v>
      </c>
      <c r="J9" s="11">
        <v>159</v>
      </c>
      <c r="K9" s="11">
        <v>60</v>
      </c>
      <c r="L9" s="11" t="s">
        <v>26</v>
      </c>
      <c r="M9" s="11" t="s">
        <v>27</v>
      </c>
      <c r="N9" s="11" t="s">
        <v>61</v>
      </c>
      <c r="O9" s="14" t="s">
        <v>88</v>
      </c>
      <c r="P9" s="11">
        <v>5</v>
      </c>
      <c r="Q9" s="11">
        <v>0</v>
      </c>
      <c r="R9" s="29" t="s">
        <v>89</v>
      </c>
      <c r="S9" s="30">
        <v>9013050807</v>
      </c>
      <c r="T9" s="46" t="s">
        <v>90</v>
      </c>
      <c r="U9" s="30" t="s">
        <v>27</v>
      </c>
      <c r="V9" s="30"/>
      <c r="W9" s="30"/>
      <c r="X9" s="30" t="s">
        <v>39</v>
      </c>
      <c r="Y9" s="30" t="s">
        <v>27</v>
      </c>
      <c r="Z9" s="30"/>
      <c r="AA9" s="31" t="s">
        <v>91</v>
      </c>
    </row>
    <row r="10" spans="1:27" x14ac:dyDescent="0.25">
      <c r="A10" s="53"/>
      <c r="B10" s="10">
        <v>7</v>
      </c>
      <c r="C10" s="16">
        <v>2463</v>
      </c>
      <c r="D10" s="17" t="s">
        <v>95</v>
      </c>
      <c r="E10" s="43">
        <v>42097</v>
      </c>
      <c r="F10" s="16">
        <v>104598</v>
      </c>
      <c r="G10" s="16" t="s">
        <v>719</v>
      </c>
      <c r="H10" s="16" t="s">
        <v>725</v>
      </c>
      <c r="I10" s="11">
        <v>25</v>
      </c>
      <c r="J10" s="11">
        <v>161</v>
      </c>
      <c r="K10" s="11">
        <v>51</v>
      </c>
      <c r="L10" s="11" t="s">
        <v>26</v>
      </c>
      <c r="M10" s="11" t="s">
        <v>27</v>
      </c>
      <c r="N10" s="11" t="s">
        <v>61</v>
      </c>
      <c r="O10" s="11" t="s">
        <v>28</v>
      </c>
      <c r="P10" s="11">
        <v>1</v>
      </c>
      <c r="Q10" s="11">
        <v>2</v>
      </c>
      <c r="R10" s="29" t="s">
        <v>96</v>
      </c>
      <c r="S10" s="30">
        <v>9592729357</v>
      </c>
      <c r="T10" s="46" t="s">
        <v>97</v>
      </c>
      <c r="U10" s="30" t="s">
        <v>26</v>
      </c>
      <c r="V10" s="30" t="s">
        <v>50</v>
      </c>
      <c r="W10" s="30" t="s">
        <v>51</v>
      </c>
      <c r="X10" s="30" t="s">
        <v>31</v>
      </c>
      <c r="Y10" s="30" t="s">
        <v>27</v>
      </c>
      <c r="Z10" s="30"/>
      <c r="AA10" s="31"/>
    </row>
    <row r="11" spans="1:27" ht="26.25" x14ac:dyDescent="0.25">
      <c r="A11" s="53"/>
      <c r="B11" s="16">
        <v>8</v>
      </c>
      <c r="C11" s="11">
        <v>2465</v>
      </c>
      <c r="D11" s="12" t="s">
        <v>103</v>
      </c>
      <c r="E11" s="42">
        <v>42097</v>
      </c>
      <c r="F11" s="11">
        <v>750845</v>
      </c>
      <c r="G11" s="11" t="s">
        <v>724</v>
      </c>
      <c r="H11" s="11" t="s">
        <v>720</v>
      </c>
      <c r="I11" s="11">
        <v>24</v>
      </c>
      <c r="J11" s="11">
        <v>156</v>
      </c>
      <c r="K11" s="11">
        <v>49</v>
      </c>
      <c r="L11" s="11" t="s">
        <v>26</v>
      </c>
      <c r="M11" s="11" t="s">
        <v>27</v>
      </c>
      <c r="N11" s="11" t="s">
        <v>61</v>
      </c>
      <c r="O11" s="14" t="s">
        <v>769</v>
      </c>
      <c r="P11" s="11">
        <v>3</v>
      </c>
      <c r="Q11" s="11">
        <v>6</v>
      </c>
      <c r="R11" s="29" t="s">
        <v>104</v>
      </c>
      <c r="S11" s="30">
        <v>9919864124</v>
      </c>
      <c r="T11" s="46" t="s">
        <v>105</v>
      </c>
      <c r="U11" s="30" t="s">
        <v>26</v>
      </c>
      <c r="V11" s="30" t="s">
        <v>50</v>
      </c>
      <c r="W11" s="30" t="s">
        <v>86</v>
      </c>
      <c r="X11" s="30" t="s">
        <v>39</v>
      </c>
      <c r="Y11" s="30" t="s">
        <v>27</v>
      </c>
      <c r="Z11" s="30"/>
      <c r="AA11" s="31" t="s">
        <v>106</v>
      </c>
    </row>
    <row r="12" spans="1:27" ht="26.25" x14ac:dyDescent="0.25">
      <c r="A12" s="53"/>
      <c r="B12" s="10">
        <v>9</v>
      </c>
      <c r="C12" s="11">
        <v>2466</v>
      </c>
      <c r="D12" s="12" t="s">
        <v>116</v>
      </c>
      <c r="E12" s="42">
        <v>42097</v>
      </c>
      <c r="F12" s="11">
        <v>899998</v>
      </c>
      <c r="G12" s="11" t="s">
        <v>722</v>
      </c>
      <c r="H12" s="11" t="s">
        <v>720</v>
      </c>
      <c r="I12" s="11">
        <v>22</v>
      </c>
      <c r="J12" s="11">
        <v>165</v>
      </c>
      <c r="K12" s="11">
        <v>57</v>
      </c>
      <c r="L12" s="11" t="s">
        <v>26</v>
      </c>
      <c r="M12" s="11" t="s">
        <v>27</v>
      </c>
      <c r="N12" s="11" t="s">
        <v>61</v>
      </c>
      <c r="O12" s="11" t="s">
        <v>770</v>
      </c>
      <c r="P12" s="11">
        <v>1</v>
      </c>
      <c r="Q12" s="11">
        <v>0</v>
      </c>
      <c r="R12" s="13" t="s">
        <v>117</v>
      </c>
      <c r="S12" s="14">
        <v>992986507</v>
      </c>
      <c r="T12" s="46" t="s">
        <v>118</v>
      </c>
      <c r="U12" s="30" t="s">
        <v>26</v>
      </c>
      <c r="V12" s="30" t="s">
        <v>50</v>
      </c>
      <c r="W12" s="30" t="s">
        <v>86</v>
      </c>
      <c r="X12" s="30" t="s">
        <v>31</v>
      </c>
      <c r="Y12" s="30" t="s">
        <v>27</v>
      </c>
      <c r="Z12" s="30"/>
      <c r="AA12" s="31" t="s">
        <v>119</v>
      </c>
    </row>
    <row r="13" spans="1:27" ht="26.25" x14ac:dyDescent="0.25">
      <c r="A13" s="53"/>
      <c r="B13" s="16">
        <v>10</v>
      </c>
      <c r="C13" s="11">
        <v>2468</v>
      </c>
      <c r="D13" s="12" t="s">
        <v>124</v>
      </c>
      <c r="E13" s="42">
        <v>42097</v>
      </c>
      <c r="F13" s="11">
        <v>752616</v>
      </c>
      <c r="G13" s="11" t="s">
        <v>724</v>
      </c>
      <c r="H13" s="11" t="s">
        <v>720</v>
      </c>
      <c r="I13" s="11">
        <v>25</v>
      </c>
      <c r="J13" s="11">
        <v>153</v>
      </c>
      <c r="K13" s="11">
        <v>54</v>
      </c>
      <c r="L13" s="11" t="s">
        <v>26</v>
      </c>
      <c r="M13" s="11" t="s">
        <v>27</v>
      </c>
      <c r="N13" s="11" t="s">
        <v>33</v>
      </c>
      <c r="O13" s="11" t="s">
        <v>28</v>
      </c>
      <c r="P13" s="11">
        <v>7</v>
      </c>
      <c r="Q13" s="11">
        <v>0</v>
      </c>
      <c r="R13" s="13" t="s">
        <v>125</v>
      </c>
      <c r="S13" s="14">
        <v>9999175357</v>
      </c>
      <c r="T13" s="46" t="s">
        <v>126</v>
      </c>
      <c r="U13" s="14" t="s">
        <v>26</v>
      </c>
      <c r="V13" s="30" t="s">
        <v>50</v>
      </c>
      <c r="W13" s="14" t="s">
        <v>86</v>
      </c>
      <c r="X13" s="14" t="s">
        <v>39</v>
      </c>
      <c r="Y13" s="14"/>
      <c r="Z13" s="14"/>
      <c r="AA13" s="21"/>
    </row>
    <row r="14" spans="1:27" ht="26.25" x14ac:dyDescent="0.25">
      <c r="A14" s="53"/>
      <c r="B14" s="10">
        <v>11</v>
      </c>
      <c r="C14" s="11">
        <v>2469</v>
      </c>
      <c r="D14" s="12" t="s">
        <v>127</v>
      </c>
      <c r="E14" s="42">
        <v>42097</v>
      </c>
      <c r="F14" s="11">
        <v>450246</v>
      </c>
      <c r="G14" s="11" t="s">
        <v>726</v>
      </c>
      <c r="H14" s="11" t="s">
        <v>720</v>
      </c>
      <c r="I14" s="11">
        <v>23</v>
      </c>
      <c r="J14" s="11">
        <v>155</v>
      </c>
      <c r="K14" s="11">
        <v>54</v>
      </c>
      <c r="L14" s="11" t="s">
        <v>128</v>
      </c>
      <c r="M14" s="11" t="s">
        <v>27</v>
      </c>
      <c r="N14" s="11" t="s">
        <v>112</v>
      </c>
      <c r="O14" s="11" t="s">
        <v>769</v>
      </c>
      <c r="P14" s="11">
        <v>1</v>
      </c>
      <c r="Q14" s="11">
        <v>0</v>
      </c>
      <c r="R14" s="13" t="s">
        <v>129</v>
      </c>
      <c r="S14" s="14">
        <v>9839043570</v>
      </c>
      <c r="T14" s="46" t="s">
        <v>130</v>
      </c>
      <c r="U14" s="14" t="s">
        <v>27</v>
      </c>
      <c r="V14" s="14"/>
      <c r="W14" s="14"/>
      <c r="X14" s="14" t="s">
        <v>31</v>
      </c>
      <c r="Y14" s="14" t="s">
        <v>27</v>
      </c>
      <c r="Z14" s="14"/>
      <c r="AA14" s="21" t="s">
        <v>131</v>
      </c>
    </row>
    <row r="15" spans="1:27" ht="25.5" x14ac:dyDescent="0.25">
      <c r="A15" s="53"/>
      <c r="B15" s="16">
        <v>12</v>
      </c>
      <c r="C15" s="11">
        <v>2471</v>
      </c>
      <c r="D15" s="12" t="s">
        <v>135</v>
      </c>
      <c r="E15" s="42">
        <v>42097</v>
      </c>
      <c r="F15" s="11">
        <v>758702</v>
      </c>
      <c r="G15" s="11" t="s">
        <v>724</v>
      </c>
      <c r="H15" s="11" t="s">
        <v>725</v>
      </c>
      <c r="I15" s="5">
        <v>23</v>
      </c>
      <c r="J15" s="5">
        <v>158</v>
      </c>
      <c r="K15" s="5">
        <v>53</v>
      </c>
      <c r="L15" s="5" t="s">
        <v>26</v>
      </c>
      <c r="M15" s="5" t="s">
        <v>27</v>
      </c>
      <c r="N15" s="5" t="s">
        <v>136</v>
      </c>
      <c r="O15" s="5" t="s">
        <v>764</v>
      </c>
      <c r="P15" s="5">
        <v>1</v>
      </c>
      <c r="Q15" s="5">
        <v>0</v>
      </c>
      <c r="R15" s="7" t="s">
        <v>137</v>
      </c>
      <c r="S15" s="5">
        <v>9318595100</v>
      </c>
      <c r="T15" s="47" t="s">
        <v>138</v>
      </c>
      <c r="U15" s="22" t="s">
        <v>27</v>
      </c>
      <c r="V15" s="22"/>
      <c r="W15" s="22"/>
      <c r="X15" s="22" t="s">
        <v>31</v>
      </c>
      <c r="Y15" s="22" t="s">
        <v>27</v>
      </c>
      <c r="Z15" s="22"/>
      <c r="AA15" s="21" t="s">
        <v>139</v>
      </c>
    </row>
    <row r="16" spans="1:27" ht="26.25" x14ac:dyDescent="0.25">
      <c r="A16" s="53"/>
      <c r="B16" s="10">
        <v>13</v>
      </c>
      <c r="C16" s="11">
        <v>2474</v>
      </c>
      <c r="D16" s="12" t="s">
        <v>147</v>
      </c>
      <c r="E16" s="42">
        <v>42097</v>
      </c>
      <c r="F16" s="11">
        <v>950892</v>
      </c>
      <c r="G16" s="11" t="s">
        <v>726</v>
      </c>
      <c r="H16" s="11" t="s">
        <v>725</v>
      </c>
      <c r="I16" s="11">
        <v>25</v>
      </c>
      <c r="J16" s="11">
        <v>152</v>
      </c>
      <c r="K16" s="11">
        <v>49</v>
      </c>
      <c r="L16" s="11" t="s">
        <v>26</v>
      </c>
      <c r="M16" s="11" t="s">
        <v>27</v>
      </c>
      <c r="N16" s="11" t="s">
        <v>61</v>
      </c>
      <c r="O16" s="11" t="s">
        <v>770</v>
      </c>
      <c r="P16" s="11">
        <v>1</v>
      </c>
      <c r="Q16" s="11">
        <v>0</v>
      </c>
      <c r="R16" s="13" t="s">
        <v>148</v>
      </c>
      <c r="S16" s="14">
        <v>9414023297</v>
      </c>
      <c r="T16" s="46" t="s">
        <v>149</v>
      </c>
      <c r="U16" s="14" t="s">
        <v>27</v>
      </c>
      <c r="V16" s="14"/>
      <c r="W16" s="14"/>
      <c r="X16" s="14" t="s">
        <v>31</v>
      </c>
      <c r="Y16" s="14" t="s">
        <v>27</v>
      </c>
      <c r="Z16" s="14"/>
      <c r="AA16" s="21"/>
    </row>
    <row r="17" spans="1:27" ht="25.5" x14ac:dyDescent="0.25">
      <c r="A17" s="53"/>
      <c r="B17" s="16">
        <v>14</v>
      </c>
      <c r="C17" s="11">
        <v>2475</v>
      </c>
      <c r="D17" s="12" t="s">
        <v>150</v>
      </c>
      <c r="E17" s="42">
        <v>42097</v>
      </c>
      <c r="F17" s="11">
        <v>753882</v>
      </c>
      <c r="G17" s="11" t="s">
        <v>724</v>
      </c>
      <c r="H17" s="11" t="s">
        <v>720</v>
      </c>
      <c r="I17" s="5">
        <v>24</v>
      </c>
      <c r="J17" s="5">
        <v>160</v>
      </c>
      <c r="K17" s="5">
        <v>64</v>
      </c>
      <c r="L17" s="5" t="s">
        <v>26</v>
      </c>
      <c r="M17" s="5" t="s">
        <v>27</v>
      </c>
      <c r="N17" s="5" t="s">
        <v>33</v>
      </c>
      <c r="O17" s="5" t="s">
        <v>769</v>
      </c>
      <c r="P17" s="5">
        <v>5</v>
      </c>
      <c r="Q17" s="5">
        <v>10</v>
      </c>
      <c r="R17" s="7" t="s">
        <v>151</v>
      </c>
      <c r="S17" s="5">
        <v>981885784</v>
      </c>
      <c r="T17" s="47" t="s">
        <v>152</v>
      </c>
      <c r="U17" s="5" t="s">
        <v>26</v>
      </c>
      <c r="V17" s="5" t="s">
        <v>72</v>
      </c>
      <c r="W17" s="5" t="s">
        <v>86</v>
      </c>
      <c r="X17" s="5" t="s">
        <v>39</v>
      </c>
      <c r="Y17" s="5" t="s">
        <v>27</v>
      </c>
      <c r="Z17" s="5"/>
      <c r="AA17" s="21" t="s">
        <v>153</v>
      </c>
    </row>
    <row r="18" spans="1:27" ht="25.5" x14ac:dyDescent="0.25">
      <c r="A18" s="53"/>
      <c r="B18" s="10">
        <v>15</v>
      </c>
      <c r="C18" s="11">
        <v>2477</v>
      </c>
      <c r="D18" s="12" t="s">
        <v>749</v>
      </c>
      <c r="E18" s="42">
        <v>42097</v>
      </c>
      <c r="F18" s="11">
        <v>758507</v>
      </c>
      <c r="G18" s="11" t="s">
        <v>724</v>
      </c>
      <c r="H18" s="11" t="s">
        <v>720</v>
      </c>
      <c r="I18" s="5">
        <v>25</v>
      </c>
      <c r="J18" s="5">
        <v>158</v>
      </c>
      <c r="K18" s="5">
        <v>57</v>
      </c>
      <c r="L18" s="5" t="s">
        <v>128</v>
      </c>
      <c r="M18" s="5" t="s">
        <v>27</v>
      </c>
      <c r="N18" s="5" t="s">
        <v>61</v>
      </c>
      <c r="O18" s="5" t="s">
        <v>786</v>
      </c>
      <c r="P18" s="5">
        <v>1</v>
      </c>
      <c r="Q18" s="5">
        <v>0</v>
      </c>
      <c r="R18" s="7" t="s">
        <v>159</v>
      </c>
      <c r="S18" s="5">
        <v>9964336865</v>
      </c>
      <c r="T18" s="47" t="s">
        <v>160</v>
      </c>
      <c r="U18" s="5" t="s">
        <v>27</v>
      </c>
      <c r="V18" s="5"/>
      <c r="W18" s="5"/>
      <c r="X18" s="5" t="s">
        <v>39</v>
      </c>
      <c r="Y18" s="5" t="s">
        <v>27</v>
      </c>
      <c r="Z18" s="5"/>
      <c r="AA18" s="21" t="s">
        <v>161</v>
      </c>
    </row>
    <row r="19" spans="1:27" ht="30" x14ac:dyDescent="0.25">
      <c r="A19" s="53"/>
      <c r="B19" s="16">
        <v>16</v>
      </c>
      <c r="C19" s="11">
        <v>2481</v>
      </c>
      <c r="D19" s="12" t="s">
        <v>178</v>
      </c>
      <c r="E19" s="42">
        <v>42097</v>
      </c>
      <c r="F19" s="11">
        <v>231975</v>
      </c>
      <c r="G19" s="11" t="s">
        <v>719</v>
      </c>
      <c r="H19" s="11" t="s">
        <v>720</v>
      </c>
      <c r="I19" s="5">
        <v>25</v>
      </c>
      <c r="J19" s="5">
        <v>158</v>
      </c>
      <c r="K19" s="5">
        <v>62</v>
      </c>
      <c r="L19" s="5" t="s">
        <v>26</v>
      </c>
      <c r="M19" s="5" t="s">
        <v>27</v>
      </c>
      <c r="N19" s="5" t="s">
        <v>33</v>
      </c>
      <c r="O19" s="5" t="s">
        <v>765</v>
      </c>
      <c r="P19" s="5">
        <v>1</v>
      </c>
      <c r="Q19" s="5">
        <v>0</v>
      </c>
      <c r="R19" s="7" t="s">
        <v>179</v>
      </c>
      <c r="S19" s="5">
        <v>8989535410</v>
      </c>
      <c r="T19" s="47" t="s">
        <v>180</v>
      </c>
      <c r="U19" s="5" t="s">
        <v>27</v>
      </c>
      <c r="V19" s="5"/>
      <c r="W19" s="5"/>
      <c r="X19" s="5" t="s">
        <v>31</v>
      </c>
      <c r="Y19" s="5" t="s">
        <v>27</v>
      </c>
      <c r="Z19" s="5"/>
      <c r="AA19" s="21" t="s">
        <v>181</v>
      </c>
    </row>
    <row r="20" spans="1:27" ht="25.5" x14ac:dyDescent="0.25">
      <c r="A20" s="53"/>
      <c r="B20" s="10">
        <v>17</v>
      </c>
      <c r="C20" s="11">
        <v>2482</v>
      </c>
      <c r="D20" s="12" t="s">
        <v>750</v>
      </c>
      <c r="E20" s="42">
        <v>42097</v>
      </c>
      <c r="F20" s="11">
        <v>757928</v>
      </c>
      <c r="G20" s="11" t="s">
        <v>724</v>
      </c>
      <c r="H20" s="11" t="s">
        <v>725</v>
      </c>
      <c r="I20" s="5">
        <v>23</v>
      </c>
      <c r="J20" s="5">
        <v>165</v>
      </c>
      <c r="K20" s="5">
        <v>51</v>
      </c>
      <c r="L20" s="5" t="s">
        <v>26</v>
      </c>
      <c r="M20" s="5" t="s">
        <v>27</v>
      </c>
      <c r="N20" s="5" t="s">
        <v>33</v>
      </c>
      <c r="O20" s="5" t="s">
        <v>769</v>
      </c>
      <c r="P20" s="5">
        <v>1</v>
      </c>
      <c r="Q20" s="5">
        <v>0</v>
      </c>
      <c r="R20" s="7" t="s">
        <v>182</v>
      </c>
      <c r="S20" s="5">
        <v>9436336681</v>
      </c>
      <c r="T20" s="47" t="s">
        <v>183</v>
      </c>
      <c r="U20" s="5" t="s">
        <v>27</v>
      </c>
      <c r="V20" s="5"/>
      <c r="W20" s="5"/>
      <c r="X20" s="5" t="s">
        <v>39</v>
      </c>
      <c r="Y20" s="5" t="s">
        <v>27</v>
      </c>
      <c r="Z20" s="5"/>
      <c r="AA20" s="21" t="s">
        <v>184</v>
      </c>
    </row>
    <row r="21" spans="1:27" x14ac:dyDescent="0.25">
      <c r="A21" s="53"/>
      <c r="B21" s="16">
        <v>18</v>
      </c>
      <c r="C21" s="11">
        <v>2485</v>
      </c>
      <c r="D21" s="12" t="s">
        <v>193</v>
      </c>
      <c r="E21" s="42">
        <v>42097</v>
      </c>
      <c r="F21" s="11">
        <v>118637</v>
      </c>
      <c r="G21" s="11" t="s">
        <v>719</v>
      </c>
      <c r="H21" s="11" t="s">
        <v>720</v>
      </c>
      <c r="I21" s="5">
        <v>22</v>
      </c>
      <c r="J21" s="5">
        <v>167</v>
      </c>
      <c r="K21" s="5">
        <v>58</v>
      </c>
      <c r="L21" s="5" t="s">
        <v>26</v>
      </c>
      <c r="M21" s="5" t="s">
        <v>27</v>
      </c>
      <c r="N21" s="5" t="s">
        <v>33</v>
      </c>
      <c r="O21" s="5" t="s">
        <v>770</v>
      </c>
      <c r="P21" s="5">
        <v>2</v>
      </c>
      <c r="Q21" s="5">
        <v>0</v>
      </c>
      <c r="R21" s="7" t="s">
        <v>194</v>
      </c>
      <c r="S21" s="5">
        <v>9414461299</v>
      </c>
      <c r="T21" s="47" t="s">
        <v>195</v>
      </c>
      <c r="U21" s="5" t="s">
        <v>27</v>
      </c>
      <c r="V21" s="5"/>
      <c r="W21" s="5"/>
      <c r="X21" s="5" t="s">
        <v>31</v>
      </c>
      <c r="Y21" s="5" t="s">
        <v>27</v>
      </c>
      <c r="Z21" s="5"/>
      <c r="AA21" s="21"/>
    </row>
    <row r="22" spans="1:27" x14ac:dyDescent="0.25">
      <c r="A22" s="53"/>
      <c r="B22" s="10">
        <v>19</v>
      </c>
      <c r="C22" s="11">
        <v>2448</v>
      </c>
      <c r="D22" s="12" t="s">
        <v>751</v>
      </c>
      <c r="E22" s="39">
        <v>42097</v>
      </c>
      <c r="F22" s="11">
        <v>754518</v>
      </c>
      <c r="G22" s="11" t="s">
        <v>724</v>
      </c>
      <c r="H22" s="11" t="s">
        <v>720</v>
      </c>
      <c r="I22" s="11">
        <v>22</v>
      </c>
      <c r="J22" s="11">
        <v>161</v>
      </c>
      <c r="K22" s="11">
        <v>56</v>
      </c>
      <c r="L22" s="11" t="s">
        <v>26</v>
      </c>
      <c r="M22" s="11" t="s">
        <v>27</v>
      </c>
      <c r="N22" s="11" t="s">
        <v>33</v>
      </c>
      <c r="O22" s="14" t="s">
        <v>28</v>
      </c>
      <c r="P22" s="11">
        <v>1</v>
      </c>
      <c r="Q22" s="11">
        <v>0</v>
      </c>
      <c r="R22" s="13" t="s">
        <v>29</v>
      </c>
      <c r="S22" s="14">
        <v>8127534013</v>
      </c>
      <c r="T22" s="46" t="s">
        <v>30</v>
      </c>
      <c r="U22" s="14" t="s">
        <v>31</v>
      </c>
      <c r="V22" s="13"/>
      <c r="W22" s="13"/>
      <c r="X22" s="14" t="s">
        <v>31</v>
      </c>
      <c r="Y22" s="14" t="s">
        <v>27</v>
      </c>
      <c r="Z22" s="14"/>
      <c r="AA22" s="15" t="s">
        <v>32</v>
      </c>
    </row>
    <row r="23" spans="1:27" ht="26.25" x14ac:dyDescent="0.25">
      <c r="A23" s="53"/>
      <c r="B23" s="16">
        <v>20</v>
      </c>
      <c r="C23" s="16">
        <v>2450</v>
      </c>
      <c r="D23" s="17" t="s">
        <v>41</v>
      </c>
      <c r="E23" s="40">
        <v>42097</v>
      </c>
      <c r="F23" s="16">
        <v>751217</v>
      </c>
      <c r="G23" s="16" t="s">
        <v>724</v>
      </c>
      <c r="H23" s="16" t="s">
        <v>720</v>
      </c>
      <c r="I23" s="10">
        <v>24</v>
      </c>
      <c r="J23" s="10">
        <v>170</v>
      </c>
      <c r="K23" s="10">
        <v>50</v>
      </c>
      <c r="L23" s="10" t="s">
        <v>27</v>
      </c>
      <c r="M23" s="10" t="s">
        <v>27</v>
      </c>
      <c r="N23" s="11" t="s">
        <v>33</v>
      </c>
      <c r="O23" s="57" t="s">
        <v>767</v>
      </c>
      <c r="P23" s="10">
        <v>4</v>
      </c>
      <c r="Q23" s="10">
        <v>0</v>
      </c>
      <c r="R23" s="27" t="s">
        <v>42</v>
      </c>
      <c r="S23" s="10">
        <v>9457759287</v>
      </c>
      <c r="T23" s="46" t="s">
        <v>43</v>
      </c>
      <c r="U23" s="26" t="s">
        <v>26</v>
      </c>
      <c r="V23" s="26" t="s">
        <v>44</v>
      </c>
      <c r="W23" s="26" t="s">
        <v>45</v>
      </c>
      <c r="X23" s="26" t="s">
        <v>31</v>
      </c>
      <c r="Y23" s="26" t="s">
        <v>27</v>
      </c>
      <c r="Z23" s="15"/>
      <c r="AA23" s="15" t="s">
        <v>46</v>
      </c>
    </row>
    <row r="24" spans="1:27" ht="26.25" x14ac:dyDescent="0.25">
      <c r="A24" s="53"/>
      <c r="B24" s="10">
        <v>21</v>
      </c>
      <c r="C24" s="11">
        <v>2452</v>
      </c>
      <c r="D24" s="12" t="s">
        <v>752</v>
      </c>
      <c r="E24" s="41">
        <v>42097</v>
      </c>
      <c r="F24" s="11">
        <v>751369</v>
      </c>
      <c r="G24" s="11" t="s">
        <v>724</v>
      </c>
      <c r="H24" s="11" t="s">
        <v>720</v>
      </c>
      <c r="I24" s="10">
        <v>25</v>
      </c>
      <c r="J24" s="10">
        <v>164</v>
      </c>
      <c r="K24" s="10">
        <v>50</v>
      </c>
      <c r="L24" s="10" t="s">
        <v>27</v>
      </c>
      <c r="M24" s="10" t="s">
        <v>27</v>
      </c>
      <c r="N24" s="10" t="s">
        <v>33</v>
      </c>
      <c r="O24" s="57" t="s">
        <v>769</v>
      </c>
      <c r="P24" s="10">
        <v>3</v>
      </c>
      <c r="Q24" s="10">
        <v>0</v>
      </c>
      <c r="R24" s="27" t="s">
        <v>53</v>
      </c>
      <c r="S24" s="10"/>
      <c r="T24" s="46" t="s">
        <v>54</v>
      </c>
      <c r="U24" s="26" t="s">
        <v>31</v>
      </c>
      <c r="V24" s="26"/>
      <c r="W24" s="26"/>
      <c r="X24" s="26" t="s">
        <v>55</v>
      </c>
      <c r="Y24" s="26" t="s">
        <v>27</v>
      </c>
      <c r="Z24" s="15"/>
      <c r="AA24" s="15"/>
    </row>
    <row r="25" spans="1:27" ht="26.25" x14ac:dyDescent="0.25">
      <c r="A25" s="53"/>
      <c r="B25" s="16">
        <v>22</v>
      </c>
      <c r="C25" s="11">
        <v>2454</v>
      </c>
      <c r="D25" s="12" t="s">
        <v>60</v>
      </c>
      <c r="E25" s="41">
        <v>42097</v>
      </c>
      <c r="F25" s="11">
        <v>28870</v>
      </c>
      <c r="G25" s="11" t="s">
        <v>719</v>
      </c>
      <c r="H25" s="11" t="s">
        <v>720</v>
      </c>
      <c r="I25" s="10">
        <v>25</v>
      </c>
      <c r="J25" s="10">
        <v>159</v>
      </c>
      <c r="K25" s="10">
        <v>49</v>
      </c>
      <c r="L25" s="10" t="s">
        <v>26</v>
      </c>
      <c r="M25" s="10" t="s">
        <v>27</v>
      </c>
      <c r="N25" s="10" t="s">
        <v>61</v>
      </c>
      <c r="O25" s="57" t="s">
        <v>28</v>
      </c>
      <c r="P25" s="10">
        <v>4</v>
      </c>
      <c r="Q25" s="10">
        <v>0</v>
      </c>
      <c r="R25" s="27" t="s">
        <v>62</v>
      </c>
      <c r="S25" s="10">
        <v>9813417576</v>
      </c>
      <c r="T25" s="46" t="s">
        <v>63</v>
      </c>
      <c r="U25" s="14" t="s">
        <v>31</v>
      </c>
      <c r="V25" s="14"/>
      <c r="W25" s="14"/>
      <c r="X25" s="14" t="s">
        <v>31</v>
      </c>
      <c r="Y25" s="14" t="s">
        <v>27</v>
      </c>
      <c r="Z25" s="14"/>
      <c r="AA25" s="21"/>
    </row>
    <row r="26" spans="1:27" ht="26.25" x14ac:dyDescent="0.25">
      <c r="A26" s="53"/>
      <c r="B26" s="10">
        <v>23</v>
      </c>
      <c r="C26" s="11">
        <v>2455</v>
      </c>
      <c r="D26" s="12" t="s">
        <v>64</v>
      </c>
      <c r="E26" s="41">
        <v>42097</v>
      </c>
      <c r="F26" s="11">
        <v>35591</v>
      </c>
      <c r="G26" s="11" t="s">
        <v>719</v>
      </c>
      <c r="H26" s="11" t="s">
        <v>725</v>
      </c>
      <c r="I26" s="10">
        <v>25</v>
      </c>
      <c r="J26" s="10">
        <v>173</v>
      </c>
      <c r="K26" s="10">
        <v>65</v>
      </c>
      <c r="L26" s="10" t="s">
        <v>26</v>
      </c>
      <c r="M26" s="10" t="s">
        <v>27</v>
      </c>
      <c r="N26" s="10" t="s">
        <v>33</v>
      </c>
      <c r="O26" s="57" t="s">
        <v>65</v>
      </c>
      <c r="P26" s="10">
        <v>1</v>
      </c>
      <c r="Q26" s="10">
        <v>0</v>
      </c>
      <c r="R26" s="27" t="s">
        <v>66</v>
      </c>
      <c r="S26" s="10">
        <v>9779722930</v>
      </c>
      <c r="T26" s="46" t="s">
        <v>67</v>
      </c>
      <c r="U26" s="14" t="s">
        <v>26</v>
      </c>
      <c r="V26" s="14" t="s">
        <v>50</v>
      </c>
      <c r="W26" s="14" t="s">
        <v>45</v>
      </c>
      <c r="X26" s="14" t="s">
        <v>39</v>
      </c>
      <c r="Y26" s="14" t="s">
        <v>27</v>
      </c>
      <c r="Z26" s="14"/>
      <c r="AA26" s="21" t="s">
        <v>68</v>
      </c>
    </row>
    <row r="27" spans="1:27" ht="26.25" x14ac:dyDescent="0.25">
      <c r="A27" s="53"/>
      <c r="B27" s="16">
        <v>24</v>
      </c>
      <c r="C27" s="11">
        <v>2458</v>
      </c>
      <c r="D27" s="12" t="s">
        <v>76</v>
      </c>
      <c r="E27" s="42">
        <v>42097</v>
      </c>
      <c r="F27" s="11">
        <v>751687</v>
      </c>
      <c r="G27" s="11" t="s">
        <v>724</v>
      </c>
      <c r="H27" s="11" t="s">
        <v>720</v>
      </c>
      <c r="I27" s="10">
        <v>24</v>
      </c>
      <c r="J27" s="10">
        <v>163</v>
      </c>
      <c r="K27" s="10">
        <v>49</v>
      </c>
      <c r="L27" s="10" t="s">
        <v>27</v>
      </c>
      <c r="M27" s="10" t="s">
        <v>27</v>
      </c>
      <c r="N27" s="10" t="s">
        <v>77</v>
      </c>
      <c r="O27" s="57" t="s">
        <v>787</v>
      </c>
      <c r="P27" s="10">
        <v>2</v>
      </c>
      <c r="Q27" s="10">
        <v>0</v>
      </c>
      <c r="R27" s="27" t="s">
        <v>78</v>
      </c>
      <c r="S27" s="10">
        <v>9576522909</v>
      </c>
      <c r="T27" s="46" t="s">
        <v>79</v>
      </c>
      <c r="U27" s="14" t="s">
        <v>31</v>
      </c>
      <c r="V27" s="14"/>
      <c r="W27" s="14"/>
      <c r="X27" s="14" t="s">
        <v>31</v>
      </c>
      <c r="Y27" s="14"/>
      <c r="Z27" s="14"/>
      <c r="AA27" s="21"/>
    </row>
    <row r="28" spans="1:27" ht="26.25" x14ac:dyDescent="0.25">
      <c r="A28" s="53"/>
      <c r="B28" s="10">
        <v>25</v>
      </c>
      <c r="C28" s="16">
        <v>2459</v>
      </c>
      <c r="D28" s="17" t="s">
        <v>80</v>
      </c>
      <c r="E28" s="43">
        <v>42097</v>
      </c>
      <c r="F28" s="16">
        <v>45899</v>
      </c>
      <c r="G28" s="16" t="s">
        <v>719</v>
      </c>
      <c r="H28" s="16" t="s">
        <v>720</v>
      </c>
      <c r="I28" s="10">
        <v>24</v>
      </c>
      <c r="J28" s="10">
        <v>161</v>
      </c>
      <c r="K28" s="10">
        <v>60</v>
      </c>
      <c r="L28" s="10" t="s">
        <v>26</v>
      </c>
      <c r="M28" s="10" t="s">
        <v>27</v>
      </c>
      <c r="N28" s="10" t="s">
        <v>33</v>
      </c>
      <c r="O28" s="57" t="s">
        <v>767</v>
      </c>
      <c r="P28" s="10">
        <v>1</v>
      </c>
      <c r="Q28" s="10">
        <v>0</v>
      </c>
      <c r="R28" s="27" t="s">
        <v>81</v>
      </c>
      <c r="S28" s="10">
        <v>9411566025</v>
      </c>
      <c r="T28" s="46" t="s">
        <v>82</v>
      </c>
      <c r="U28" s="14" t="s">
        <v>31</v>
      </c>
      <c r="V28" s="18"/>
      <c r="W28" s="18"/>
      <c r="X28" s="30" t="s">
        <v>31</v>
      </c>
      <c r="Y28" s="18"/>
      <c r="Z28" s="18"/>
      <c r="AA28" s="20"/>
    </row>
    <row r="29" spans="1:27" x14ac:dyDescent="0.25">
      <c r="A29" s="53"/>
      <c r="B29" s="16">
        <v>26</v>
      </c>
      <c r="C29" s="11">
        <v>2460</v>
      </c>
      <c r="D29" s="12" t="s">
        <v>83</v>
      </c>
      <c r="E29" s="42">
        <v>42097</v>
      </c>
      <c r="F29" s="11">
        <v>95783</v>
      </c>
      <c r="G29" s="11" t="s">
        <v>719</v>
      </c>
      <c r="H29" s="11" t="s">
        <v>725</v>
      </c>
      <c r="I29" s="10">
        <v>24</v>
      </c>
      <c r="J29" s="10">
        <v>168</v>
      </c>
      <c r="K29" s="10">
        <v>58</v>
      </c>
      <c r="L29" s="10" t="s">
        <v>26</v>
      </c>
      <c r="M29" s="10" t="s">
        <v>27</v>
      </c>
      <c r="N29" s="10" t="s">
        <v>61</v>
      </c>
      <c r="O29" s="57" t="s">
        <v>65</v>
      </c>
      <c r="P29" s="10">
        <v>3</v>
      </c>
      <c r="Q29" s="10">
        <v>0</v>
      </c>
      <c r="R29" s="27" t="s">
        <v>84</v>
      </c>
      <c r="S29" s="10">
        <v>9478833698</v>
      </c>
      <c r="T29" s="46" t="s">
        <v>85</v>
      </c>
      <c r="U29" s="14" t="s">
        <v>26</v>
      </c>
      <c r="V29" s="14" t="s">
        <v>50</v>
      </c>
      <c r="W29" s="14" t="s">
        <v>86</v>
      </c>
      <c r="X29" s="14" t="s">
        <v>31</v>
      </c>
      <c r="Y29" s="14"/>
      <c r="Z29" s="14"/>
      <c r="AA29" s="21"/>
    </row>
    <row r="30" spans="1:27" ht="39" x14ac:dyDescent="0.25">
      <c r="A30" s="53"/>
      <c r="B30" s="10">
        <v>27</v>
      </c>
      <c r="C30" s="11">
        <v>2462</v>
      </c>
      <c r="D30" s="12" t="s">
        <v>753</v>
      </c>
      <c r="E30" s="42">
        <v>42097</v>
      </c>
      <c r="F30" s="11">
        <v>850138</v>
      </c>
      <c r="G30" s="11" t="s">
        <v>722</v>
      </c>
      <c r="H30" s="11" t="s">
        <v>720</v>
      </c>
      <c r="I30" s="11">
        <v>23</v>
      </c>
      <c r="J30" s="11">
        <v>172</v>
      </c>
      <c r="K30" s="11">
        <v>67</v>
      </c>
      <c r="L30" s="11" t="s">
        <v>26</v>
      </c>
      <c r="M30" s="11" t="s">
        <v>27</v>
      </c>
      <c r="N30" s="11" t="s">
        <v>33</v>
      </c>
      <c r="O30" s="14" t="s">
        <v>765</v>
      </c>
      <c r="P30" s="11">
        <v>4</v>
      </c>
      <c r="Q30" s="11">
        <v>0</v>
      </c>
      <c r="R30" s="13" t="s">
        <v>92</v>
      </c>
      <c r="S30" s="14">
        <v>9826507206</v>
      </c>
      <c r="T30" s="46" t="s">
        <v>93</v>
      </c>
      <c r="U30" s="14" t="s">
        <v>31</v>
      </c>
      <c r="V30" s="14"/>
      <c r="W30" s="14"/>
      <c r="X30" s="14" t="s">
        <v>31</v>
      </c>
      <c r="Y30" s="14"/>
      <c r="Z30" s="14"/>
      <c r="AA30" s="21" t="s">
        <v>94</v>
      </c>
    </row>
    <row r="31" spans="1:27" ht="26.25" x14ac:dyDescent="0.25">
      <c r="A31" s="53"/>
      <c r="B31" s="16">
        <v>28</v>
      </c>
      <c r="C31" s="11">
        <v>2464</v>
      </c>
      <c r="D31" s="12" t="s">
        <v>98</v>
      </c>
      <c r="E31" s="42">
        <v>42097</v>
      </c>
      <c r="F31" s="11">
        <v>753519</v>
      </c>
      <c r="G31" s="11" t="s">
        <v>724</v>
      </c>
      <c r="H31" s="11" t="s">
        <v>720</v>
      </c>
      <c r="I31" s="11">
        <v>23</v>
      </c>
      <c r="J31" s="11">
        <v>156</v>
      </c>
      <c r="K31" s="11">
        <v>56</v>
      </c>
      <c r="L31" s="11" t="s">
        <v>26</v>
      </c>
      <c r="M31" s="11" t="s">
        <v>27</v>
      </c>
      <c r="N31" s="11" t="s">
        <v>61</v>
      </c>
      <c r="O31" s="14" t="s">
        <v>99</v>
      </c>
      <c r="P31" s="11">
        <v>1</v>
      </c>
      <c r="Q31" s="11">
        <v>0</v>
      </c>
      <c r="R31" s="13" t="s">
        <v>100</v>
      </c>
      <c r="S31" s="14">
        <v>9492212073</v>
      </c>
      <c r="T31" s="46" t="s">
        <v>101</v>
      </c>
      <c r="U31" s="14" t="s">
        <v>26</v>
      </c>
      <c r="V31" s="14" t="s">
        <v>50</v>
      </c>
      <c r="W31" s="14" t="s">
        <v>51</v>
      </c>
      <c r="X31" s="14" t="s">
        <v>39</v>
      </c>
      <c r="Y31" s="14"/>
      <c r="Z31" s="14"/>
      <c r="AA31" s="21" t="s">
        <v>102</v>
      </c>
    </row>
    <row r="32" spans="1:27" ht="26.25" x14ac:dyDescent="0.25">
      <c r="A32" s="53"/>
      <c r="B32" s="10">
        <v>29</v>
      </c>
      <c r="C32" s="11">
        <v>2467</v>
      </c>
      <c r="D32" s="12" t="s">
        <v>120</v>
      </c>
      <c r="E32" s="42">
        <v>42097</v>
      </c>
      <c r="F32" s="11">
        <v>850389</v>
      </c>
      <c r="G32" s="11" t="s">
        <v>722</v>
      </c>
      <c r="H32" s="11" t="s">
        <v>720</v>
      </c>
      <c r="I32" s="11">
        <v>25</v>
      </c>
      <c r="J32" s="11">
        <v>154</v>
      </c>
      <c r="K32" s="11">
        <v>58</v>
      </c>
      <c r="L32" s="11" t="s">
        <v>26</v>
      </c>
      <c r="M32" s="11" t="s">
        <v>27</v>
      </c>
      <c r="N32" s="11" t="s">
        <v>61</v>
      </c>
      <c r="O32" s="11" t="s">
        <v>784</v>
      </c>
      <c r="P32" s="11">
        <v>4</v>
      </c>
      <c r="Q32" s="11">
        <v>1</v>
      </c>
      <c r="R32" s="13" t="s">
        <v>122</v>
      </c>
      <c r="S32" s="14">
        <v>8547702128</v>
      </c>
      <c r="T32" s="46" t="s">
        <v>123</v>
      </c>
      <c r="U32" s="14" t="s">
        <v>31</v>
      </c>
      <c r="V32" s="14"/>
      <c r="W32" s="14"/>
      <c r="X32" s="14" t="s">
        <v>31</v>
      </c>
      <c r="Y32" s="14" t="s">
        <v>27</v>
      </c>
      <c r="Z32" s="14"/>
      <c r="AA32" s="21"/>
    </row>
    <row r="33" spans="1:27" ht="25.5" x14ac:dyDescent="0.25">
      <c r="A33" s="53"/>
      <c r="B33" s="16">
        <v>30</v>
      </c>
      <c r="C33" s="11">
        <v>2470</v>
      </c>
      <c r="D33" s="12" t="s">
        <v>132</v>
      </c>
      <c r="E33" s="42">
        <v>42097</v>
      </c>
      <c r="F33" s="11">
        <v>753531</v>
      </c>
      <c r="G33" s="11" t="s">
        <v>724</v>
      </c>
      <c r="H33" s="11" t="s">
        <v>720</v>
      </c>
      <c r="I33" s="5">
        <v>25</v>
      </c>
      <c r="J33" s="5">
        <v>153</v>
      </c>
      <c r="K33" s="5">
        <v>50</v>
      </c>
      <c r="L33" s="5" t="s">
        <v>26</v>
      </c>
      <c r="M33" s="5" t="s">
        <v>27</v>
      </c>
      <c r="N33" s="5" t="s">
        <v>61</v>
      </c>
      <c r="O33" s="5" t="s">
        <v>769</v>
      </c>
      <c r="P33" s="5">
        <v>3</v>
      </c>
      <c r="Q33" s="5">
        <v>0</v>
      </c>
      <c r="R33" s="7" t="s">
        <v>133</v>
      </c>
      <c r="S33" s="5">
        <v>9711115601</v>
      </c>
      <c r="T33" s="47" t="s">
        <v>134</v>
      </c>
      <c r="U33" s="22" t="s">
        <v>26</v>
      </c>
      <c r="V33" s="22" t="s">
        <v>72</v>
      </c>
      <c r="W33" s="22" t="s">
        <v>51</v>
      </c>
      <c r="X33" s="22" t="s">
        <v>39</v>
      </c>
      <c r="Y33" s="22" t="s">
        <v>27</v>
      </c>
      <c r="Z33" s="22"/>
      <c r="AA33" s="21"/>
    </row>
    <row r="34" spans="1:27" ht="26.25" x14ac:dyDescent="0.25">
      <c r="A34" s="53"/>
      <c r="B34" s="10">
        <v>31</v>
      </c>
      <c r="C34" s="11">
        <v>2472</v>
      </c>
      <c r="D34" s="12" t="s">
        <v>140</v>
      </c>
      <c r="E34" s="42">
        <v>42097</v>
      </c>
      <c r="F34" s="11">
        <v>753362</v>
      </c>
      <c r="G34" s="11" t="s">
        <v>724</v>
      </c>
      <c r="H34" s="11" t="s">
        <v>720</v>
      </c>
      <c r="I34" s="11">
        <v>23</v>
      </c>
      <c r="J34" s="11">
        <v>163</v>
      </c>
      <c r="K34" s="11">
        <v>62</v>
      </c>
      <c r="L34" s="11" t="s">
        <v>26</v>
      </c>
      <c r="M34" s="11" t="s">
        <v>27</v>
      </c>
      <c r="N34" s="11" t="s">
        <v>77</v>
      </c>
      <c r="O34" s="11" t="s">
        <v>172</v>
      </c>
      <c r="P34" s="11">
        <v>4</v>
      </c>
      <c r="Q34" s="11">
        <v>7</v>
      </c>
      <c r="R34" s="13" t="s">
        <v>141</v>
      </c>
      <c r="S34" s="14">
        <v>9469751799</v>
      </c>
      <c r="T34" s="46" t="s">
        <v>142</v>
      </c>
      <c r="U34" s="14" t="s">
        <v>31</v>
      </c>
      <c r="V34" s="14"/>
      <c r="W34" s="14"/>
      <c r="X34" s="14" t="s">
        <v>31</v>
      </c>
      <c r="Y34" s="14" t="s">
        <v>27</v>
      </c>
      <c r="Z34" s="14"/>
      <c r="AA34" s="21" t="s">
        <v>143</v>
      </c>
    </row>
    <row r="35" spans="1:27" ht="25.5" x14ac:dyDescent="0.25">
      <c r="A35" s="53"/>
      <c r="B35" s="16">
        <v>32</v>
      </c>
      <c r="C35" s="11">
        <v>2473</v>
      </c>
      <c r="D35" s="12" t="s">
        <v>144</v>
      </c>
      <c r="E35" s="42">
        <v>42097</v>
      </c>
      <c r="F35" s="11">
        <v>980382</v>
      </c>
      <c r="G35" s="11" t="s">
        <v>726</v>
      </c>
      <c r="H35" s="11" t="s">
        <v>725</v>
      </c>
      <c r="I35" s="5">
        <v>23</v>
      </c>
      <c r="J35" s="5">
        <v>166</v>
      </c>
      <c r="K35" s="5">
        <v>60</v>
      </c>
      <c r="L35" s="5" t="s">
        <v>26</v>
      </c>
      <c r="M35" s="5" t="s">
        <v>27</v>
      </c>
      <c r="N35" s="5" t="s">
        <v>61</v>
      </c>
      <c r="O35" s="5" t="s">
        <v>770</v>
      </c>
      <c r="P35" s="5">
        <v>1</v>
      </c>
      <c r="Q35" s="5">
        <v>0</v>
      </c>
      <c r="R35" s="7" t="s">
        <v>145</v>
      </c>
      <c r="S35" s="5">
        <v>8558963886</v>
      </c>
      <c r="T35" s="47" t="s">
        <v>146</v>
      </c>
      <c r="U35" s="5" t="s">
        <v>26</v>
      </c>
      <c r="V35" s="5" t="s">
        <v>50</v>
      </c>
      <c r="W35" s="5" t="s">
        <v>45</v>
      </c>
      <c r="X35" s="5" t="s">
        <v>31</v>
      </c>
      <c r="Y35" s="5" t="s">
        <v>27</v>
      </c>
      <c r="Z35" s="5"/>
      <c r="AA35" s="21"/>
    </row>
    <row r="36" spans="1:27" ht="25.5" x14ac:dyDescent="0.25">
      <c r="A36" s="53"/>
      <c r="B36" s="10">
        <v>33</v>
      </c>
      <c r="C36" s="11">
        <v>2476</v>
      </c>
      <c r="D36" s="12" t="s">
        <v>154</v>
      </c>
      <c r="E36" s="42">
        <v>42097</v>
      </c>
      <c r="F36" s="11">
        <v>755898</v>
      </c>
      <c r="G36" s="11" t="s">
        <v>724</v>
      </c>
      <c r="H36" s="11" t="s">
        <v>720</v>
      </c>
      <c r="I36" s="5">
        <v>23</v>
      </c>
      <c r="J36" s="5">
        <v>161</v>
      </c>
      <c r="K36" s="5">
        <v>56</v>
      </c>
      <c r="L36" s="5" t="s">
        <v>26</v>
      </c>
      <c r="M36" s="5" t="s">
        <v>27</v>
      </c>
      <c r="N36" s="5" t="s">
        <v>33</v>
      </c>
      <c r="O36" s="5" t="s">
        <v>783</v>
      </c>
      <c r="P36" s="5">
        <v>1</v>
      </c>
      <c r="Q36" s="5">
        <v>1</v>
      </c>
      <c r="R36" s="7" t="s">
        <v>156</v>
      </c>
      <c r="S36" s="5">
        <v>876978058</v>
      </c>
      <c r="T36" s="47" t="s">
        <v>157</v>
      </c>
      <c r="U36" s="5" t="s">
        <v>31</v>
      </c>
      <c r="V36" s="5"/>
      <c r="W36" s="5"/>
      <c r="X36" s="5" t="s">
        <v>31</v>
      </c>
      <c r="Y36" s="5" t="s">
        <v>27</v>
      </c>
      <c r="Z36" s="5"/>
      <c r="AA36" s="21" t="s">
        <v>158</v>
      </c>
    </row>
    <row r="37" spans="1:27" ht="38.25" x14ac:dyDescent="0.25">
      <c r="A37" s="53"/>
      <c r="B37" s="16">
        <v>34</v>
      </c>
      <c r="C37" s="11">
        <v>2478</v>
      </c>
      <c r="D37" s="12" t="s">
        <v>162</v>
      </c>
      <c r="E37" s="42">
        <v>42097</v>
      </c>
      <c r="F37" s="11">
        <v>951104</v>
      </c>
      <c r="G37" s="11" t="s">
        <v>726</v>
      </c>
      <c r="H37" s="11" t="s">
        <v>725</v>
      </c>
      <c r="I37" s="5">
        <v>25</v>
      </c>
      <c r="J37" s="5">
        <v>165</v>
      </c>
      <c r="K37" s="5">
        <v>61</v>
      </c>
      <c r="L37" s="5" t="s">
        <v>128</v>
      </c>
      <c r="M37" s="5" t="s">
        <v>27</v>
      </c>
      <c r="N37" s="5" t="s">
        <v>61</v>
      </c>
      <c r="O37" s="5" t="s">
        <v>770</v>
      </c>
      <c r="P37" s="5">
        <v>1</v>
      </c>
      <c r="Q37" s="5">
        <v>0</v>
      </c>
      <c r="R37" s="7" t="s">
        <v>163</v>
      </c>
      <c r="S37" s="5">
        <v>9167773562</v>
      </c>
      <c r="T37" s="47" t="s">
        <v>164</v>
      </c>
      <c r="U37" s="5" t="s">
        <v>26</v>
      </c>
      <c r="V37" s="5" t="s">
        <v>165</v>
      </c>
      <c r="W37" s="5" t="s">
        <v>51</v>
      </c>
      <c r="X37" s="5" t="s">
        <v>166</v>
      </c>
      <c r="Y37" s="5" t="s">
        <v>27</v>
      </c>
      <c r="Z37" s="5"/>
      <c r="AA37" s="21"/>
    </row>
    <row r="38" spans="1:27" x14ac:dyDescent="0.25">
      <c r="A38" s="53"/>
      <c r="B38" s="10">
        <v>35</v>
      </c>
      <c r="C38" s="11">
        <v>2479</v>
      </c>
      <c r="D38" s="12" t="s">
        <v>167</v>
      </c>
      <c r="E38" s="42">
        <v>42097</v>
      </c>
      <c r="F38" s="11">
        <v>754061</v>
      </c>
      <c r="G38" s="11" t="s">
        <v>724</v>
      </c>
      <c r="H38" s="11" t="s">
        <v>720</v>
      </c>
      <c r="I38" s="5">
        <v>25</v>
      </c>
      <c r="J38" s="5">
        <v>158</v>
      </c>
      <c r="K38" s="5">
        <v>47</v>
      </c>
      <c r="L38" s="5" t="s">
        <v>27</v>
      </c>
      <c r="M38" s="5" t="s">
        <v>27</v>
      </c>
      <c r="N38" s="5" t="s">
        <v>136</v>
      </c>
      <c r="O38" s="5" t="s">
        <v>786</v>
      </c>
      <c r="P38" s="5">
        <v>2</v>
      </c>
      <c r="Q38" s="5">
        <v>0</v>
      </c>
      <c r="R38" s="7" t="s">
        <v>168</v>
      </c>
      <c r="S38" s="5">
        <v>9008715408</v>
      </c>
      <c r="T38" s="47" t="s">
        <v>169</v>
      </c>
      <c r="U38" s="5" t="s">
        <v>26</v>
      </c>
      <c r="V38" s="5" t="s">
        <v>50</v>
      </c>
      <c r="W38" s="5" t="s">
        <v>51</v>
      </c>
      <c r="X38" s="5" t="s">
        <v>39</v>
      </c>
      <c r="Y38" s="5" t="s">
        <v>27</v>
      </c>
      <c r="Z38" s="5"/>
      <c r="AA38" s="21" t="s">
        <v>170</v>
      </c>
    </row>
    <row r="39" spans="1:27" ht="25.5" x14ac:dyDescent="0.25">
      <c r="A39" s="53"/>
      <c r="B39" s="16">
        <v>36</v>
      </c>
      <c r="C39" s="11">
        <v>2480</v>
      </c>
      <c r="D39" s="12" t="s">
        <v>754</v>
      </c>
      <c r="E39" s="42">
        <v>42097</v>
      </c>
      <c r="F39" s="11">
        <v>72308</v>
      </c>
      <c r="G39" s="11" t="s">
        <v>719</v>
      </c>
      <c r="H39" s="11" t="s">
        <v>720</v>
      </c>
      <c r="I39" s="5">
        <v>22</v>
      </c>
      <c r="J39" s="5">
        <v>155</v>
      </c>
      <c r="K39" s="5">
        <v>53</v>
      </c>
      <c r="L39" s="5" t="s">
        <v>26</v>
      </c>
      <c r="M39" s="5" t="s">
        <v>27</v>
      </c>
      <c r="N39" s="5" t="s">
        <v>112</v>
      </c>
      <c r="O39" s="5" t="s">
        <v>785</v>
      </c>
      <c r="P39" s="5">
        <v>1</v>
      </c>
      <c r="Q39" s="5">
        <v>0</v>
      </c>
      <c r="R39" s="7" t="s">
        <v>176</v>
      </c>
      <c r="S39" s="5">
        <v>9865567057</v>
      </c>
      <c r="T39" s="47" t="s">
        <v>177</v>
      </c>
      <c r="U39" s="5" t="s">
        <v>31</v>
      </c>
      <c r="V39" s="5"/>
      <c r="W39" s="5"/>
      <c r="X39" s="5" t="s">
        <v>31</v>
      </c>
      <c r="Y39" s="5" t="s">
        <v>27</v>
      </c>
      <c r="Z39" s="5"/>
      <c r="AA39" s="21"/>
    </row>
    <row r="40" spans="1:27" x14ac:dyDescent="0.25">
      <c r="A40" s="53"/>
      <c r="B40" s="10">
        <v>37</v>
      </c>
      <c r="C40" s="11">
        <v>2483</v>
      </c>
      <c r="D40" s="12" t="s">
        <v>185</v>
      </c>
      <c r="E40" s="42">
        <v>42097</v>
      </c>
      <c r="F40" s="11">
        <v>139785</v>
      </c>
      <c r="G40" s="11" t="s">
        <v>719</v>
      </c>
      <c r="H40" s="11" t="s">
        <v>720</v>
      </c>
      <c r="I40" s="5">
        <v>25</v>
      </c>
      <c r="J40" s="5">
        <v>160</v>
      </c>
      <c r="K40" s="5">
        <v>59</v>
      </c>
      <c r="L40" s="5" t="s">
        <v>26</v>
      </c>
      <c r="M40" s="5" t="s">
        <v>27</v>
      </c>
      <c r="N40" s="5" t="s">
        <v>61</v>
      </c>
      <c r="O40" s="5" t="s">
        <v>172</v>
      </c>
      <c r="P40" s="5">
        <v>6</v>
      </c>
      <c r="Q40" s="5">
        <v>0</v>
      </c>
      <c r="R40" s="7" t="s">
        <v>186</v>
      </c>
      <c r="S40" s="5">
        <v>9797381400</v>
      </c>
      <c r="T40" s="47" t="s">
        <v>187</v>
      </c>
      <c r="U40" s="5" t="s">
        <v>31</v>
      </c>
      <c r="V40" s="5"/>
      <c r="W40" s="5"/>
      <c r="X40" s="5" t="s">
        <v>39</v>
      </c>
      <c r="Y40" s="5" t="s">
        <v>27</v>
      </c>
      <c r="Z40" s="5"/>
      <c r="AA40" s="21" t="s">
        <v>188</v>
      </c>
    </row>
    <row r="41" spans="1:27" x14ac:dyDescent="0.25">
      <c r="A41" s="53"/>
      <c r="B41" s="16">
        <v>38</v>
      </c>
      <c r="C41" s="11">
        <v>2484</v>
      </c>
      <c r="D41" s="12" t="s">
        <v>189</v>
      </c>
      <c r="E41" s="42">
        <v>42097</v>
      </c>
      <c r="F41" s="11">
        <v>82444</v>
      </c>
      <c r="G41" s="11" t="s">
        <v>719</v>
      </c>
      <c r="H41" s="11" t="s">
        <v>725</v>
      </c>
      <c r="I41" s="5">
        <v>23</v>
      </c>
      <c r="J41" s="5">
        <v>177</v>
      </c>
      <c r="K41" s="5">
        <v>70</v>
      </c>
      <c r="L41" s="5" t="s">
        <v>26</v>
      </c>
      <c r="M41" s="5" t="s">
        <v>27</v>
      </c>
      <c r="N41" s="5" t="s">
        <v>33</v>
      </c>
      <c r="O41" s="5" t="s">
        <v>88</v>
      </c>
      <c r="P41" s="5">
        <v>3</v>
      </c>
      <c r="Q41" s="5">
        <v>0</v>
      </c>
      <c r="R41" s="7" t="s">
        <v>190</v>
      </c>
      <c r="S41" s="5">
        <v>9811466596</v>
      </c>
      <c r="T41" s="47" t="s">
        <v>191</v>
      </c>
      <c r="U41" s="5" t="s">
        <v>31</v>
      </c>
      <c r="V41" s="5"/>
      <c r="W41" s="5"/>
      <c r="X41" s="5" t="s">
        <v>31</v>
      </c>
      <c r="Y41" s="5" t="s">
        <v>27</v>
      </c>
      <c r="Z41" s="5"/>
      <c r="AA41" s="21" t="s">
        <v>192</v>
      </c>
    </row>
    <row r="42" spans="1:27" x14ac:dyDescent="0.25">
      <c r="A42" s="53"/>
      <c r="B42" s="84">
        <v>39</v>
      </c>
      <c r="C42" s="85">
        <v>2486</v>
      </c>
      <c r="D42" s="86" t="s">
        <v>212</v>
      </c>
      <c r="E42" s="87">
        <v>42098</v>
      </c>
      <c r="F42" s="85">
        <v>46375</v>
      </c>
      <c r="G42" s="85" t="s">
        <v>719</v>
      </c>
      <c r="H42" s="85" t="s">
        <v>720</v>
      </c>
      <c r="I42" s="88">
        <v>24</v>
      </c>
      <c r="J42" s="88">
        <v>159</v>
      </c>
      <c r="K42" s="88">
        <v>58</v>
      </c>
      <c r="L42" s="88" t="s">
        <v>26</v>
      </c>
      <c r="M42" s="88" t="s">
        <v>27</v>
      </c>
      <c r="N42" s="88"/>
      <c r="O42" s="88" t="s">
        <v>28</v>
      </c>
      <c r="P42" s="88">
        <v>7</v>
      </c>
      <c r="Q42" s="88">
        <v>0</v>
      </c>
      <c r="R42" s="89" t="s">
        <v>213</v>
      </c>
      <c r="S42" s="88" t="s">
        <v>214</v>
      </c>
      <c r="T42" s="90" t="s">
        <v>215</v>
      </c>
      <c r="U42" s="88" t="s">
        <v>26</v>
      </c>
      <c r="V42" s="88" t="s">
        <v>72</v>
      </c>
      <c r="W42" s="88" t="s">
        <v>86</v>
      </c>
      <c r="X42" s="88" t="s">
        <v>55</v>
      </c>
      <c r="Y42" s="88" t="s">
        <v>27</v>
      </c>
      <c r="Z42" s="88"/>
      <c r="AA42" s="91"/>
    </row>
    <row r="43" spans="1:27" s="94" customFormat="1" ht="29.25" x14ac:dyDescent="0.25">
      <c r="B43" s="95">
        <v>40</v>
      </c>
      <c r="C43" s="95">
        <v>2487</v>
      </c>
      <c r="D43" s="94" t="s">
        <v>812</v>
      </c>
      <c r="E43" s="97">
        <v>42111</v>
      </c>
      <c r="F43" s="94">
        <v>753981</v>
      </c>
      <c r="G43" s="94" t="s">
        <v>724</v>
      </c>
      <c r="H43" s="94" t="s">
        <v>720</v>
      </c>
      <c r="I43" s="94">
        <v>26</v>
      </c>
      <c r="J43" s="94">
        <v>155</v>
      </c>
      <c r="K43" s="94">
        <v>48</v>
      </c>
      <c r="L43" s="94" t="s">
        <v>27</v>
      </c>
      <c r="M43" s="94" t="s">
        <v>27</v>
      </c>
      <c r="N43" s="94" t="s">
        <v>61</v>
      </c>
      <c r="O43" s="95" t="s">
        <v>813</v>
      </c>
      <c r="P43" s="94">
        <v>5</v>
      </c>
      <c r="Q43" s="94">
        <v>4</v>
      </c>
      <c r="R43" s="96" t="s">
        <v>814</v>
      </c>
      <c r="S43" s="94">
        <v>9632009992</v>
      </c>
      <c r="T43" s="58" t="s">
        <v>815</v>
      </c>
      <c r="U43" s="94" t="s">
        <v>26</v>
      </c>
      <c r="V43" s="94" t="s">
        <v>50</v>
      </c>
      <c r="W43" s="98" t="s">
        <v>762</v>
      </c>
      <c r="X43" s="98" t="s">
        <v>39</v>
      </c>
      <c r="Y43" s="94" t="s">
        <v>27</v>
      </c>
      <c r="AA43" s="94" t="s">
        <v>816</v>
      </c>
    </row>
    <row r="44" spans="1:27" x14ac:dyDescent="0.25">
      <c r="H44" s="80" t="s">
        <v>807</v>
      </c>
      <c r="I44" s="80">
        <v>6</v>
      </c>
      <c r="J44" s="81"/>
      <c r="N44" s="129" t="s">
        <v>763</v>
      </c>
      <c r="O44" s="129"/>
      <c r="P44" s="119" t="s">
        <v>789</v>
      </c>
      <c r="Q44" s="120"/>
      <c r="R44" s="121"/>
      <c r="W44" s="68" t="s">
        <v>55</v>
      </c>
      <c r="X44" s="68">
        <f>COUNTIF(X4:X42, "Govt")</f>
        <v>2</v>
      </c>
    </row>
    <row r="45" spans="1:27" x14ac:dyDescent="0.25">
      <c r="H45" s="80" t="s">
        <v>808</v>
      </c>
      <c r="I45" s="80">
        <v>33</v>
      </c>
      <c r="J45" s="82"/>
      <c r="N45" s="56" t="s">
        <v>65</v>
      </c>
      <c r="O45" s="54">
        <f>COUNTIF(O4:O42,"PUNJAB")</f>
        <v>2</v>
      </c>
      <c r="P45" s="61"/>
      <c r="Q45" s="66" t="s">
        <v>790</v>
      </c>
      <c r="R45" s="61" t="s">
        <v>166</v>
      </c>
      <c r="W45" s="54" t="s">
        <v>39</v>
      </c>
      <c r="X45" s="54">
        <f>COUNTIF(X4:X43, "PVT")</f>
        <v>15</v>
      </c>
    </row>
    <row r="46" spans="1:27" x14ac:dyDescent="0.25">
      <c r="H46" s="80" t="s">
        <v>809</v>
      </c>
      <c r="I46" s="80">
        <v>1</v>
      </c>
      <c r="J46" s="83"/>
      <c r="N46" s="56" t="s">
        <v>99</v>
      </c>
      <c r="O46" s="54">
        <f>COUNTIF(O4:O42,"ODISHA")</f>
        <v>1</v>
      </c>
      <c r="P46" s="60">
        <v>1</v>
      </c>
      <c r="Q46" s="65">
        <f>COUNTIF(P4:P42,"1")</f>
        <v>20</v>
      </c>
      <c r="R46" s="65">
        <f>COUNTIF(Q4:Q42,"1")</f>
        <v>2</v>
      </c>
      <c r="W46" s="54" t="s">
        <v>166</v>
      </c>
      <c r="X46" s="54">
        <f>COUNTIF(X4:X42, "OTHERS")</f>
        <v>1</v>
      </c>
    </row>
    <row r="47" spans="1:27" x14ac:dyDescent="0.25">
      <c r="H47" s="80" t="s">
        <v>810</v>
      </c>
      <c r="I47" s="80">
        <v>0</v>
      </c>
      <c r="J47" s="50"/>
      <c r="N47" s="56" t="s">
        <v>764</v>
      </c>
      <c r="O47" s="54">
        <f>COUNTIF(O4:O42,"HP")</f>
        <v>1</v>
      </c>
      <c r="P47" s="60">
        <v>2</v>
      </c>
      <c r="Q47" s="65">
        <f>COUNTIF(P4:P42,"2")</f>
        <v>4</v>
      </c>
      <c r="R47" s="65">
        <f>COUNTIF(Q4:Q42,"2")</f>
        <v>1</v>
      </c>
      <c r="W47" s="54" t="s">
        <v>31</v>
      </c>
      <c r="X47" s="54">
        <f>COUNTIF(X5:X43, "NO")</f>
        <v>22</v>
      </c>
    </row>
    <row r="48" spans="1:27" x14ac:dyDescent="0.25">
      <c r="H48" s="80"/>
      <c r="I48" s="80"/>
      <c r="J48" s="50"/>
      <c r="N48" s="56" t="s">
        <v>172</v>
      </c>
      <c r="O48" s="54">
        <f>COUNTIF(O4:O42,"J&amp;K")</f>
        <v>2</v>
      </c>
      <c r="P48" s="60">
        <v>3</v>
      </c>
      <c r="Q48" s="65">
        <f>COUNTIF(P4:P42,"3")</f>
        <v>5</v>
      </c>
      <c r="R48" s="65">
        <f>COUNTIF(Q4:Q42,"3")</f>
        <v>0</v>
      </c>
    </row>
    <row r="49" spans="1:22" x14ac:dyDescent="0.25">
      <c r="A49" s="80">
        <v>10000</v>
      </c>
      <c r="B49" s="99" t="s">
        <v>817</v>
      </c>
      <c r="C49" s="80" t="s">
        <v>818</v>
      </c>
      <c r="D49" s="80" t="s">
        <v>819</v>
      </c>
      <c r="E49" s="80" t="s">
        <v>820</v>
      </c>
      <c r="H49" s="80"/>
      <c r="I49" s="80">
        <v>40</v>
      </c>
      <c r="J49" s="50"/>
      <c r="N49" s="56" t="s">
        <v>308</v>
      </c>
      <c r="O49" s="54">
        <f>COUNTIF(O4:O42,"BIHAR")</f>
        <v>0</v>
      </c>
      <c r="P49" s="60">
        <v>4</v>
      </c>
      <c r="Q49" s="65">
        <f>COUNTIF(P4:P42,"4")</f>
        <v>5</v>
      </c>
      <c r="R49" s="65">
        <f>COUNTIF(Q4:Q42,"4")</f>
        <v>0</v>
      </c>
      <c r="U49" s="112" t="s">
        <v>761</v>
      </c>
      <c r="V49" s="112"/>
    </row>
    <row r="50" spans="1:22" x14ac:dyDescent="0.25">
      <c r="A50" s="80">
        <v>1</v>
      </c>
      <c r="B50" s="80">
        <v>1</v>
      </c>
      <c r="C50" s="80">
        <v>1</v>
      </c>
      <c r="D50" s="80">
        <v>1</v>
      </c>
      <c r="E50" s="80">
        <v>1</v>
      </c>
      <c r="N50" s="56" t="s">
        <v>765</v>
      </c>
      <c r="O50" s="54">
        <f>COUNTIF(O4:O42,"MP")</f>
        <v>2</v>
      </c>
      <c r="P50" s="60">
        <v>5</v>
      </c>
      <c r="Q50" s="65">
        <v>3</v>
      </c>
      <c r="R50" s="65">
        <v>1</v>
      </c>
      <c r="U50" s="54" t="s">
        <v>45</v>
      </c>
      <c r="V50" s="54">
        <f>COUNTIF(W4:W42,"Offr")</f>
        <v>3</v>
      </c>
    </row>
    <row r="51" spans="1:22" x14ac:dyDescent="0.25">
      <c r="A51" s="80"/>
      <c r="B51" s="80">
        <v>1</v>
      </c>
      <c r="C51" s="80">
        <v>1</v>
      </c>
      <c r="D51" s="80">
        <v>1</v>
      </c>
      <c r="E51" s="80">
        <v>1</v>
      </c>
      <c r="N51" s="56" t="s">
        <v>155</v>
      </c>
      <c r="O51" s="54">
        <f>COUNTIF(O4:O42,"GUJ")</f>
        <v>1</v>
      </c>
      <c r="P51" s="60">
        <v>6</v>
      </c>
      <c r="Q51" s="65">
        <f>COUNTIF(P4:P42,"6")</f>
        <v>1</v>
      </c>
      <c r="R51" s="65">
        <f>COUNTIF(Q4:Q42,"6")</f>
        <v>1</v>
      </c>
      <c r="U51" s="54" t="s">
        <v>51</v>
      </c>
      <c r="V51" s="54">
        <f>COUNTIF(W4:W43,"JCO")</f>
        <v>8</v>
      </c>
    </row>
    <row r="52" spans="1:22" x14ac:dyDescent="0.25">
      <c r="A52" s="80"/>
      <c r="B52" s="80">
        <v>1</v>
      </c>
      <c r="C52" s="80">
        <v>1</v>
      </c>
      <c r="D52" s="80">
        <v>1</v>
      </c>
      <c r="E52" s="80">
        <v>1</v>
      </c>
      <c r="N52" s="56" t="s">
        <v>28</v>
      </c>
      <c r="O52" s="54">
        <f>COUNTIF(O4:O42,"HARYANA")</f>
        <v>6</v>
      </c>
      <c r="P52" s="60">
        <v>7</v>
      </c>
      <c r="Q52" s="65">
        <f>COUNTIF(P4:P42,"7")</f>
        <v>2</v>
      </c>
      <c r="R52" s="65">
        <f>COUNTIF(Q4:Q42,"7")</f>
        <v>1</v>
      </c>
      <c r="U52" s="54" t="s">
        <v>762</v>
      </c>
      <c r="V52" s="54">
        <f>COUNTIF(W4:W43,"or")</f>
        <v>6</v>
      </c>
    </row>
    <row r="53" spans="1:22" x14ac:dyDescent="0.25">
      <c r="A53" s="80"/>
      <c r="B53" s="80">
        <v>1</v>
      </c>
      <c r="C53" s="80">
        <v>1</v>
      </c>
      <c r="D53" s="80">
        <v>1</v>
      </c>
      <c r="E53" s="80">
        <v>1</v>
      </c>
      <c r="N53" s="56" t="s">
        <v>222</v>
      </c>
      <c r="O53" s="54">
        <f>COUNTIF(O4:O42,"DELHI")</f>
        <v>0</v>
      </c>
      <c r="P53" s="60">
        <v>8</v>
      </c>
      <c r="Q53" s="65">
        <f>COUNTIF(P4:P42,"8")</f>
        <v>0</v>
      </c>
      <c r="R53" s="65">
        <f>COUNTIF(Q4:Q42,"8")</f>
        <v>0</v>
      </c>
    </row>
    <row r="54" spans="1:22" x14ac:dyDescent="0.25">
      <c r="A54" s="80"/>
      <c r="B54" s="80">
        <v>1</v>
      </c>
      <c r="C54" s="80">
        <v>1</v>
      </c>
      <c r="D54" s="80">
        <v>1</v>
      </c>
      <c r="E54" s="80">
        <v>1</v>
      </c>
      <c r="N54" s="56" t="s">
        <v>766</v>
      </c>
      <c r="O54" s="54">
        <f>COUNTIF(O4:O42,"TN")</f>
        <v>2</v>
      </c>
      <c r="P54" s="55"/>
      <c r="Q54" s="66">
        <v>40</v>
      </c>
      <c r="R54" s="66">
        <v>6</v>
      </c>
      <c r="U54" s="110" t="s">
        <v>791</v>
      </c>
      <c r="V54" s="111"/>
    </row>
    <row r="55" spans="1:22" x14ac:dyDescent="0.25">
      <c r="A55" s="80"/>
      <c r="B55" s="80">
        <v>1</v>
      </c>
      <c r="C55" s="80"/>
      <c r="D55" s="80">
        <v>1</v>
      </c>
      <c r="E55" s="80">
        <v>1</v>
      </c>
      <c r="N55" s="56" t="s">
        <v>767</v>
      </c>
      <c r="O55" s="54">
        <f>COUNTIF(O4:O42,"UK")</f>
        <v>2</v>
      </c>
      <c r="U55" s="62" t="s">
        <v>50</v>
      </c>
      <c r="V55" s="62">
        <v>13</v>
      </c>
    </row>
    <row r="56" spans="1:22" x14ac:dyDescent="0.25">
      <c r="A56" s="80"/>
      <c r="B56" s="80">
        <v>1</v>
      </c>
      <c r="C56" s="80"/>
      <c r="D56" s="80">
        <v>1</v>
      </c>
      <c r="E56" s="80">
        <v>1</v>
      </c>
      <c r="N56" s="56" t="s">
        <v>768</v>
      </c>
      <c r="O56" s="54">
        <f>COUNTIF(O4:O42,"WB")</f>
        <v>0</v>
      </c>
      <c r="U56" s="62" t="s">
        <v>165</v>
      </c>
      <c r="V56" s="62">
        <f>COUNTIF(V4:V42,"NAVY")</f>
        <v>1</v>
      </c>
    </row>
    <row r="57" spans="1:22" x14ac:dyDescent="0.25">
      <c r="A57" s="80"/>
      <c r="B57" s="80">
        <v>1</v>
      </c>
      <c r="C57" s="80"/>
      <c r="D57" s="80">
        <v>1</v>
      </c>
      <c r="E57" s="80">
        <v>1</v>
      </c>
      <c r="N57" s="56" t="s">
        <v>88</v>
      </c>
      <c r="O57" s="54">
        <f>COUNTIF(O4:O42,"NEW DELHI")</f>
        <v>2</v>
      </c>
      <c r="U57" s="62" t="s">
        <v>72</v>
      </c>
      <c r="V57" s="62">
        <f>COUNTIF(V4:V42,"AF")</f>
        <v>4</v>
      </c>
    </row>
    <row r="58" spans="1:22" x14ac:dyDescent="0.25">
      <c r="A58" s="80"/>
      <c r="B58" s="80">
        <v>1</v>
      </c>
      <c r="C58" s="80"/>
      <c r="D58" s="80">
        <v>1</v>
      </c>
      <c r="E58" s="80">
        <v>1</v>
      </c>
      <c r="N58" s="56" t="s">
        <v>769</v>
      </c>
      <c r="O58" s="54">
        <f>COUNTIF(O4:O42,"UP")</f>
        <v>7</v>
      </c>
    </row>
    <row r="59" spans="1:22" x14ac:dyDescent="0.25">
      <c r="A59" s="80"/>
      <c r="B59" s="80"/>
      <c r="C59" s="80"/>
      <c r="D59" s="80">
        <v>1</v>
      </c>
      <c r="E59" s="80">
        <v>1</v>
      </c>
      <c r="N59" s="56" t="s">
        <v>770</v>
      </c>
      <c r="O59" s="54">
        <f>COUNTIF(O4:O42,"RAJ")</f>
        <v>6</v>
      </c>
    </row>
    <row r="60" spans="1:22" x14ac:dyDescent="0.25">
      <c r="A60" s="80"/>
      <c r="B60" s="80"/>
      <c r="C60" s="80"/>
      <c r="D60" s="80">
        <v>1</v>
      </c>
      <c r="E60" s="80">
        <v>1</v>
      </c>
      <c r="N60" s="56" t="s">
        <v>771</v>
      </c>
      <c r="O60" s="54">
        <f>COUNTIF(O4:O42,"KAR")</f>
        <v>2</v>
      </c>
    </row>
    <row r="61" spans="1:22" x14ac:dyDescent="0.25">
      <c r="A61" s="80"/>
      <c r="B61" s="80"/>
      <c r="C61" s="80"/>
      <c r="D61" s="80">
        <v>1</v>
      </c>
      <c r="E61" s="80">
        <v>1</v>
      </c>
      <c r="N61" s="56" t="s">
        <v>121</v>
      </c>
      <c r="O61" s="54">
        <f>COUNTIF(O4:O42,"KER")</f>
        <v>1</v>
      </c>
    </row>
    <row r="62" spans="1:22" x14ac:dyDescent="0.25">
      <c r="A62" s="80"/>
      <c r="B62" s="80"/>
      <c r="C62" s="80"/>
      <c r="D62" s="80">
        <v>1</v>
      </c>
      <c r="E62" s="80"/>
      <c r="N62" s="56" t="s">
        <v>293</v>
      </c>
      <c r="O62" s="54">
        <f>COUNTIF(O4:O42,"AP")</f>
        <v>0</v>
      </c>
    </row>
    <row r="63" spans="1:22" x14ac:dyDescent="0.25">
      <c r="A63" s="80">
        <v>1</v>
      </c>
      <c r="B63" s="80">
        <v>9</v>
      </c>
      <c r="C63" s="80">
        <v>5</v>
      </c>
      <c r="D63" s="80">
        <v>13</v>
      </c>
      <c r="E63" s="80">
        <v>12</v>
      </c>
      <c r="N63" s="56" t="s">
        <v>772</v>
      </c>
      <c r="O63" s="54">
        <f>COUNTIF(O4:O42,"ASSAM")</f>
        <v>0</v>
      </c>
    </row>
    <row r="64" spans="1:22" x14ac:dyDescent="0.25">
      <c r="A64" s="53"/>
      <c r="B64" s="80"/>
      <c r="C64" s="80"/>
      <c r="D64" s="53"/>
      <c r="E64" s="53"/>
      <c r="N64" s="56" t="s">
        <v>283</v>
      </c>
      <c r="O64" s="54">
        <f>COUNTIF(O4:O42,"MANIPUR")</f>
        <v>0</v>
      </c>
    </row>
    <row r="65" spans="1:15" x14ac:dyDescent="0.25">
      <c r="A65" s="53"/>
      <c r="B65" s="80"/>
      <c r="C65" s="80"/>
      <c r="D65" s="53"/>
      <c r="E65" s="53"/>
      <c r="N65" s="56" t="s">
        <v>773</v>
      </c>
      <c r="O65" s="54">
        <f>COUNTIF(O4:O42,"MIZORAM")</f>
        <v>0</v>
      </c>
    </row>
    <row r="66" spans="1:15" x14ac:dyDescent="0.25">
      <c r="A66" s="53"/>
      <c r="B66" s="80"/>
      <c r="C66" s="80"/>
      <c r="D66" s="53"/>
      <c r="E66" s="53"/>
      <c r="N66" s="56" t="s">
        <v>774</v>
      </c>
      <c r="O66" s="54">
        <f>COUNTIF(O4:O42,"NEPAL")</f>
        <v>0</v>
      </c>
    </row>
    <row r="67" spans="1:15" x14ac:dyDescent="0.25">
      <c r="A67" s="53"/>
      <c r="B67" s="80"/>
      <c r="C67" s="80"/>
      <c r="D67" s="53"/>
      <c r="E67" s="53"/>
      <c r="N67" s="56" t="s">
        <v>775</v>
      </c>
      <c r="O67" s="54">
        <f>COUNTIF(O4:O42,"CHANDIGARH")</f>
        <v>0</v>
      </c>
    </row>
    <row r="68" spans="1:15" x14ac:dyDescent="0.25">
      <c r="A68" s="53"/>
      <c r="B68" s="80"/>
      <c r="C68" s="80"/>
      <c r="D68" s="53"/>
      <c r="E68" s="53"/>
      <c r="N68" s="56" t="s">
        <v>250</v>
      </c>
      <c r="O68" s="54">
        <f>COUNTIF(O4:O42,"JK")</f>
        <v>1</v>
      </c>
    </row>
    <row r="69" spans="1:15" x14ac:dyDescent="0.25">
      <c r="A69" s="53"/>
      <c r="B69" s="80"/>
      <c r="C69" s="80"/>
      <c r="D69" s="53"/>
      <c r="E69" s="53"/>
      <c r="N69" s="56" t="s">
        <v>776</v>
      </c>
      <c r="O69" s="54">
        <f>COUNTIF(O4:O42,"GOA")</f>
        <v>0</v>
      </c>
    </row>
    <row r="70" spans="1:15" x14ac:dyDescent="0.25">
      <c r="A70" s="53"/>
      <c r="B70" s="80"/>
      <c r="C70" s="80"/>
      <c r="D70" s="53"/>
      <c r="E70" s="53"/>
      <c r="N70" s="56" t="s">
        <v>777</v>
      </c>
      <c r="O70" s="54">
        <f>COUNTIF(O4:O42,"SIKKIM")</f>
        <v>0</v>
      </c>
    </row>
    <row r="71" spans="1:15" x14ac:dyDescent="0.25">
      <c r="A71" s="53"/>
      <c r="B71" s="80"/>
      <c r="C71" s="80"/>
      <c r="D71" s="53"/>
      <c r="E71" s="53"/>
      <c r="N71" s="56" t="s">
        <v>778</v>
      </c>
      <c r="O71" s="54">
        <f>COUNTIF(O4:O42,"ARUNACHAL")</f>
        <v>0</v>
      </c>
    </row>
    <row r="72" spans="1:15" x14ac:dyDescent="0.25">
      <c r="A72" s="53"/>
      <c r="B72" s="80"/>
      <c r="C72" s="80"/>
      <c r="D72" s="53"/>
      <c r="E72" s="53"/>
      <c r="N72" s="56" t="s">
        <v>779</v>
      </c>
      <c r="O72" s="54">
        <f>COUNTIF(O4:O42,"CHATISGARH")</f>
        <v>0</v>
      </c>
    </row>
    <row r="73" spans="1:15" x14ac:dyDescent="0.25">
      <c r="A73" s="53"/>
      <c r="B73" s="80"/>
      <c r="C73" s="80"/>
      <c r="D73" s="53"/>
      <c r="E73" s="53"/>
      <c r="N73" s="56" t="s">
        <v>383</v>
      </c>
      <c r="O73" s="54">
        <f>COUNTIF(O4:O42,"TELANGANA")</f>
        <v>0</v>
      </c>
    </row>
    <row r="74" spans="1:15" x14ac:dyDescent="0.25">
      <c r="A74" s="53"/>
      <c r="B74" s="80"/>
      <c r="C74" s="80"/>
      <c r="D74" s="53"/>
      <c r="E74" s="53"/>
      <c r="N74" s="56" t="s">
        <v>36</v>
      </c>
      <c r="O74" s="54">
        <f>COUNTIF(O4:O42,"MH")</f>
        <v>1</v>
      </c>
    </row>
    <row r="75" spans="1:15" x14ac:dyDescent="0.25">
      <c r="A75" s="53"/>
      <c r="B75" s="80"/>
      <c r="C75" s="80"/>
      <c r="D75" s="53"/>
      <c r="E75" s="53"/>
      <c r="N75" s="56" t="s">
        <v>780</v>
      </c>
      <c r="O75" s="54">
        <f>COUNTIF(O4:O42,"MEGHALAYA")</f>
        <v>0</v>
      </c>
    </row>
    <row r="76" spans="1:15" x14ac:dyDescent="0.25">
      <c r="A76" s="53"/>
      <c r="B76" s="80"/>
      <c r="C76" s="80"/>
      <c r="D76" s="53"/>
      <c r="E76" s="53"/>
      <c r="N76" s="56" t="s">
        <v>781</v>
      </c>
      <c r="O76" s="54">
        <f>SUM(O45:O75)</f>
        <v>39</v>
      </c>
    </row>
  </sheetData>
  <mergeCells count="14">
    <mergeCell ref="Y2:Z2"/>
    <mergeCell ref="AA2:AA3"/>
    <mergeCell ref="B2:H2"/>
    <mergeCell ref="I2:M2"/>
    <mergeCell ref="P2:Q2"/>
    <mergeCell ref="R2:R3"/>
    <mergeCell ref="S2:S3"/>
    <mergeCell ref="X2:X3"/>
    <mergeCell ref="U54:V54"/>
    <mergeCell ref="U49:V49"/>
    <mergeCell ref="N44:O44"/>
    <mergeCell ref="T2:T3"/>
    <mergeCell ref="U2:W2"/>
    <mergeCell ref="P44:R44"/>
  </mergeCells>
  <conditionalFormatting sqref="I44:I49">
    <cfRule type="cellIs" dxfId="6" priority="4" operator="greaterThan">
      <formula>28</formula>
    </cfRule>
    <cfRule type="cellIs" dxfId="5" priority="5" operator="between">
      <formula>26</formula>
      <formula>28</formula>
    </cfRule>
    <cfRule type="cellIs" dxfId="4" priority="6" operator="between">
      <formula>23</formula>
      <formula>25</formula>
    </cfRule>
    <cfRule type="cellIs" dxfId="3" priority="7" operator="between">
      <formula>18</formula>
      <formula>22</formula>
    </cfRule>
  </conditionalFormatting>
  <conditionalFormatting sqref="I1:I1048576">
    <cfRule type="cellIs" dxfId="2" priority="2" operator="between">
      <formula>23</formula>
      <formula>25</formula>
    </cfRule>
    <cfRule type="cellIs" dxfId="1" priority="3" operator="between">
      <formula>18</formula>
      <formula>22</formula>
    </cfRule>
  </conditionalFormatting>
  <conditionalFormatting sqref="J1:J1048576">
    <cfRule type="cellIs" dxfId="0" priority="1" operator="lessThan">
      <formula>153</formula>
    </cfRule>
  </conditionalFormatting>
  <hyperlinks>
    <hyperlink ref="T4" r:id="rId1"/>
    <hyperlink ref="T5" r:id="rId2"/>
    <hyperlink ref="T6" r:id="rId3"/>
    <hyperlink ref="T7" r:id="rId4"/>
    <hyperlink ref="T8" r:id="rId5"/>
    <hyperlink ref="T9" r:id="rId6"/>
    <hyperlink ref="T10" r:id="rId7"/>
    <hyperlink ref="T11" r:id="rId8"/>
    <hyperlink ref="T12" r:id="rId9"/>
    <hyperlink ref="T13" r:id="rId10"/>
    <hyperlink ref="T14" r:id="rId11"/>
    <hyperlink ref="T15" r:id="rId12"/>
    <hyperlink ref="T16" r:id="rId13"/>
    <hyperlink ref="T17" r:id="rId14"/>
    <hyperlink ref="T18" r:id="rId15"/>
    <hyperlink ref="T19" r:id="rId16"/>
    <hyperlink ref="T20" r:id="rId17"/>
    <hyperlink ref="T22" r:id="rId18"/>
    <hyperlink ref="T23" r:id="rId19"/>
    <hyperlink ref="T24" r:id="rId20"/>
    <hyperlink ref="T25" r:id="rId21"/>
    <hyperlink ref="T26" r:id="rId22"/>
    <hyperlink ref="T27" r:id="rId23"/>
    <hyperlink ref="T28" r:id="rId24"/>
    <hyperlink ref="T29" r:id="rId25"/>
    <hyperlink ref="T30" r:id="rId26"/>
    <hyperlink ref="T31" r:id="rId27"/>
    <hyperlink ref="T32" r:id="rId28"/>
    <hyperlink ref="T33" r:id="rId29"/>
    <hyperlink ref="T34" r:id="rId30"/>
    <hyperlink ref="T35" r:id="rId31"/>
    <hyperlink ref="T36" r:id="rId32"/>
    <hyperlink ref="T37" r:id="rId33"/>
    <hyperlink ref="T38" r:id="rId34"/>
    <hyperlink ref="T39" r:id="rId35"/>
    <hyperlink ref="T40" r:id="rId36"/>
    <hyperlink ref="T41" r:id="rId37"/>
    <hyperlink ref="T43" r:id="rId3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GCs</vt:lpstr>
      <vt:lpstr>LCs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adjtbr</dc:creator>
  <cp:lastModifiedBy>Denis</cp:lastModifiedBy>
  <cp:lastPrinted>2014-10-01T18:03:54Z</cp:lastPrinted>
  <dcterms:created xsi:type="dcterms:W3CDTF">2013-10-04T16:28:52Z</dcterms:created>
  <dcterms:modified xsi:type="dcterms:W3CDTF">2015-05-27T08:28:51Z</dcterms:modified>
</cp:coreProperties>
</file>