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liu/Downloads/COVID19/datapipe3/KF/res/"/>
    </mc:Choice>
  </mc:AlternateContent>
  <xr:revisionPtr revIDLastSave="0" documentId="13_ncr:1_{E4E4DC5B-5CE0-8D43-B9F1-6933D27861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all" sheetId="4" r:id="rId1"/>
    <sheet name="by months" sheetId="6" r:id="rId2"/>
    <sheet name="vitals" sheetId="5" r:id="rId3"/>
    <sheet name="2020" sheetId="1" r:id="rId4"/>
    <sheet name="2021" sheetId="2" r:id="rId5"/>
    <sheet name="2022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4" l="1"/>
  <c r="J19" i="4"/>
  <c r="H19" i="4"/>
  <c r="F19" i="4"/>
  <c r="G19" i="4"/>
  <c r="I19" i="4"/>
  <c r="K19" i="4"/>
  <c r="M19" i="4"/>
  <c r="E19" i="4"/>
  <c r="D19" i="4"/>
  <c r="C19" i="4"/>
  <c r="B19" i="4"/>
  <c r="E33" i="4"/>
  <c r="D34" i="4"/>
  <c r="D33" i="4"/>
  <c r="R3" i="6"/>
  <c r="T3" i="6" s="1"/>
  <c r="R4" i="6"/>
  <c r="T4" i="6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R2" i="6"/>
  <c r="Q2" i="6"/>
  <c r="T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B34" i="4"/>
  <c r="B33" i="4"/>
  <c r="D35" i="4" l="1"/>
  <c r="B35" i="4"/>
  <c r="E34" i="4"/>
  <c r="E26" i="4"/>
  <c r="E25" i="4"/>
  <c r="E24" i="4"/>
  <c r="E23" i="4"/>
  <c r="E22" i="4"/>
  <c r="E21" i="4"/>
  <c r="M26" i="4"/>
  <c r="M25" i="4"/>
  <c r="M24" i="4"/>
  <c r="M23" i="4"/>
  <c r="M21" i="4"/>
  <c r="M22" i="4"/>
  <c r="K26" i="4"/>
  <c r="K25" i="4"/>
  <c r="K24" i="4"/>
  <c r="K23" i="4"/>
  <c r="K22" i="4"/>
  <c r="K21" i="4"/>
  <c r="I26" i="4"/>
  <c r="I25" i="4"/>
  <c r="I24" i="4"/>
  <c r="I23" i="4"/>
  <c r="I22" i="4"/>
  <c r="I21" i="4"/>
  <c r="G26" i="4"/>
  <c r="G25" i="4"/>
  <c r="G24" i="4"/>
  <c r="G23" i="4"/>
  <c r="G22" i="4"/>
  <c r="G21" i="4"/>
  <c r="C26" i="4"/>
  <c r="C25" i="4"/>
  <c r="C24" i="4"/>
  <c r="C23" i="4"/>
  <c r="C22" i="4"/>
  <c r="C21" i="4"/>
  <c r="M27" i="4"/>
  <c r="K27" i="4"/>
  <c r="M17" i="4"/>
  <c r="K17" i="4"/>
  <c r="M15" i="4"/>
  <c r="K15" i="4"/>
  <c r="M14" i="4"/>
  <c r="K14" i="4"/>
  <c r="M13" i="4"/>
  <c r="K13" i="4"/>
  <c r="M12" i="4"/>
  <c r="K12" i="4"/>
  <c r="M5" i="4"/>
  <c r="K5" i="4"/>
  <c r="I27" i="4"/>
  <c r="G27" i="4"/>
  <c r="I17" i="4"/>
  <c r="G17" i="4"/>
  <c r="I15" i="4"/>
  <c r="G15" i="4"/>
  <c r="I14" i="4"/>
  <c r="G14" i="4"/>
  <c r="I13" i="4"/>
  <c r="G13" i="4"/>
  <c r="I12" i="4"/>
  <c r="G12" i="4"/>
  <c r="I5" i="4"/>
  <c r="G5" i="4"/>
  <c r="E5" i="4"/>
  <c r="C5" i="4"/>
  <c r="E27" i="4"/>
  <c r="C27" i="4"/>
  <c r="E17" i="4"/>
  <c r="C17" i="4"/>
  <c r="E15" i="4"/>
  <c r="C15" i="4"/>
  <c r="E14" i="4"/>
  <c r="C14" i="4"/>
  <c r="E13" i="4"/>
  <c r="C13" i="4"/>
  <c r="E12" i="4"/>
  <c r="C12" i="4"/>
  <c r="E51" i="2"/>
  <c r="C51" i="2"/>
  <c r="E53" i="3"/>
  <c r="C53" i="3"/>
  <c r="E59" i="3"/>
  <c r="E60" i="3"/>
  <c r="E61" i="3"/>
  <c r="E62" i="3"/>
  <c r="E64" i="3"/>
  <c r="E65" i="3"/>
  <c r="E67" i="3"/>
  <c r="E68" i="3"/>
  <c r="E69" i="3"/>
  <c r="E70" i="3"/>
  <c r="E71" i="3"/>
  <c r="E72" i="3"/>
  <c r="E73" i="3"/>
  <c r="C73" i="3"/>
  <c r="C72" i="3"/>
  <c r="C71" i="3"/>
  <c r="C70" i="3"/>
  <c r="C69" i="3"/>
  <c r="C68" i="3"/>
  <c r="C67" i="3"/>
  <c r="C65" i="3"/>
  <c r="C64" i="3"/>
  <c r="C62" i="3"/>
  <c r="C61" i="3"/>
  <c r="C60" i="3"/>
  <c r="C59" i="3"/>
  <c r="G52" i="3"/>
  <c r="E52" i="3" s="1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3" i="2"/>
  <c r="C63" i="2"/>
  <c r="E62" i="2"/>
  <c r="C62" i="2"/>
  <c r="E60" i="2"/>
  <c r="C60" i="2"/>
  <c r="E59" i="2"/>
  <c r="C59" i="2"/>
  <c r="E58" i="2"/>
  <c r="C58" i="2"/>
  <c r="E57" i="2"/>
  <c r="C57" i="2"/>
  <c r="G50" i="2"/>
  <c r="E50" i="2"/>
  <c r="C50" i="2"/>
  <c r="E23" i="1"/>
  <c r="C23" i="1"/>
  <c r="E18" i="1"/>
  <c r="E19" i="1"/>
  <c r="E20" i="1"/>
  <c r="E21" i="1"/>
  <c r="E22" i="1"/>
  <c r="E17" i="1"/>
  <c r="C18" i="1"/>
  <c r="C19" i="1"/>
  <c r="C20" i="1"/>
  <c r="C21" i="1"/>
  <c r="C22" i="1"/>
  <c r="C17" i="1"/>
  <c r="E15" i="1"/>
  <c r="C15" i="1"/>
  <c r="E14" i="1"/>
  <c r="C14" i="1"/>
  <c r="E12" i="1"/>
  <c r="E11" i="1"/>
  <c r="E10" i="1"/>
  <c r="E9" i="1"/>
  <c r="C12" i="1"/>
  <c r="C11" i="1"/>
  <c r="C10" i="1"/>
  <c r="C9" i="1"/>
  <c r="G2" i="1"/>
  <c r="E2" i="1" s="1"/>
  <c r="C2" i="1" l="1"/>
  <c r="C52" i="3"/>
</calcChain>
</file>

<file path=xl/sharedStrings.xml><?xml version="1.0" encoding="utf-8"?>
<sst xmlns="http://schemas.openxmlformats.org/spreadsheetml/2006/main" count="317" uniqueCount="125">
  <si>
    <t>White</t>
  </si>
  <si>
    <t>African American</t>
  </si>
  <si>
    <t>Others</t>
  </si>
  <si>
    <t>Asian</t>
  </si>
  <si>
    <t>Hispanic</t>
  </si>
  <si>
    <t>Not Hispanic</t>
  </si>
  <si>
    <t>never</t>
  </si>
  <si>
    <t>former</t>
  </si>
  <si>
    <t>heavy</t>
  </si>
  <si>
    <t>median</t>
  </si>
  <si>
    <t>light</t>
  </si>
  <si>
    <t>sys_bp_mean</t>
  </si>
  <si>
    <t>sys_bp_std</t>
  </si>
  <si>
    <t>dia_bp_mean</t>
  </si>
  <si>
    <t>dia_bp_std</t>
  </si>
  <si>
    <t>temperature_mean</t>
  </si>
  <si>
    <t>temperature_std</t>
  </si>
  <si>
    <t>respirations_mean</t>
  </si>
  <si>
    <t>respirations_std</t>
  </si>
  <si>
    <t>heart_rate_mean</t>
  </si>
  <si>
    <t>heart_rate_std</t>
  </si>
  <si>
    <t>spo2_mean</t>
  </si>
  <si>
    <t>spo2_std</t>
  </si>
  <si>
    <t>ICU</t>
  </si>
  <si>
    <t>Floor</t>
  </si>
  <si>
    <t>Number of patients</t>
  </si>
  <si>
    <t>Length of Stay</t>
  </si>
  <si>
    <t>mean</t>
  </si>
  <si>
    <t>std</t>
  </si>
  <si>
    <t>%</t>
  </si>
  <si>
    <t>Number of deaths</t>
  </si>
  <si>
    <t>Race</t>
  </si>
  <si>
    <t>Ethnicity</t>
  </si>
  <si>
    <t>Smoking Status</t>
  </si>
  <si>
    <t>pregnant patients</t>
  </si>
  <si>
    <t>fully vaccinated patients</t>
  </si>
  <si>
    <t>heavy / every day</t>
  </si>
  <si>
    <t>some days a week</t>
  </si>
  <si>
    <t>American Natives and Pacific Islanders</t>
  </si>
  <si>
    <t>fully vaccinated</t>
  </si>
  <si>
    <t>systolic blood pressure</t>
  </si>
  <si>
    <t>mean(std)</t>
  </si>
  <si>
    <t>130.5(18.21)</t>
  </si>
  <si>
    <t>126.06(18.47)</t>
  </si>
  <si>
    <t>128.33(17.41)</t>
  </si>
  <si>
    <t>124.78(17.33)</t>
  </si>
  <si>
    <t>132.71(19.2)</t>
  </si>
  <si>
    <t>125.24(18.68)</t>
  </si>
  <si>
    <t>diastolic blood pressure</t>
  </si>
  <si>
    <t>respiration  rate</t>
  </si>
  <si>
    <t>heart rate</t>
  </si>
  <si>
    <t>SpO2</t>
  </si>
  <si>
    <t>98.19(0.9)</t>
  </si>
  <si>
    <t>72.57(9.99)</t>
  </si>
  <si>
    <t>70.84(10.94)</t>
  </si>
  <si>
    <t>72.96(9.39)</t>
  </si>
  <si>
    <t>70.74(10.09)</t>
  </si>
  <si>
    <t>71.87(10.63)</t>
  </si>
  <si>
    <t>70.96(11.32)</t>
  </si>
  <si>
    <t>19.04(3.0)</t>
  </si>
  <si>
    <t>78.9(14.54)</t>
  </si>
  <si>
    <t>94.04(2.93)</t>
  </si>
  <si>
    <t>98.37(0.86)</t>
  </si>
  <si>
    <t>98.12(1.3)</t>
  </si>
  <si>
    <t>98.32(1.05)</t>
  </si>
  <si>
    <t>98.1(0.92)</t>
  </si>
  <si>
    <t>98.25(0.82)</t>
  </si>
  <si>
    <t>temperature (℉)</t>
  </si>
  <si>
    <t>21.9(5.11)</t>
  </si>
  <si>
    <t>19.24(2.92)</t>
  </si>
  <si>
    <t>23.04(5.34)</t>
  </si>
  <si>
    <t>18.66(2.55)</t>
  </si>
  <si>
    <t>19.71(4.22)</t>
  </si>
  <si>
    <t>82.71(16.22)</t>
  </si>
  <si>
    <t>78.62(14.93)</t>
  </si>
  <si>
    <t>93.6(3.28)</t>
  </si>
  <si>
    <t>93.64(2.85)</t>
  </si>
  <si>
    <t>83.78(16.64)</t>
  </si>
  <si>
    <t>78.69(14.82)</t>
  </si>
  <si>
    <t>83.17(16.97)</t>
  </si>
  <si>
    <t>92.96(3.53)</t>
  </si>
  <si>
    <t>94.59(2.59)</t>
  </si>
  <si>
    <t>94.91(2.89)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</si>
  <si>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</si>
  <si>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</si>
  <si>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</si>
  <si>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</si>
  <si>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</si>
  <si>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</si>
  <si>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</si>
  <si>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</si>
  <si>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</si>
  <si>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</si>
  <si>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</si>
  <si>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</si>
  <si>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</si>
  <si>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</si>
  <si>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</si>
  <si>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</si>
  <si>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</si>
  <si>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</si>
  <si>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</si>
  <si>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</si>
  <si>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</si>
  <si>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</si>
  <si>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</si>
  <si>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</si>
  <si>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</si>
  <si>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</si>
  <si>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</si>
  <si>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</si>
  <si>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</si>
  <si>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</si>
  <si>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</si>
  <si>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#label</t>
  </si>
  <si>
    <t>#deaths</t>
  </si>
  <si>
    <t>#pa</t>
  </si>
  <si>
    <t>#predictions</t>
  </si>
  <si>
    <t>AUROC</t>
  </si>
  <si>
    <t>var</t>
  </si>
  <si>
    <t>months</t>
  </si>
  <si>
    <t>number of positives</t>
  </si>
  <si>
    <t>number of predictions</t>
  </si>
  <si>
    <t>monthly AUROC (second axis)</t>
  </si>
  <si>
    <t>Unknown/Patient 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</si>
</sst>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16" fillId="0" borderId="14" xfId="0" applyFont="1" applyBorder="1"/>
    <xf numFmtId="0" fontId="16" fillId="0" borderId="19" xfId="0" applyFont="1" applyBorder="1"/>
    <xf numFmtId="0" fontId="0" fillId="0" borderId="20" xfId="0" applyBorder="1"/>
    <xf numFmtId="0" fontId="0" fillId="0" borderId="22" xfId="0" applyBorder="1"/>
    <xf numFmtId="0" fontId="16" fillId="0" borderId="23" xfId="0" applyFont="1" applyBorder="1"/>
    <xf numFmtId="0" fontId="0" fillId="0" borderId="23" xfId="0" applyBorder="1"/>
    <xf numFmtId="0" fontId="0" fillId="0" borderId="24" xfId="0" applyBorder="1"/>
    <xf numFmtId="10" fontId="0" fillId="0" borderId="0" xfId="1" applyNumberFormat="1" applyFont="1" applyBorder="1"/>
    <xf numFmtId="10" fontId="0" fillId="0" borderId="20" xfId="1" applyNumberFormat="1" applyFont="1" applyBorder="1"/>
    <xf numFmtId="10" fontId="0" fillId="0" borderId="15" xfId="1" applyNumberFormat="1" applyFont="1" applyBorder="1"/>
    <xf numFmtId="10" fontId="0" fillId="0" borderId="21" xfId="1" applyNumberFormat="1" applyFont="1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17" xfId="0" applyBorder="1" applyAlignment="1">
      <alignment horizontal="right" vertical="top"/>
    </xf>
    <xf numFmtId="0" fontId="16" fillId="0" borderId="26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0" borderId="25" xfId="0" applyFont="1" applyBorder="1" applyAlignment="1">
      <alignment vertical="top"/>
    </xf>
    <xf numFmtId="0" fontId="19" fillId="0" borderId="25" xfId="0" applyFont="1" applyBorder="1" applyAlignment="1">
      <alignment horizontal="right"/>
    </xf>
    <xf numFmtId="0" fontId="18" fillId="0" borderId="25" xfId="0" applyFont="1" applyBorder="1" applyAlignment="1">
      <alignment horizontal="right"/>
    </xf>
    <xf numFmtId="0" fontId="19" fillId="0" borderId="27" xfId="0" applyFont="1" applyBorder="1" applyAlignment="1">
      <alignment horizontal="right"/>
    </xf>
    <xf numFmtId="0" fontId="18" fillId="0" borderId="29" xfId="0" applyFont="1" applyBorder="1" applyAlignment="1">
      <alignment horizontal="right"/>
    </xf>
    <xf numFmtId="0" fontId="19" fillId="0" borderId="0" xfId="0" applyFont="1" applyAlignment="1">
      <alignment vertical="top"/>
    </xf>
    <xf numFmtId="0" fontId="18" fillId="0" borderId="0" xfId="0" applyFont="1" applyAlignment="1">
      <alignment vertical="center"/>
    </xf>
    <xf numFmtId="10" fontId="18" fillId="0" borderId="0" xfId="1" applyNumberFormat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10" fontId="18" fillId="0" borderId="15" xfId="1" applyNumberFormat="1" applyFont="1" applyBorder="1" applyAlignment="1">
      <alignment vertical="center"/>
    </xf>
    <xf numFmtId="0" fontId="19" fillId="0" borderId="26" xfId="0" applyFont="1" applyBorder="1" applyAlignment="1">
      <alignment vertical="top"/>
    </xf>
    <xf numFmtId="0" fontId="18" fillId="0" borderId="26" xfId="0" applyFont="1" applyBorder="1" applyAlignment="1">
      <alignment vertical="center"/>
    </xf>
    <xf numFmtId="10" fontId="18" fillId="0" borderId="26" xfId="1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10" fontId="18" fillId="0" borderId="30" xfId="1" applyNumberFormat="1" applyFont="1" applyBorder="1" applyAlignment="1">
      <alignment vertical="center"/>
    </xf>
    <xf numFmtId="0" fontId="19" fillId="0" borderId="12" xfId="0" applyFont="1" applyBorder="1" applyAlignment="1">
      <alignment vertical="top"/>
    </xf>
    <xf numFmtId="0" fontId="18" fillId="0" borderId="12" xfId="0" applyFont="1" applyBorder="1" applyAlignment="1">
      <alignment vertical="center"/>
    </xf>
    <xf numFmtId="10" fontId="18" fillId="0" borderId="12" xfId="1" applyNumberFormat="1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10" fontId="18" fillId="0" borderId="13" xfId="1" applyNumberFormat="1" applyFont="1" applyBorder="1" applyAlignment="1">
      <alignment vertical="center"/>
    </xf>
    <xf numFmtId="0" fontId="18" fillId="0" borderId="0" xfId="0" applyFont="1" applyAlignment="1">
      <alignment horizontal="right" vertical="top"/>
    </xf>
    <xf numFmtId="0" fontId="18" fillId="0" borderId="17" xfId="0" applyFont="1" applyBorder="1" applyAlignment="1">
      <alignment horizontal="right" vertical="top"/>
    </xf>
    <xf numFmtId="0" fontId="18" fillId="0" borderId="17" xfId="0" applyFont="1" applyBorder="1" applyAlignment="1">
      <alignment vertical="center"/>
    </xf>
    <xf numFmtId="10" fontId="18" fillId="0" borderId="17" xfId="1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10" fontId="18" fillId="0" borderId="18" xfId="1" applyNumberFormat="1" applyFont="1" applyBorder="1" applyAlignment="1">
      <alignment vertical="center"/>
    </xf>
    <xf numFmtId="0" fontId="18" fillId="0" borderId="17" xfId="0" applyFont="1" applyBorder="1" applyAlignment="1">
      <alignment horizontal="right" vertical="top" wrapText="1"/>
    </xf>
    <xf numFmtId="0" fontId="19" fillId="0" borderId="20" xfId="0" applyFont="1" applyBorder="1" applyAlignment="1">
      <alignment vertical="top"/>
    </xf>
    <xf numFmtId="0" fontId="18" fillId="0" borderId="20" xfId="0" applyFont="1" applyBorder="1" applyAlignment="1">
      <alignment vertical="center"/>
    </xf>
    <xf numFmtId="10" fontId="18" fillId="0" borderId="20" xfId="1" applyNumberFormat="1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10" fontId="18" fillId="0" borderId="21" xfId="1" applyNumberFormat="1" applyFont="1" applyBorder="1" applyAlignment="1">
      <alignment vertical="center"/>
    </xf>
    <xf numFmtId="0" fontId="0" fillId="0" borderId="15" xfId="0" applyBorder="1" applyAlignment="1">
      <alignment horizontal="right" vertical="top"/>
    </xf>
    <xf numFmtId="0" fontId="0" fillId="0" borderId="18" xfId="0" applyBorder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28" xfId="0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28" xfId="0" applyFont="1" applyBorder="1" applyAlignment="1">
      <alignment vertical="top"/>
    </xf>
    <xf numFmtId="0" fontId="16" fillId="0" borderId="30" xfId="0" applyFont="1" applyBorder="1" applyAlignment="1">
      <alignment vertical="top"/>
    </xf>
    <xf numFmtId="0" fontId="16" fillId="0" borderId="31" xfId="0" applyFont="1" applyBorder="1" applyAlignment="1">
      <alignment vertical="top"/>
    </xf>
    <xf numFmtId="0" fontId="16" fillId="0" borderId="32" xfId="0" applyFont="1" applyBorder="1" applyAlignment="1">
      <alignment vertical="top"/>
    </xf>
    <xf numFmtId="164" fontId="0" fillId="0" borderId="0" xfId="1" applyNumberFormat="1" applyFont="1"/>
    <xf numFmtId="10" fontId="0" fillId="0" borderId="0" xfId="1" applyNumberFormat="1" applyFont="1"/>
    <xf numFmtId="0" fontId="19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6" fillId="0" borderId="26" xfId="0" applyFont="1" applyBorder="1" applyAlignment="1">
      <alignment horizontal="center" vertical="top"/>
    </xf>
    <xf numFmtId="0" fontId="16" fillId="0" borderId="30" xfId="0" applyFont="1" applyBorder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 b="1">
                <a:latin typeface="Arial" panose="020B0604020202020204" pitchFamily="34" charset="0"/>
                <a:cs typeface="Arial" panose="020B0604020202020204" pitchFamily="34" charset="0"/>
              </a:rPr>
              <a:t>2 days ahead In-hospital</a:t>
            </a:r>
            <a:r>
              <a:rPr lang="en-US" sz="2400" b="1" baseline="0">
                <a:latin typeface="Arial" panose="020B0604020202020204" pitchFamily="34" charset="0"/>
                <a:cs typeface="Arial" panose="020B0604020202020204" pitchFamily="34" charset="0"/>
              </a:rPr>
              <a:t> Mortality Prediction, Monthly Predictions Made and AUROC</a:t>
            </a:r>
            <a:endParaRPr lang="en-US" sz="2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months'!$Q$1</c:f>
              <c:strCache>
                <c:ptCount val="1"/>
                <c:pt idx="0">
                  <c:v>number of predictions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months'!$P$2:$P$25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'by months'!$Q$2:$Q$25</c:f>
              <c:numCache>
                <c:formatCode>General</c:formatCode>
                <c:ptCount val="24"/>
                <c:pt idx="0">
                  <c:v>5906</c:v>
                </c:pt>
                <c:pt idx="1">
                  <c:v>2495</c:v>
                </c:pt>
                <c:pt idx="2">
                  <c:v>1503</c:v>
                </c:pt>
                <c:pt idx="3">
                  <c:v>2113</c:v>
                </c:pt>
                <c:pt idx="4">
                  <c:v>1307</c:v>
                </c:pt>
                <c:pt idx="5">
                  <c:v>429</c:v>
                </c:pt>
                <c:pt idx="6">
                  <c:v>325</c:v>
                </c:pt>
                <c:pt idx="7">
                  <c:v>1205</c:v>
                </c:pt>
                <c:pt idx="8">
                  <c:v>1931</c:v>
                </c:pt>
                <c:pt idx="9">
                  <c:v>2091</c:v>
                </c:pt>
                <c:pt idx="10">
                  <c:v>2393</c:v>
                </c:pt>
                <c:pt idx="11">
                  <c:v>3728</c:v>
                </c:pt>
                <c:pt idx="12">
                  <c:v>2580</c:v>
                </c:pt>
                <c:pt idx="13">
                  <c:v>1258</c:v>
                </c:pt>
                <c:pt idx="14">
                  <c:v>410</c:v>
                </c:pt>
                <c:pt idx="15">
                  <c:v>207</c:v>
                </c:pt>
                <c:pt idx="16">
                  <c:v>714</c:v>
                </c:pt>
                <c:pt idx="17">
                  <c:v>793</c:v>
                </c:pt>
                <c:pt idx="18">
                  <c:v>882</c:v>
                </c:pt>
                <c:pt idx="19">
                  <c:v>1229</c:v>
                </c:pt>
                <c:pt idx="20">
                  <c:v>1046</c:v>
                </c:pt>
                <c:pt idx="21">
                  <c:v>911</c:v>
                </c:pt>
                <c:pt idx="22">
                  <c:v>1309</c:v>
                </c:pt>
                <c:pt idx="23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9-2544-8DF8-492661FA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33392"/>
        <c:axId val="998207024"/>
      </c:lineChart>
      <c:lineChart>
        <c:grouping val="standard"/>
        <c:varyColors val="0"/>
        <c:ser>
          <c:idx val="2"/>
          <c:order val="1"/>
          <c:tx>
            <c:strRef>
              <c:f>'by months'!$S$1</c:f>
              <c:strCache>
                <c:ptCount val="1"/>
                <c:pt idx="0">
                  <c:v>monthly AUROC (second axis)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months'!$P$2:$P$25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'by months'!$S$2:$S$25</c:f>
              <c:numCache>
                <c:formatCode>General</c:formatCode>
                <c:ptCount val="24"/>
                <c:pt idx="0">
                  <c:v>0.96240000000000003</c:v>
                </c:pt>
                <c:pt idx="1">
                  <c:v>0.94099999999999995</c:v>
                </c:pt>
                <c:pt idx="2">
                  <c:v>0.95199999999999996</c:v>
                </c:pt>
                <c:pt idx="3">
                  <c:v>0.95809999999999995</c:v>
                </c:pt>
                <c:pt idx="4">
                  <c:v>0.90839999999999999</c:v>
                </c:pt>
                <c:pt idx="5">
                  <c:v>0.88339999999999996</c:v>
                </c:pt>
                <c:pt idx="6">
                  <c:v>0.83160000000000001</c:v>
                </c:pt>
                <c:pt idx="7">
                  <c:v>0.98719999999999997</c:v>
                </c:pt>
                <c:pt idx="8">
                  <c:v>0.92310000000000003</c:v>
                </c:pt>
                <c:pt idx="9">
                  <c:v>0.93689999999999996</c:v>
                </c:pt>
                <c:pt idx="10">
                  <c:v>0.90539999999999998</c:v>
                </c:pt>
                <c:pt idx="11">
                  <c:v>0.9113</c:v>
                </c:pt>
                <c:pt idx="12">
                  <c:v>0.92689999999999995</c:v>
                </c:pt>
                <c:pt idx="13">
                  <c:v>0.89429999999999998</c:v>
                </c:pt>
                <c:pt idx="14">
                  <c:v>0.99219999999999997</c:v>
                </c:pt>
                <c:pt idx="15">
                  <c:v>0.95589999999999997</c:v>
                </c:pt>
                <c:pt idx="16">
                  <c:v>0.91449999999999998</c:v>
                </c:pt>
                <c:pt idx="17">
                  <c:v>0.9304</c:v>
                </c:pt>
                <c:pt idx="18">
                  <c:v>0.9022</c:v>
                </c:pt>
                <c:pt idx="19">
                  <c:v>0.89539999999999997</c:v>
                </c:pt>
                <c:pt idx="20">
                  <c:v>0.83130000000000004</c:v>
                </c:pt>
                <c:pt idx="21">
                  <c:v>0.80869999999999997</c:v>
                </c:pt>
                <c:pt idx="22">
                  <c:v>0.90500000000000003</c:v>
                </c:pt>
                <c:pt idx="23">
                  <c:v>0.92889999999999995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9-2544-8DF8-492661FA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1536"/>
        <c:axId val="1284312864"/>
      </c:lineChart>
      <c:catAx>
        <c:axId val="998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7024"/>
        <c:crosses val="autoZero"/>
        <c:auto val="1"/>
        <c:lblAlgn val="ctr"/>
        <c:lblOffset val="100"/>
        <c:noMultiLvlLbl val="0"/>
      </c:catAx>
      <c:valAx>
        <c:axId val="99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33392"/>
        <c:crosses val="autoZero"/>
        <c:crossBetween val="between"/>
      </c:valAx>
      <c:valAx>
        <c:axId val="1284312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91536"/>
        <c:crosses val="max"/>
        <c:crossBetween val="between"/>
      </c:valAx>
      <c:catAx>
        <c:axId val="203579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31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1</xdr:row>
      <xdr:rowOff>120650</xdr:rowOff>
    </xdr:from>
    <xdr:to>
      <xdr:col>33</xdr:col>
      <xdr:colOff>647700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5FE9D-CC56-1EBF-5065-72341AF41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37"/>
  <sheetViews>
    <sheetView tabSelected="1" topLeftCell="A2" workbookViewId="0">
      <selection activeCell="P19" sqref="P19"/>
    </sheetView>
  </sheetViews>
  <sheetFormatPr baseColWidth="10" defaultRowHeight="16" x14ac:dyDescent="0.2"/>
  <cols>
    <col min="1" max="1" width="21.5" style="16" customWidth="1"/>
    <col min="2" max="3" width="6.1640625" bestFit="1" customWidth="1"/>
    <col min="4" max="4" width="7" bestFit="1" customWidth="1"/>
    <col min="5" max="7" width="6.1640625" bestFit="1" customWidth="1"/>
    <col min="8" max="8" width="7" bestFit="1" customWidth="1"/>
    <col min="9" max="13" width="6.1640625" bestFit="1" customWidth="1"/>
    <col min="16" max="16" width="20.5" customWidth="1"/>
    <col min="17" max="17" width="11.5" bestFit="1" customWidth="1"/>
    <col min="18" max="19" width="12.5" bestFit="1" customWidth="1"/>
  </cols>
  <sheetData>
    <row r="3" spans="1:13" x14ac:dyDescent="0.2">
      <c r="A3" s="19"/>
      <c r="B3" s="66">
        <v>2020</v>
      </c>
      <c r="C3" s="66"/>
      <c r="D3" s="66"/>
      <c r="E3" s="66"/>
      <c r="F3" s="67">
        <v>2021</v>
      </c>
      <c r="G3" s="66"/>
      <c r="H3" s="66"/>
      <c r="I3" s="68"/>
      <c r="J3" s="66">
        <v>2022</v>
      </c>
      <c r="K3" s="66"/>
      <c r="L3" s="66"/>
      <c r="M3" s="66"/>
    </row>
    <row r="4" spans="1:13" ht="17" thickBot="1" x14ac:dyDescent="0.25">
      <c r="A4" s="20"/>
      <c r="B4" s="21" t="s">
        <v>24</v>
      </c>
      <c r="C4" s="22" t="s">
        <v>29</v>
      </c>
      <c r="D4" s="21" t="s">
        <v>23</v>
      </c>
      <c r="E4" s="22" t="s">
        <v>29</v>
      </c>
      <c r="F4" s="23" t="s">
        <v>24</v>
      </c>
      <c r="G4" s="22" t="s">
        <v>29</v>
      </c>
      <c r="H4" s="21" t="s">
        <v>23</v>
      </c>
      <c r="I4" s="24" t="s">
        <v>29</v>
      </c>
      <c r="J4" s="21" t="s">
        <v>24</v>
      </c>
      <c r="K4" s="22" t="s">
        <v>29</v>
      </c>
      <c r="L4" s="21" t="s">
        <v>23</v>
      </c>
      <c r="M4" s="22" t="s">
        <v>29</v>
      </c>
    </row>
    <row r="5" spans="1:13" ht="17" thickTop="1" x14ac:dyDescent="0.2">
      <c r="A5" s="25" t="s">
        <v>25</v>
      </c>
      <c r="B5" s="26">
        <v>2915</v>
      </c>
      <c r="C5" s="27">
        <f>B5/(B5+D5)</f>
        <v>0.7880508245471749</v>
      </c>
      <c r="D5" s="26">
        <v>784</v>
      </c>
      <c r="E5" s="27">
        <f>D5/(B5+D5)</f>
        <v>0.2119491754528251</v>
      </c>
      <c r="F5" s="28">
        <v>1551</v>
      </c>
      <c r="G5" s="27">
        <f>F5/(F5+H5)</f>
        <v>0.72476635514018695</v>
      </c>
      <c r="H5" s="26">
        <v>589</v>
      </c>
      <c r="I5" s="29">
        <f>H5/(F5+H5)</f>
        <v>0.27523364485981311</v>
      </c>
      <c r="J5" s="26">
        <v>533</v>
      </c>
      <c r="K5" s="27">
        <f>J5/(J5+L5)</f>
        <v>0.51898734177215189</v>
      </c>
      <c r="L5" s="26">
        <v>494</v>
      </c>
      <c r="M5" s="27">
        <f>L5/(J5+L5)</f>
        <v>0.48101265822784811</v>
      </c>
    </row>
    <row r="6" spans="1:13" x14ac:dyDescent="0.2">
      <c r="A6" s="30" t="s">
        <v>30</v>
      </c>
      <c r="B6" s="31">
        <v>172</v>
      </c>
      <c r="C6" s="32">
        <v>5.8999999999999997E-2</v>
      </c>
      <c r="D6" s="31">
        <v>256</v>
      </c>
      <c r="E6" s="32">
        <v>0.32650000000000001</v>
      </c>
      <c r="F6" s="33">
        <v>44</v>
      </c>
      <c r="G6" s="32">
        <v>5.8999999999999997E-2</v>
      </c>
      <c r="H6" s="31">
        <v>192</v>
      </c>
      <c r="I6" s="34">
        <v>0.32650000000000001</v>
      </c>
      <c r="J6" s="31">
        <v>13</v>
      </c>
      <c r="K6" s="32">
        <v>5.8999999999999997E-2</v>
      </c>
      <c r="L6" s="31">
        <v>75</v>
      </c>
      <c r="M6" s="32">
        <v>0.32650000000000001</v>
      </c>
    </row>
    <row r="7" spans="1:13" x14ac:dyDescent="0.2">
      <c r="A7" s="35" t="s">
        <v>26</v>
      </c>
      <c r="B7" s="36"/>
      <c r="C7" s="37"/>
      <c r="D7" s="36"/>
      <c r="E7" s="37"/>
      <c r="F7" s="38"/>
      <c r="G7" s="37"/>
      <c r="H7" s="36"/>
      <c r="I7" s="39"/>
      <c r="J7" s="36"/>
      <c r="K7" s="37"/>
      <c r="L7" s="36"/>
      <c r="M7" s="37"/>
    </row>
    <row r="8" spans="1:13" x14ac:dyDescent="0.2">
      <c r="A8" s="40" t="s">
        <v>27</v>
      </c>
      <c r="B8" s="26">
        <v>8.17</v>
      </c>
      <c r="C8" s="27"/>
      <c r="D8" s="26">
        <v>18.14</v>
      </c>
      <c r="E8" s="27"/>
      <c r="F8" s="28">
        <v>8.16</v>
      </c>
      <c r="G8" s="27"/>
      <c r="H8" s="26">
        <v>17.55</v>
      </c>
      <c r="I8" s="29"/>
      <c r="J8" s="26">
        <v>6.93</v>
      </c>
      <c r="K8" s="27"/>
      <c r="L8" s="26">
        <v>12.16</v>
      </c>
      <c r="M8" s="27"/>
    </row>
    <row r="9" spans="1:13" x14ac:dyDescent="0.2">
      <c r="A9" s="40" t="s">
        <v>9</v>
      </c>
      <c r="B9" s="26">
        <v>6</v>
      </c>
      <c r="C9" s="27"/>
      <c r="D9" s="26">
        <v>14</v>
      </c>
      <c r="E9" s="27"/>
      <c r="F9" s="28">
        <v>6</v>
      </c>
      <c r="G9" s="27"/>
      <c r="H9" s="26">
        <v>13</v>
      </c>
      <c r="I9" s="29"/>
      <c r="J9" s="26">
        <v>5</v>
      </c>
      <c r="K9" s="27"/>
      <c r="L9" s="26">
        <v>8</v>
      </c>
      <c r="M9" s="27"/>
    </row>
    <row r="10" spans="1:13" x14ac:dyDescent="0.2">
      <c r="A10" s="41" t="s">
        <v>28</v>
      </c>
      <c r="B10" s="42">
        <v>6.9463999999999997</v>
      </c>
      <c r="C10" s="43"/>
      <c r="D10" s="42">
        <v>16.759399999999999</v>
      </c>
      <c r="E10" s="43"/>
      <c r="F10" s="44">
        <v>6.2820999999999998</v>
      </c>
      <c r="G10" s="43"/>
      <c r="H10" s="42">
        <v>13.7948</v>
      </c>
      <c r="I10" s="45"/>
      <c r="J10" s="42">
        <v>5.3902999999999999</v>
      </c>
      <c r="K10" s="43"/>
      <c r="L10" s="42">
        <v>10.997</v>
      </c>
      <c r="M10" s="43"/>
    </row>
    <row r="11" spans="1:13" x14ac:dyDescent="0.2">
      <c r="A11" s="35" t="s">
        <v>31</v>
      </c>
      <c r="B11" s="36"/>
      <c r="C11" s="37"/>
      <c r="D11" s="36"/>
      <c r="E11" s="37"/>
      <c r="F11" s="38"/>
      <c r="G11" s="37"/>
      <c r="H11" s="36"/>
      <c r="I11" s="39"/>
      <c r="J11" s="36"/>
      <c r="K11" s="37"/>
      <c r="L11" s="36"/>
      <c r="M11" s="37"/>
    </row>
    <row r="12" spans="1:13" x14ac:dyDescent="0.2">
      <c r="A12" s="40" t="s">
        <v>0</v>
      </c>
      <c r="B12" s="26">
        <v>2368</v>
      </c>
      <c r="C12" s="27">
        <f>B12/B5</f>
        <v>0.81234991423670666</v>
      </c>
      <c r="D12" s="26">
        <v>622</v>
      </c>
      <c r="E12" s="27">
        <f>D12/D5</f>
        <v>0.79336734693877553</v>
      </c>
      <c r="F12" s="28">
        <v>1296</v>
      </c>
      <c r="G12" s="27">
        <f>F12/F5</f>
        <v>0.83558994197292069</v>
      </c>
      <c r="H12" s="26">
        <v>486</v>
      </c>
      <c r="I12" s="29">
        <f>H12/H5</f>
        <v>0.82512733446519526</v>
      </c>
      <c r="J12" s="26">
        <v>463</v>
      </c>
      <c r="K12" s="27">
        <f>J12/J5</f>
        <v>0.86866791744840521</v>
      </c>
      <c r="L12" s="26">
        <v>409</v>
      </c>
      <c r="M12" s="27">
        <f>L12/L5</f>
        <v>0.82793522267206476</v>
      </c>
    </row>
    <row r="13" spans="1:13" x14ac:dyDescent="0.2">
      <c r="A13" s="40" t="s">
        <v>1</v>
      </c>
      <c r="B13" s="26">
        <v>323</v>
      </c>
      <c r="C13" s="27">
        <f>B13/B5</f>
        <v>0.11080617495711835</v>
      </c>
      <c r="D13" s="26">
        <v>78</v>
      </c>
      <c r="E13" s="27">
        <f>D13/D5</f>
        <v>9.9489795918367346E-2</v>
      </c>
      <c r="F13" s="28">
        <v>144</v>
      </c>
      <c r="G13" s="27">
        <f>F13/F5</f>
        <v>9.2843326885880081E-2</v>
      </c>
      <c r="H13" s="26">
        <v>49</v>
      </c>
      <c r="I13" s="29">
        <f>H13/H5</f>
        <v>8.3191850594227498E-2</v>
      </c>
      <c r="J13" s="26">
        <v>30</v>
      </c>
      <c r="K13" s="27">
        <f>J13/J5</f>
        <v>5.6285178236397747E-2</v>
      </c>
      <c r="L13" s="26">
        <v>47</v>
      </c>
      <c r="M13" s="27">
        <f>L13/L5</f>
        <v>9.5141700404858295E-2</v>
      </c>
    </row>
    <row r="14" spans="1:13" x14ac:dyDescent="0.2">
      <c r="A14" s="40" t="s">
        <v>3</v>
      </c>
      <c r="B14" s="26">
        <v>96</v>
      </c>
      <c r="C14" s="27">
        <f>B14/B5</f>
        <v>3.293310463121784E-2</v>
      </c>
      <c r="D14" s="26">
        <v>41</v>
      </c>
      <c r="E14" s="27">
        <f>D14/D5</f>
        <v>5.2295918367346941E-2</v>
      </c>
      <c r="F14" s="28">
        <v>44</v>
      </c>
      <c r="G14" s="27">
        <f>F14/F5</f>
        <v>2.8368794326241134E-2</v>
      </c>
      <c r="H14" s="26">
        <v>22</v>
      </c>
      <c r="I14" s="29">
        <f>H14/H5</f>
        <v>3.7351443123938878E-2</v>
      </c>
      <c r="J14" s="26">
        <v>20</v>
      </c>
      <c r="K14" s="27">
        <f>J14/J5</f>
        <v>3.7523452157598502E-2</v>
      </c>
      <c r="L14" s="26">
        <v>15</v>
      </c>
      <c r="M14" s="27">
        <f>L14/L5</f>
        <v>3.0364372469635626E-2</v>
      </c>
    </row>
    <row r="15" spans="1:13" ht="30" x14ac:dyDescent="0.2">
      <c r="A15" s="46" t="s">
        <v>38</v>
      </c>
      <c r="B15" s="42">
        <v>42</v>
      </c>
      <c r="C15" s="43">
        <f>B15/B5</f>
        <v>1.4408233276157804E-2</v>
      </c>
      <c r="D15" s="42">
        <v>11</v>
      </c>
      <c r="E15" s="43">
        <f>D15/D5</f>
        <v>1.4030612244897959E-2</v>
      </c>
      <c r="F15" s="44">
        <v>33</v>
      </c>
      <c r="G15" s="43">
        <f>F15/F5</f>
        <v>2.1276595744680851E-2</v>
      </c>
      <c r="H15" s="42">
        <v>14</v>
      </c>
      <c r="I15" s="45">
        <f>H15/H5</f>
        <v>2.3769100169779286E-2</v>
      </c>
      <c r="J15" s="42">
        <v>10</v>
      </c>
      <c r="K15" s="43">
        <f>J15/J5</f>
        <v>1.8761726078799251E-2</v>
      </c>
      <c r="L15" s="42">
        <v>18</v>
      </c>
      <c r="M15" s="43">
        <f>L15/L5</f>
        <v>3.643724696356275E-2</v>
      </c>
    </row>
    <row r="16" spans="1:13" x14ac:dyDescent="0.2">
      <c r="A16" s="25" t="s">
        <v>32</v>
      </c>
      <c r="B16" s="26"/>
      <c r="C16" s="27"/>
      <c r="D16" s="26"/>
      <c r="E16" s="27"/>
      <c r="F16" s="28"/>
      <c r="G16" s="27"/>
      <c r="H16" s="26"/>
      <c r="I16" s="29"/>
      <c r="J16" s="26"/>
      <c r="K16" s="27"/>
      <c r="L16" s="26"/>
      <c r="M16" s="27"/>
    </row>
    <row r="17" spans="1:22" x14ac:dyDescent="0.2">
      <c r="A17" s="40" t="s">
        <v>5</v>
      </c>
      <c r="B17" s="26">
        <v>2646</v>
      </c>
      <c r="C17" s="27">
        <f>B17/B5</f>
        <v>0.90771869639794167</v>
      </c>
      <c r="D17" s="26">
        <v>670</v>
      </c>
      <c r="E17" s="27">
        <f>D17/D5</f>
        <v>0.85459183673469385</v>
      </c>
      <c r="F17" s="28">
        <v>1433</v>
      </c>
      <c r="G17" s="27">
        <f>F17/F5</f>
        <v>0.92392005157962609</v>
      </c>
      <c r="H17" s="26">
        <v>547</v>
      </c>
      <c r="I17" s="29">
        <f>H17/H5</f>
        <v>0.92869269949066213</v>
      </c>
      <c r="J17" s="26">
        <v>511</v>
      </c>
      <c r="K17" s="27">
        <f>J17/J5</f>
        <v>0.9587242026266416</v>
      </c>
      <c r="L17" s="26">
        <v>458</v>
      </c>
      <c r="M17" s="27">
        <f>L17/L5</f>
        <v>0.92712550607287447</v>
      </c>
    </row>
    <row r="18" spans="1:22" x14ac:dyDescent="0.2">
      <c r="A18" s="40" t="s">
        <v>4</v>
      </c>
      <c r="B18" s="26">
        <v>227</v>
      </c>
      <c r="C18" s="27">
        <v>7.7873070325900517E-2</v>
      </c>
      <c r="D18" s="26">
        <v>103</v>
      </c>
      <c r="E18" s="27">
        <v>0.13137755102040816</v>
      </c>
      <c r="F18" s="28">
        <v>85</v>
      </c>
      <c r="G18" s="27">
        <v>5.4803352675693098E-2</v>
      </c>
      <c r="H18" s="26">
        <v>28</v>
      </c>
      <c r="I18" s="29">
        <v>4.7538200339558571E-2</v>
      </c>
      <c r="J18" s="26">
        <v>12</v>
      </c>
      <c r="K18" s="27">
        <v>2.2514071294559099E-2</v>
      </c>
      <c r="L18" s="26">
        <v>18</v>
      </c>
      <c r="M18" s="27">
        <v>3.643724696356275E-2</v>
      </c>
    </row>
    <row r="19" spans="1:22" x14ac:dyDescent="0.2">
      <c r="A19" s="40" t="s">
        <v>124</v>
      </c>
      <c r="B19" s="26">
        <f>B5-B17-B18</f>
        <v>42</v>
      </c>
      <c r="C19" s="27">
        <f>1-C17-C18</f>
        <v>1.4408233276157811E-2</v>
      </c>
      <c r="D19" s="26">
        <f>D5-D17-D18</f>
        <v>11</v>
      </c>
      <c r="E19" s="27">
        <f>1-E17-E18</f>
        <v>1.4030612244897989E-2</v>
      </c>
      <c r="F19" s="26">
        <f>F5-F17-F18</f>
        <v>33</v>
      </c>
      <c r="G19" s="27">
        <f t="shared" ref="F19:M19" si="0">1-G17-G18</f>
        <v>2.1276595744680812E-2</v>
      </c>
      <c r="H19" s="26">
        <f>H5-H17-H18</f>
        <v>14</v>
      </c>
      <c r="I19" s="27">
        <f t="shared" si="0"/>
        <v>2.3769100169779296E-2</v>
      </c>
      <c r="J19" s="26">
        <f>J5-J17-J18</f>
        <v>10</v>
      </c>
      <c r="K19" s="27">
        <f t="shared" si="0"/>
        <v>1.8761726078799303E-2</v>
      </c>
      <c r="L19" s="26">
        <f>L5-L17-L18</f>
        <v>18</v>
      </c>
      <c r="M19" s="27">
        <f t="shared" si="0"/>
        <v>3.6437246963562778E-2</v>
      </c>
    </row>
    <row r="20" spans="1:22" x14ac:dyDescent="0.2">
      <c r="A20" s="35" t="s">
        <v>33</v>
      </c>
      <c r="B20" s="36"/>
      <c r="C20" s="37"/>
      <c r="D20" s="36"/>
      <c r="E20" s="37"/>
      <c r="F20" s="38"/>
      <c r="G20" s="37"/>
      <c r="H20" s="36"/>
      <c r="I20" s="39"/>
      <c r="J20" s="36"/>
      <c r="K20" s="37"/>
      <c r="L20" s="36"/>
      <c r="M20" s="37"/>
    </row>
    <row r="21" spans="1:22" x14ac:dyDescent="0.2">
      <c r="A21" s="40" t="s">
        <v>6</v>
      </c>
      <c r="B21" s="26">
        <v>1551</v>
      </c>
      <c r="C21" s="27">
        <f>B21/B5</f>
        <v>0.5320754716981132</v>
      </c>
      <c r="D21" s="26">
        <v>403</v>
      </c>
      <c r="E21" s="27">
        <f>D21/D5</f>
        <v>0.51403061224489799</v>
      </c>
      <c r="F21" s="28">
        <v>837</v>
      </c>
      <c r="G21" s="27">
        <f>F21/F5</f>
        <v>0.539651837524178</v>
      </c>
      <c r="H21" s="26">
        <v>318</v>
      </c>
      <c r="I21" s="29">
        <f>H21/H5</f>
        <v>0.53989813242784379</v>
      </c>
      <c r="J21" s="26">
        <v>253</v>
      </c>
      <c r="K21" s="27">
        <f>J21/J5</f>
        <v>0.47467166979362102</v>
      </c>
      <c r="L21" s="26">
        <v>207</v>
      </c>
      <c r="M21" s="27">
        <f>L21/L5</f>
        <v>0.41902834008097167</v>
      </c>
    </row>
    <row r="22" spans="1:22" x14ac:dyDescent="0.2">
      <c r="A22" s="40" t="s">
        <v>7</v>
      </c>
      <c r="B22" s="26">
        <v>1175</v>
      </c>
      <c r="C22" s="27">
        <f>B22/B5</f>
        <v>0.40308747855917665</v>
      </c>
      <c r="D22" s="26">
        <v>339</v>
      </c>
      <c r="E22" s="27">
        <f>D22/D5</f>
        <v>0.43239795918367346</v>
      </c>
      <c r="F22" s="28">
        <v>599</v>
      </c>
      <c r="G22" s="27">
        <f>F22/F5</f>
        <v>0.38620245003223724</v>
      </c>
      <c r="H22" s="26">
        <v>233</v>
      </c>
      <c r="I22" s="29">
        <f>H22/H5</f>
        <v>0.39558573853989815</v>
      </c>
      <c r="J22" s="26">
        <v>217</v>
      </c>
      <c r="K22" s="27">
        <f>J22/J5</f>
        <v>0.4071294559099437</v>
      </c>
      <c r="L22" s="26">
        <v>202</v>
      </c>
      <c r="M22" s="27">
        <f>L22/L5</f>
        <v>0.40890688259109309</v>
      </c>
    </row>
    <row r="23" spans="1:22" x14ac:dyDescent="0.2">
      <c r="A23" s="40" t="s">
        <v>10</v>
      </c>
      <c r="B23" s="26">
        <v>11</v>
      </c>
      <c r="C23" s="27">
        <f>B23/B5</f>
        <v>3.7735849056603774E-3</v>
      </c>
      <c r="D23" s="26">
        <v>5</v>
      </c>
      <c r="E23" s="27">
        <f>D23/D5</f>
        <v>6.3775510204081634E-3</v>
      </c>
      <c r="F23" s="28">
        <v>10</v>
      </c>
      <c r="G23" s="27">
        <f>F23/F5</f>
        <v>6.4474532559638939E-3</v>
      </c>
      <c r="H23" s="26">
        <v>5</v>
      </c>
      <c r="I23" s="29">
        <f>H23/H5</f>
        <v>8.4889643463497456E-3</v>
      </c>
      <c r="J23" s="26">
        <v>4</v>
      </c>
      <c r="K23" s="27">
        <f>J23/J5</f>
        <v>7.5046904315196998E-3</v>
      </c>
      <c r="L23" s="26">
        <v>6</v>
      </c>
      <c r="M23" s="27">
        <f>L23/L5</f>
        <v>1.2145748987854251E-2</v>
      </c>
    </row>
    <row r="24" spans="1:22" x14ac:dyDescent="0.2">
      <c r="A24" s="40" t="s">
        <v>37</v>
      </c>
      <c r="B24" s="26">
        <v>36</v>
      </c>
      <c r="C24" s="27">
        <f>B24/B5</f>
        <v>1.2349914236706689E-2</v>
      </c>
      <c r="D24" s="26">
        <v>6</v>
      </c>
      <c r="E24" s="27">
        <f>D24/D5</f>
        <v>7.6530612244897957E-3</v>
      </c>
      <c r="F24" s="28">
        <v>21</v>
      </c>
      <c r="G24" s="27">
        <f>F24/F5</f>
        <v>1.3539651837524178E-2</v>
      </c>
      <c r="H24" s="26">
        <v>7</v>
      </c>
      <c r="I24" s="29">
        <f>H24/H5</f>
        <v>1.1884550084889643E-2</v>
      </c>
      <c r="J24" s="26">
        <v>7</v>
      </c>
      <c r="K24" s="27">
        <f>J24/J5</f>
        <v>1.3133208255159476E-2</v>
      </c>
      <c r="L24" s="26">
        <v>10</v>
      </c>
      <c r="M24" s="27">
        <f>L24/L5</f>
        <v>2.0242914979757085E-2</v>
      </c>
    </row>
    <row r="25" spans="1:22" x14ac:dyDescent="0.2">
      <c r="A25" s="41" t="s">
        <v>36</v>
      </c>
      <c r="B25" s="42">
        <v>142</v>
      </c>
      <c r="C25" s="43">
        <f>B25/B5</f>
        <v>4.8713550600343054E-2</v>
      </c>
      <c r="D25" s="42">
        <v>31</v>
      </c>
      <c r="E25" s="43">
        <f>D25/D5</f>
        <v>3.9540816326530615E-2</v>
      </c>
      <c r="F25" s="44">
        <v>84</v>
      </c>
      <c r="G25" s="43">
        <f>F25/F5</f>
        <v>5.4158607350096713E-2</v>
      </c>
      <c r="H25" s="42">
        <v>26</v>
      </c>
      <c r="I25" s="45">
        <f>H25/H5</f>
        <v>4.4142614601018676E-2</v>
      </c>
      <c r="J25" s="42">
        <v>52</v>
      </c>
      <c r="K25" s="43">
        <f>J25/J5</f>
        <v>9.7560975609756101E-2</v>
      </c>
      <c r="L25" s="42">
        <v>69</v>
      </c>
      <c r="M25" s="43">
        <f>L25/L5</f>
        <v>0.1396761133603239</v>
      </c>
    </row>
    <row r="26" spans="1:22" x14ac:dyDescent="0.2">
      <c r="A26" s="30" t="s">
        <v>34</v>
      </c>
      <c r="B26" s="31">
        <v>125</v>
      </c>
      <c r="C26" s="32">
        <f>B26/B5</f>
        <v>4.2881646655231559E-2</v>
      </c>
      <c r="D26" s="31">
        <v>9</v>
      </c>
      <c r="E26" s="32">
        <f>D26/D5</f>
        <v>1.1479591836734694E-2</v>
      </c>
      <c r="F26" s="33">
        <v>40</v>
      </c>
      <c r="G26" s="32">
        <f>F26/F5</f>
        <v>2.5789813023855575E-2</v>
      </c>
      <c r="H26" s="31">
        <v>9</v>
      </c>
      <c r="I26" s="34">
        <f>H26/H5</f>
        <v>1.5280135823429542E-2</v>
      </c>
      <c r="J26" s="31">
        <v>10</v>
      </c>
      <c r="K26" s="32">
        <f>J26/J5</f>
        <v>1.8761726078799251E-2</v>
      </c>
      <c r="L26" s="31">
        <v>7</v>
      </c>
      <c r="M26" s="32">
        <f>L26/L5</f>
        <v>1.417004048582996E-2</v>
      </c>
    </row>
    <row r="27" spans="1:22" ht="17" thickBot="1" x14ac:dyDescent="0.25">
      <c r="A27" s="47" t="s">
        <v>39</v>
      </c>
      <c r="B27" s="48">
        <v>1</v>
      </c>
      <c r="C27" s="49">
        <f>B27/B5</f>
        <v>3.4305317324185246E-4</v>
      </c>
      <c r="D27" s="48">
        <v>0</v>
      </c>
      <c r="E27" s="49">
        <f>D27/D5</f>
        <v>0</v>
      </c>
      <c r="F27" s="50">
        <v>0</v>
      </c>
      <c r="G27" s="49">
        <f>F27/F5</f>
        <v>0</v>
      </c>
      <c r="H27" s="48">
        <v>0</v>
      </c>
      <c r="I27" s="51">
        <f>H27/H5</f>
        <v>0</v>
      </c>
      <c r="J27" s="48">
        <v>40</v>
      </c>
      <c r="K27" s="49">
        <f>J27/J5</f>
        <v>7.5046904315197005E-2</v>
      </c>
      <c r="L27" s="48">
        <v>10</v>
      </c>
      <c r="M27" s="49">
        <f>L27/L5</f>
        <v>2.0242914979757085E-2</v>
      </c>
    </row>
    <row r="30" spans="1:22" x14ac:dyDescent="0.2">
      <c r="Q30" s="1"/>
      <c r="R30" s="1"/>
      <c r="S30" s="1"/>
      <c r="T30" s="1"/>
      <c r="U30" s="1"/>
      <c r="V30" s="1"/>
    </row>
    <row r="31" spans="1:22" x14ac:dyDescent="0.2">
      <c r="P31" s="1"/>
      <c r="Q31" s="1"/>
      <c r="R31" s="1"/>
      <c r="S31" s="1"/>
      <c r="T31" s="1"/>
      <c r="U31" s="1"/>
      <c r="V31" s="1"/>
    </row>
    <row r="32" spans="1:22" x14ac:dyDescent="0.2">
      <c r="P32" s="1"/>
      <c r="Q32" s="15"/>
      <c r="R32" s="15"/>
      <c r="S32" s="15"/>
      <c r="T32" s="15"/>
      <c r="U32" s="15"/>
      <c r="V32" s="15"/>
    </row>
    <row r="33" spans="2:22" x14ac:dyDescent="0.2">
      <c r="B33">
        <f>B5+D5</f>
        <v>3699</v>
      </c>
      <c r="D33">
        <f>B5+D5+F5+H5+J5+L5</f>
        <v>6866</v>
      </c>
      <c r="E33">
        <f>D5+H5+L5</f>
        <v>1867</v>
      </c>
      <c r="P33" s="1"/>
      <c r="Q33" s="15"/>
      <c r="R33" s="15"/>
      <c r="S33" s="15"/>
      <c r="T33" s="15"/>
      <c r="U33" s="15"/>
      <c r="V33" s="15"/>
    </row>
    <row r="34" spans="2:22" x14ac:dyDescent="0.2">
      <c r="B34">
        <f>B6+D6</f>
        <v>428</v>
      </c>
      <c r="D34">
        <f>B6+D6+F6+H6+J6+L6</f>
        <v>752</v>
      </c>
      <c r="E34">
        <f>E33/D33</f>
        <v>0.2719196038450335</v>
      </c>
      <c r="P34" s="1"/>
      <c r="Q34" s="15"/>
      <c r="R34" s="15"/>
      <c r="S34" s="15"/>
      <c r="T34" s="15"/>
      <c r="U34" s="15"/>
      <c r="V34" s="15"/>
    </row>
    <row r="35" spans="2:22" x14ac:dyDescent="0.2">
      <c r="B35">
        <f>B34/B33</f>
        <v>0.11570694782373614</v>
      </c>
      <c r="D35">
        <f>D34/D33</f>
        <v>0.10952519662103116</v>
      </c>
      <c r="P35" s="1"/>
      <c r="Q35" s="15"/>
      <c r="R35" s="15"/>
      <c r="S35" s="15"/>
      <c r="T35" s="15"/>
      <c r="U35" s="15"/>
      <c r="V35" s="15"/>
    </row>
    <row r="36" spans="2:22" x14ac:dyDescent="0.2">
      <c r="P36" s="1"/>
      <c r="Q36" s="15"/>
      <c r="R36" s="15"/>
      <c r="S36" s="15"/>
      <c r="T36" s="15"/>
      <c r="U36" s="15"/>
      <c r="V36" s="15"/>
    </row>
    <row r="37" spans="2:22" x14ac:dyDescent="0.2">
      <c r="P37" s="1"/>
      <c r="Q37" s="15"/>
      <c r="R37" s="15"/>
      <c r="S37" s="15"/>
      <c r="T37" s="15"/>
      <c r="U37" s="15"/>
      <c r="V37" s="15"/>
    </row>
  </sheetData>
  <mergeCells count="3">
    <mergeCell ref="B3:E3"/>
    <mergeCell ref="F3:I3"/>
    <mergeCell ref="J3:M3"/>
  </mergeCells>
  <pageMargins left="0.7" right="0.7" top="0.75" bottom="0.75" header="0.3" footer="0.3"/>
  <ignoredErrors>
    <ignoredError sqref="C19:D19 F19 H19 J19 L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2"/>
  <sheetViews>
    <sheetView workbookViewId="0">
      <selection activeCell="I9" sqref="I9:I32"/>
    </sheetView>
  </sheetViews>
  <sheetFormatPr baseColWidth="10" defaultRowHeight="16" x14ac:dyDescent="0.2"/>
  <cols>
    <col min="4" max="4" width="11.6640625" bestFit="1" customWidth="1"/>
  </cols>
  <sheetData>
    <row r="1" spans="1:20" x14ac:dyDescent="0.2">
      <c r="B1" t="s">
        <v>116</v>
      </c>
      <c r="C1" t="s">
        <v>115</v>
      </c>
      <c r="D1" t="s">
        <v>29</v>
      </c>
      <c r="E1" t="s">
        <v>117</v>
      </c>
      <c r="F1" t="s">
        <v>114</v>
      </c>
      <c r="G1" t="s">
        <v>29</v>
      </c>
      <c r="H1" t="s">
        <v>118</v>
      </c>
      <c r="I1" t="s">
        <v>119</v>
      </c>
      <c r="P1" t="s">
        <v>120</v>
      </c>
      <c r="Q1" t="s">
        <v>122</v>
      </c>
      <c r="R1" t="s">
        <v>121</v>
      </c>
      <c r="S1" t="s">
        <v>123</v>
      </c>
    </row>
    <row r="2" spans="1:20" x14ac:dyDescent="0.2">
      <c r="A2" t="s">
        <v>83</v>
      </c>
      <c r="B2">
        <v>258</v>
      </c>
      <c r="C2">
        <v>21</v>
      </c>
      <c r="D2" s="65">
        <f>C2/B2</f>
        <v>8.1395348837209308E-2</v>
      </c>
      <c r="E2">
        <v>2019</v>
      </c>
      <c r="F2">
        <v>60</v>
      </c>
      <c r="G2" s="65">
        <f>F2/E2</f>
        <v>2.9717682020802376E-2</v>
      </c>
      <c r="H2">
        <v>0.95940000000000003</v>
      </c>
      <c r="I2">
        <v>1.31477E-3</v>
      </c>
      <c r="J2">
        <v>0.6069</v>
      </c>
      <c r="K2">
        <v>0.9577</v>
      </c>
      <c r="P2" t="s">
        <v>90</v>
      </c>
      <c r="Q2">
        <f>E9</f>
        <v>5906</v>
      </c>
      <c r="R2">
        <f>F9</f>
        <v>199</v>
      </c>
      <c r="S2">
        <f>H9</f>
        <v>0.96240000000000003</v>
      </c>
      <c r="T2" s="64">
        <f>R2/Q2</f>
        <v>3.3694547917372163E-2</v>
      </c>
    </row>
    <row r="3" spans="1:20" x14ac:dyDescent="0.2">
      <c r="A3" t="s">
        <v>84</v>
      </c>
      <c r="B3">
        <v>260</v>
      </c>
      <c r="C3">
        <v>9</v>
      </c>
      <c r="D3" s="65">
        <f t="shared" ref="D3:D32" si="0">C3/B3</f>
        <v>3.4615384615384617E-2</v>
      </c>
      <c r="E3">
        <v>1709</v>
      </c>
      <c r="F3">
        <v>24</v>
      </c>
      <c r="G3" s="65">
        <f t="shared" ref="G3:G32" si="1">F3/E3</f>
        <v>1.4043300175541252E-2</v>
      </c>
      <c r="H3">
        <v>0.98019999999999996</v>
      </c>
      <c r="I3">
        <v>1.91176E-3</v>
      </c>
      <c r="J3">
        <v>0.63990000000000002</v>
      </c>
      <c r="K3">
        <v>0.97850000000000004</v>
      </c>
      <c r="P3" t="s">
        <v>91</v>
      </c>
      <c r="Q3">
        <f t="shared" ref="Q3:Q25" si="2">E10</f>
        <v>2495</v>
      </c>
      <c r="R3">
        <f t="shared" ref="R3:R25" si="3">F10</f>
        <v>43</v>
      </c>
      <c r="S3">
        <f t="shared" ref="S3:S25" si="4">H10</f>
        <v>0.94099999999999995</v>
      </c>
      <c r="T3" s="64">
        <f t="shared" ref="T3:T25" si="5">R3/Q3</f>
        <v>1.7234468937875752E-2</v>
      </c>
    </row>
    <row r="4" spans="1:20" x14ac:dyDescent="0.2">
      <c r="A4" t="s">
        <v>85</v>
      </c>
      <c r="B4">
        <v>354</v>
      </c>
      <c r="C4">
        <v>19</v>
      </c>
      <c r="D4" s="65">
        <f t="shared" si="0"/>
        <v>5.3672316384180789E-2</v>
      </c>
      <c r="E4">
        <v>2401</v>
      </c>
      <c r="F4">
        <v>54</v>
      </c>
      <c r="G4" s="65">
        <f t="shared" si="1"/>
        <v>2.2490628904623073E-2</v>
      </c>
      <c r="H4">
        <v>0.97060000000000002</v>
      </c>
      <c r="I4">
        <v>1.62499E-3</v>
      </c>
      <c r="J4">
        <v>0.61480000000000001</v>
      </c>
      <c r="K4">
        <v>0.96879999999999999</v>
      </c>
      <c r="P4" t="s">
        <v>92</v>
      </c>
      <c r="Q4">
        <f t="shared" si="2"/>
        <v>1503</v>
      </c>
      <c r="R4">
        <f t="shared" si="3"/>
        <v>15</v>
      </c>
      <c r="S4">
        <f t="shared" si="4"/>
        <v>0.95199999999999996</v>
      </c>
      <c r="T4" s="64">
        <f t="shared" si="5"/>
        <v>9.9800399201596807E-3</v>
      </c>
    </row>
    <row r="5" spans="1:20" x14ac:dyDescent="0.2">
      <c r="A5" t="s">
        <v>86</v>
      </c>
      <c r="B5">
        <v>279</v>
      </c>
      <c r="C5">
        <v>21</v>
      </c>
      <c r="D5" s="65">
        <f t="shared" si="0"/>
        <v>7.5268817204301078E-2</v>
      </c>
      <c r="E5">
        <v>2027</v>
      </c>
      <c r="F5">
        <v>60</v>
      </c>
      <c r="G5" s="65">
        <f t="shared" si="1"/>
        <v>2.9600394671928959E-2</v>
      </c>
      <c r="H5">
        <v>0.94740000000000002</v>
      </c>
      <c r="I5">
        <v>8.1599000000000005E-4</v>
      </c>
      <c r="J5">
        <v>0.50739999999999996</v>
      </c>
      <c r="K5">
        <v>0.94199999999999995</v>
      </c>
      <c r="P5" t="s">
        <v>93</v>
      </c>
      <c r="Q5">
        <f t="shared" si="2"/>
        <v>2113</v>
      </c>
      <c r="R5">
        <f t="shared" si="3"/>
        <v>36</v>
      </c>
      <c r="S5">
        <f t="shared" si="4"/>
        <v>0.95809999999999995</v>
      </c>
      <c r="T5" s="64">
        <f t="shared" si="5"/>
        <v>1.7037387600567912E-2</v>
      </c>
    </row>
    <row r="6" spans="1:20" x14ac:dyDescent="0.2">
      <c r="A6" t="s">
        <v>87</v>
      </c>
      <c r="B6">
        <v>595</v>
      </c>
      <c r="C6">
        <v>33</v>
      </c>
      <c r="D6" s="65">
        <f t="shared" si="0"/>
        <v>5.5462184873949577E-2</v>
      </c>
      <c r="E6">
        <v>3937</v>
      </c>
      <c r="F6">
        <v>90</v>
      </c>
      <c r="G6" s="65">
        <f t="shared" si="1"/>
        <v>2.286004572009144E-2</v>
      </c>
      <c r="H6">
        <v>0.97440000000000004</v>
      </c>
      <c r="I6">
        <v>9.1936000000000003E-4</v>
      </c>
      <c r="J6">
        <v>0.65049999999999997</v>
      </c>
      <c r="K6">
        <v>0.97260000000000002</v>
      </c>
      <c r="P6" t="s">
        <v>94</v>
      </c>
      <c r="Q6">
        <f t="shared" si="2"/>
        <v>1307</v>
      </c>
      <c r="R6">
        <f t="shared" si="3"/>
        <v>41</v>
      </c>
      <c r="S6">
        <f t="shared" si="4"/>
        <v>0.90839999999999999</v>
      </c>
      <c r="T6" s="64">
        <f t="shared" si="5"/>
        <v>3.1369548584544757E-2</v>
      </c>
    </row>
    <row r="7" spans="1:20" x14ac:dyDescent="0.2">
      <c r="A7" t="s">
        <v>88</v>
      </c>
      <c r="B7">
        <v>1631</v>
      </c>
      <c r="C7">
        <v>132</v>
      </c>
      <c r="D7" s="65">
        <f t="shared" si="0"/>
        <v>8.0931943592887801E-2</v>
      </c>
      <c r="E7">
        <v>11134</v>
      </c>
      <c r="F7">
        <v>352</v>
      </c>
      <c r="G7" s="65">
        <f t="shared" si="1"/>
        <v>3.1614873360876594E-2</v>
      </c>
      <c r="H7">
        <v>0.95430000000000004</v>
      </c>
      <c r="I7">
        <v>2.7656000000000002E-4</v>
      </c>
      <c r="J7">
        <v>0.59230000000000005</v>
      </c>
      <c r="K7">
        <v>0.95309999999999995</v>
      </c>
      <c r="P7" t="s">
        <v>95</v>
      </c>
      <c r="Q7">
        <f t="shared" si="2"/>
        <v>429</v>
      </c>
      <c r="R7">
        <f t="shared" si="3"/>
        <v>3</v>
      </c>
      <c r="S7">
        <f t="shared" si="4"/>
        <v>0.88339999999999996</v>
      </c>
      <c r="T7" s="64">
        <f t="shared" si="5"/>
        <v>6.993006993006993E-3</v>
      </c>
    </row>
    <row r="8" spans="1:20" x14ac:dyDescent="0.2">
      <c r="A8" t="s">
        <v>89</v>
      </c>
      <c r="B8">
        <v>1475</v>
      </c>
      <c r="C8">
        <v>151</v>
      </c>
      <c r="D8" s="65">
        <f t="shared" si="0"/>
        <v>0.1023728813559322</v>
      </c>
      <c r="E8">
        <v>10703</v>
      </c>
      <c r="F8">
        <v>392</v>
      </c>
      <c r="G8" s="65">
        <f t="shared" si="1"/>
        <v>3.6625245258338782E-2</v>
      </c>
      <c r="H8">
        <v>0.94510000000000005</v>
      </c>
      <c r="I8">
        <v>2.4449999999999998E-4</v>
      </c>
      <c r="J8">
        <v>0.58220000000000005</v>
      </c>
      <c r="K8">
        <v>0.94410000000000005</v>
      </c>
      <c r="P8" t="s">
        <v>96</v>
      </c>
      <c r="Q8">
        <f t="shared" si="2"/>
        <v>325</v>
      </c>
      <c r="R8">
        <f t="shared" si="3"/>
        <v>9</v>
      </c>
      <c r="S8">
        <f t="shared" si="4"/>
        <v>0.83160000000000001</v>
      </c>
      <c r="T8" s="64">
        <f t="shared" si="5"/>
        <v>2.7692307692307693E-2</v>
      </c>
    </row>
    <row r="9" spans="1:20" x14ac:dyDescent="0.2">
      <c r="A9" t="s">
        <v>90</v>
      </c>
      <c r="B9">
        <v>875</v>
      </c>
      <c r="C9">
        <v>73</v>
      </c>
      <c r="D9" s="65">
        <f t="shared" si="0"/>
        <v>8.3428571428571435E-2</v>
      </c>
      <c r="E9">
        <v>5906</v>
      </c>
      <c r="F9">
        <v>199</v>
      </c>
      <c r="G9" s="65">
        <f t="shared" si="1"/>
        <v>3.3694547917372163E-2</v>
      </c>
      <c r="H9">
        <v>0.96240000000000003</v>
      </c>
      <c r="I9">
        <v>5.7667000000000005E-4</v>
      </c>
      <c r="J9">
        <v>0.62949999999999995</v>
      </c>
      <c r="K9">
        <v>0.96120000000000005</v>
      </c>
      <c r="P9" t="s">
        <v>97</v>
      </c>
      <c r="Q9">
        <f t="shared" si="2"/>
        <v>1205</v>
      </c>
      <c r="R9">
        <f t="shared" si="3"/>
        <v>3</v>
      </c>
      <c r="S9">
        <f t="shared" si="4"/>
        <v>0.98719999999999997</v>
      </c>
      <c r="T9" s="64">
        <f t="shared" si="5"/>
        <v>2.4896265560165973E-3</v>
      </c>
    </row>
    <row r="10" spans="1:20" x14ac:dyDescent="0.2">
      <c r="A10" t="s">
        <v>91</v>
      </c>
      <c r="B10">
        <v>440</v>
      </c>
      <c r="C10">
        <v>17</v>
      </c>
      <c r="D10" s="65">
        <f t="shared" si="0"/>
        <v>3.8636363636363635E-2</v>
      </c>
      <c r="E10">
        <v>2495</v>
      </c>
      <c r="F10">
        <v>43</v>
      </c>
      <c r="G10" s="65">
        <f t="shared" si="1"/>
        <v>1.7234468937875752E-2</v>
      </c>
      <c r="H10">
        <v>0.94099999999999995</v>
      </c>
      <c r="I10">
        <v>2.0064800000000002E-3</v>
      </c>
      <c r="J10">
        <v>0.51400000000000001</v>
      </c>
      <c r="K10">
        <v>0.94330000000000003</v>
      </c>
      <c r="P10" t="s">
        <v>98</v>
      </c>
      <c r="Q10">
        <f t="shared" si="2"/>
        <v>1931</v>
      </c>
      <c r="R10">
        <f t="shared" si="3"/>
        <v>48</v>
      </c>
      <c r="S10">
        <f t="shared" si="4"/>
        <v>0.92310000000000003</v>
      </c>
      <c r="T10" s="64">
        <f t="shared" si="5"/>
        <v>2.4857586742620404E-2</v>
      </c>
    </row>
    <row r="11" spans="1:20" x14ac:dyDescent="0.2">
      <c r="A11" t="s">
        <v>92</v>
      </c>
      <c r="B11">
        <v>277</v>
      </c>
      <c r="C11">
        <v>5</v>
      </c>
      <c r="D11" s="65">
        <f t="shared" si="0"/>
        <v>1.8050541516245487E-2</v>
      </c>
      <c r="E11">
        <v>1503</v>
      </c>
      <c r="F11">
        <v>15</v>
      </c>
      <c r="G11" s="65">
        <f t="shared" si="1"/>
        <v>9.9800399201596807E-3</v>
      </c>
      <c r="H11">
        <v>0.95199999999999996</v>
      </c>
      <c r="I11">
        <v>3.6763E-3</v>
      </c>
      <c r="J11">
        <v>0.2782</v>
      </c>
      <c r="K11">
        <v>0.94410000000000005</v>
      </c>
      <c r="P11" t="s">
        <v>99</v>
      </c>
      <c r="Q11">
        <f t="shared" si="2"/>
        <v>2091</v>
      </c>
      <c r="R11">
        <f t="shared" si="3"/>
        <v>72</v>
      </c>
      <c r="S11">
        <f t="shared" si="4"/>
        <v>0.93689999999999996</v>
      </c>
      <c r="T11" s="64">
        <f t="shared" si="5"/>
        <v>3.443328550932568E-2</v>
      </c>
    </row>
    <row r="12" spans="1:20" x14ac:dyDescent="0.2">
      <c r="A12" t="s">
        <v>93</v>
      </c>
      <c r="B12">
        <v>283</v>
      </c>
      <c r="C12">
        <v>13</v>
      </c>
      <c r="D12" s="65">
        <f t="shared" si="0"/>
        <v>4.5936395759717315E-2</v>
      </c>
      <c r="E12">
        <v>2113</v>
      </c>
      <c r="F12">
        <v>36</v>
      </c>
      <c r="G12" s="65">
        <f t="shared" si="1"/>
        <v>1.7037387600567912E-2</v>
      </c>
      <c r="H12">
        <v>0.95809999999999995</v>
      </c>
      <c r="I12">
        <v>2.2893100000000001E-3</v>
      </c>
      <c r="J12">
        <v>0.42880000000000001</v>
      </c>
      <c r="K12">
        <v>0.95120000000000005</v>
      </c>
      <c r="P12" t="s">
        <v>100</v>
      </c>
      <c r="Q12">
        <f t="shared" si="2"/>
        <v>2393</v>
      </c>
      <c r="R12">
        <f t="shared" si="3"/>
        <v>109</v>
      </c>
      <c r="S12">
        <f t="shared" si="4"/>
        <v>0.90539999999999998</v>
      </c>
      <c r="T12" s="64">
        <f t="shared" si="5"/>
        <v>4.554951943167572E-2</v>
      </c>
    </row>
    <row r="13" spans="1:20" x14ac:dyDescent="0.2">
      <c r="A13" t="s">
        <v>94</v>
      </c>
      <c r="B13">
        <v>188</v>
      </c>
      <c r="C13">
        <v>14</v>
      </c>
      <c r="D13" s="65">
        <f t="shared" si="0"/>
        <v>7.4468085106382975E-2</v>
      </c>
      <c r="E13">
        <v>1307</v>
      </c>
      <c r="F13">
        <v>41</v>
      </c>
      <c r="G13" s="65">
        <f t="shared" si="1"/>
        <v>3.1369548584544757E-2</v>
      </c>
      <c r="H13">
        <v>0.90839999999999999</v>
      </c>
      <c r="I13">
        <v>2.6632299999999999E-3</v>
      </c>
      <c r="J13">
        <v>0.41149999999999998</v>
      </c>
      <c r="K13">
        <v>0.90890000000000004</v>
      </c>
      <c r="P13" t="s">
        <v>101</v>
      </c>
      <c r="Q13">
        <f t="shared" si="2"/>
        <v>3728</v>
      </c>
      <c r="R13">
        <f t="shared" si="3"/>
        <v>155</v>
      </c>
      <c r="S13">
        <f t="shared" si="4"/>
        <v>0.9113</v>
      </c>
      <c r="T13" s="64">
        <f t="shared" si="5"/>
        <v>4.1577253218884121E-2</v>
      </c>
    </row>
    <row r="14" spans="1:20" x14ac:dyDescent="0.2">
      <c r="A14" t="s">
        <v>95</v>
      </c>
      <c r="B14">
        <v>68</v>
      </c>
      <c r="C14">
        <v>1</v>
      </c>
      <c r="D14" s="65">
        <f t="shared" si="0"/>
        <v>1.4705882352941176E-2</v>
      </c>
      <c r="E14">
        <v>429</v>
      </c>
      <c r="F14">
        <v>3</v>
      </c>
      <c r="G14" s="65">
        <f t="shared" si="1"/>
        <v>6.993006993006993E-3</v>
      </c>
      <c r="H14">
        <v>0.88339999999999996</v>
      </c>
      <c r="I14">
        <v>7.8999979999999997E-2</v>
      </c>
      <c r="J14">
        <v>4.1200000000000001E-2</v>
      </c>
      <c r="K14">
        <v>0.85499999999999998</v>
      </c>
      <c r="P14" t="s">
        <v>102</v>
      </c>
      <c r="Q14">
        <f t="shared" si="2"/>
        <v>2580</v>
      </c>
      <c r="R14">
        <f t="shared" si="3"/>
        <v>68</v>
      </c>
      <c r="S14">
        <f t="shared" si="4"/>
        <v>0.92689999999999995</v>
      </c>
      <c r="T14" s="64">
        <f t="shared" si="5"/>
        <v>2.6356589147286821E-2</v>
      </c>
    </row>
    <row r="15" spans="1:20" x14ac:dyDescent="0.2">
      <c r="A15" t="s">
        <v>96</v>
      </c>
      <c r="B15">
        <v>65</v>
      </c>
      <c r="C15">
        <v>3</v>
      </c>
      <c r="D15" s="65">
        <f t="shared" si="0"/>
        <v>4.6153846153846156E-2</v>
      </c>
      <c r="E15">
        <v>325</v>
      </c>
      <c r="F15">
        <v>9</v>
      </c>
      <c r="G15" s="65">
        <f t="shared" si="1"/>
        <v>2.7692307692307693E-2</v>
      </c>
      <c r="H15">
        <v>0.83160000000000001</v>
      </c>
      <c r="I15">
        <v>9.2634499999999995E-3</v>
      </c>
      <c r="J15">
        <v>0.44529999999999997</v>
      </c>
      <c r="K15">
        <v>0.86729999999999996</v>
      </c>
      <c r="P15" t="s">
        <v>103</v>
      </c>
      <c r="Q15">
        <f t="shared" si="2"/>
        <v>1258</v>
      </c>
      <c r="R15">
        <f t="shared" si="3"/>
        <v>44</v>
      </c>
      <c r="S15">
        <f t="shared" si="4"/>
        <v>0.89429999999999998</v>
      </c>
      <c r="T15" s="64">
        <f t="shared" si="5"/>
        <v>3.4976152623211444E-2</v>
      </c>
    </row>
    <row r="16" spans="1:20" x14ac:dyDescent="0.2">
      <c r="A16" t="s">
        <v>97</v>
      </c>
      <c r="B16">
        <v>176</v>
      </c>
      <c r="C16">
        <v>1</v>
      </c>
      <c r="D16" s="65">
        <f t="shared" si="0"/>
        <v>5.681818181818182E-3</v>
      </c>
      <c r="E16">
        <v>1205</v>
      </c>
      <c r="F16">
        <v>3</v>
      </c>
      <c r="G16" s="65">
        <f t="shared" si="1"/>
        <v>2.4896265560165973E-3</v>
      </c>
      <c r="H16">
        <v>0.98719999999999997</v>
      </c>
      <c r="I16">
        <v>4.5012300000000002E-3</v>
      </c>
      <c r="J16">
        <v>0.23330000000000001</v>
      </c>
      <c r="K16">
        <v>0.98450000000000004</v>
      </c>
      <c r="P16" t="s">
        <v>104</v>
      </c>
      <c r="Q16">
        <f t="shared" si="2"/>
        <v>410</v>
      </c>
      <c r="R16">
        <f t="shared" si="3"/>
        <v>10</v>
      </c>
      <c r="S16">
        <f t="shared" si="4"/>
        <v>0.99219999999999997</v>
      </c>
      <c r="T16" s="64">
        <f t="shared" si="5"/>
        <v>2.4390243902439025E-2</v>
      </c>
    </row>
    <row r="17" spans="1:20" x14ac:dyDescent="0.2">
      <c r="A17" t="s">
        <v>98</v>
      </c>
      <c r="B17">
        <v>264</v>
      </c>
      <c r="C17">
        <v>17</v>
      </c>
      <c r="D17" s="65">
        <f t="shared" si="0"/>
        <v>6.4393939393939392E-2</v>
      </c>
      <c r="E17">
        <v>1931</v>
      </c>
      <c r="F17">
        <v>48</v>
      </c>
      <c r="G17" s="65">
        <f t="shared" si="1"/>
        <v>2.4857586742620404E-2</v>
      </c>
      <c r="H17">
        <v>0.92310000000000003</v>
      </c>
      <c r="I17">
        <v>1.9941099999999999E-3</v>
      </c>
      <c r="J17">
        <v>0.40789999999999998</v>
      </c>
      <c r="K17">
        <v>0.92430000000000001</v>
      </c>
      <c r="P17" t="s">
        <v>105</v>
      </c>
      <c r="Q17">
        <f t="shared" si="2"/>
        <v>207</v>
      </c>
      <c r="R17">
        <f t="shared" si="3"/>
        <v>3</v>
      </c>
      <c r="S17">
        <f t="shared" si="4"/>
        <v>0.95589999999999997</v>
      </c>
      <c r="T17" s="64">
        <f t="shared" si="5"/>
        <v>1.4492753623188406E-2</v>
      </c>
    </row>
    <row r="18" spans="1:20" x14ac:dyDescent="0.2">
      <c r="A18" t="s">
        <v>99</v>
      </c>
      <c r="B18">
        <v>302</v>
      </c>
      <c r="C18">
        <v>27</v>
      </c>
      <c r="D18" s="65">
        <f t="shared" si="0"/>
        <v>8.9403973509933773E-2</v>
      </c>
      <c r="E18">
        <v>2091</v>
      </c>
      <c r="F18">
        <v>72</v>
      </c>
      <c r="G18" s="65">
        <f t="shared" si="1"/>
        <v>3.443328550932568E-2</v>
      </c>
      <c r="H18">
        <v>0.93689999999999996</v>
      </c>
      <c r="I18">
        <v>1.5194099999999999E-3</v>
      </c>
      <c r="J18">
        <v>0.3836</v>
      </c>
      <c r="K18">
        <v>0.92230000000000001</v>
      </c>
      <c r="P18" t="s">
        <v>106</v>
      </c>
      <c r="Q18">
        <f t="shared" si="2"/>
        <v>714</v>
      </c>
      <c r="R18">
        <f t="shared" si="3"/>
        <v>5</v>
      </c>
      <c r="S18">
        <f t="shared" si="4"/>
        <v>0.91449999999999998</v>
      </c>
      <c r="T18" s="64">
        <f t="shared" si="5"/>
        <v>7.0028011204481795E-3</v>
      </c>
    </row>
    <row r="19" spans="1:20" x14ac:dyDescent="0.2">
      <c r="A19" t="s">
        <v>100</v>
      </c>
      <c r="B19">
        <v>353</v>
      </c>
      <c r="C19">
        <v>46</v>
      </c>
      <c r="D19" s="65">
        <f t="shared" si="0"/>
        <v>0.13031161473087818</v>
      </c>
      <c r="E19">
        <v>2393</v>
      </c>
      <c r="F19">
        <v>109</v>
      </c>
      <c r="G19" s="65">
        <f t="shared" si="1"/>
        <v>4.554951943167572E-2</v>
      </c>
      <c r="H19">
        <v>0.90539999999999998</v>
      </c>
      <c r="I19">
        <v>1.1659800000000001E-3</v>
      </c>
      <c r="J19">
        <v>0.47699999999999998</v>
      </c>
      <c r="K19">
        <v>0.9042</v>
      </c>
      <c r="P19" t="s">
        <v>107</v>
      </c>
      <c r="Q19">
        <f t="shared" si="2"/>
        <v>793</v>
      </c>
      <c r="R19">
        <f t="shared" si="3"/>
        <v>22</v>
      </c>
      <c r="S19">
        <f t="shared" si="4"/>
        <v>0.9304</v>
      </c>
      <c r="T19" s="64">
        <f t="shared" si="5"/>
        <v>2.7742749054224466E-2</v>
      </c>
    </row>
    <row r="20" spans="1:20" x14ac:dyDescent="0.2">
      <c r="A20" t="s">
        <v>101</v>
      </c>
      <c r="B20">
        <v>486</v>
      </c>
      <c r="C20">
        <v>61</v>
      </c>
      <c r="D20" s="65">
        <f t="shared" si="0"/>
        <v>0.12551440329218108</v>
      </c>
      <c r="E20">
        <v>3728</v>
      </c>
      <c r="F20">
        <v>155</v>
      </c>
      <c r="G20" s="65">
        <f t="shared" si="1"/>
        <v>4.1577253218884121E-2</v>
      </c>
      <c r="H20">
        <v>0.9113</v>
      </c>
      <c r="I20">
        <v>5.9046000000000001E-4</v>
      </c>
      <c r="J20">
        <v>0.42130000000000001</v>
      </c>
      <c r="K20">
        <v>0.90529999999999999</v>
      </c>
      <c r="P20" t="s">
        <v>108</v>
      </c>
      <c r="Q20">
        <f t="shared" si="2"/>
        <v>882</v>
      </c>
      <c r="R20">
        <f t="shared" si="3"/>
        <v>16</v>
      </c>
      <c r="S20">
        <f t="shared" si="4"/>
        <v>0.9022</v>
      </c>
      <c r="T20" s="64">
        <f t="shared" si="5"/>
        <v>1.8140589569160998E-2</v>
      </c>
    </row>
    <row r="21" spans="1:20" x14ac:dyDescent="0.2">
      <c r="A21" t="s">
        <v>102</v>
      </c>
      <c r="B21">
        <v>358</v>
      </c>
      <c r="C21">
        <v>27</v>
      </c>
      <c r="D21" s="65">
        <f t="shared" si="0"/>
        <v>7.5418994413407825E-2</v>
      </c>
      <c r="E21">
        <v>2580</v>
      </c>
      <c r="F21">
        <v>68</v>
      </c>
      <c r="G21" s="65">
        <f t="shared" si="1"/>
        <v>2.6356589147286821E-2</v>
      </c>
      <c r="H21">
        <v>0.92689999999999995</v>
      </c>
      <c r="I21">
        <v>1.3908E-3</v>
      </c>
      <c r="J21">
        <v>0.40649999999999997</v>
      </c>
      <c r="K21">
        <v>0.92510000000000003</v>
      </c>
      <c r="P21" t="s">
        <v>109</v>
      </c>
      <c r="Q21">
        <f t="shared" si="2"/>
        <v>1229</v>
      </c>
      <c r="R21">
        <f t="shared" si="3"/>
        <v>20</v>
      </c>
      <c r="S21">
        <f t="shared" si="4"/>
        <v>0.89539999999999997</v>
      </c>
      <c r="T21" s="64">
        <f t="shared" si="5"/>
        <v>1.627339300244101E-2</v>
      </c>
    </row>
    <row r="22" spans="1:20" x14ac:dyDescent="0.2">
      <c r="A22" t="s">
        <v>103</v>
      </c>
      <c r="B22">
        <v>185</v>
      </c>
      <c r="C22">
        <v>16</v>
      </c>
      <c r="D22" s="65">
        <f t="shared" si="0"/>
        <v>8.6486486486486491E-2</v>
      </c>
      <c r="E22">
        <v>1258</v>
      </c>
      <c r="F22">
        <v>44</v>
      </c>
      <c r="G22" s="65">
        <f t="shared" si="1"/>
        <v>3.4976152623211444E-2</v>
      </c>
      <c r="H22">
        <v>0.89429999999999998</v>
      </c>
      <c r="I22">
        <v>2.1365999999999998E-3</v>
      </c>
      <c r="J22">
        <v>0.42399999999999999</v>
      </c>
      <c r="K22">
        <v>0.89290000000000003</v>
      </c>
      <c r="P22" t="s">
        <v>110</v>
      </c>
      <c r="Q22">
        <f t="shared" si="2"/>
        <v>1046</v>
      </c>
      <c r="R22">
        <f t="shared" si="3"/>
        <v>31</v>
      </c>
      <c r="S22">
        <f t="shared" si="4"/>
        <v>0.83130000000000004</v>
      </c>
      <c r="T22" s="64">
        <f t="shared" si="5"/>
        <v>2.9636711281070746E-2</v>
      </c>
    </row>
    <row r="23" spans="1:20" x14ac:dyDescent="0.2">
      <c r="A23" t="s">
        <v>104</v>
      </c>
      <c r="B23">
        <v>79</v>
      </c>
      <c r="C23">
        <v>4</v>
      </c>
      <c r="D23" s="65">
        <f t="shared" si="0"/>
        <v>5.0632911392405063E-2</v>
      </c>
      <c r="E23">
        <v>410</v>
      </c>
      <c r="F23">
        <v>10</v>
      </c>
      <c r="G23" s="65">
        <f t="shared" si="1"/>
        <v>2.4390243902439025E-2</v>
      </c>
      <c r="H23">
        <v>0.99219999999999997</v>
      </c>
      <c r="I23">
        <v>1.196783E-2</v>
      </c>
      <c r="J23">
        <v>0.82389999999999997</v>
      </c>
      <c r="K23">
        <v>0.99150000000000005</v>
      </c>
      <c r="P23" t="s">
        <v>111</v>
      </c>
      <c r="Q23">
        <f t="shared" si="2"/>
        <v>911</v>
      </c>
      <c r="R23">
        <f t="shared" si="3"/>
        <v>26</v>
      </c>
      <c r="S23">
        <f t="shared" si="4"/>
        <v>0.80869999999999997</v>
      </c>
      <c r="T23" s="64">
        <f t="shared" si="5"/>
        <v>2.8540065861690452E-2</v>
      </c>
    </row>
    <row r="24" spans="1:20" x14ac:dyDescent="0.2">
      <c r="A24" t="s">
        <v>105</v>
      </c>
      <c r="B24">
        <v>59</v>
      </c>
      <c r="C24">
        <v>1</v>
      </c>
      <c r="D24" s="65">
        <f t="shared" si="0"/>
        <v>1.6949152542372881E-2</v>
      </c>
      <c r="E24">
        <v>207</v>
      </c>
      <c r="F24">
        <v>3</v>
      </c>
      <c r="G24" s="65">
        <f t="shared" si="1"/>
        <v>1.4492753623188406E-2</v>
      </c>
      <c r="H24">
        <v>0.95589999999999997</v>
      </c>
      <c r="I24">
        <v>1.112495E-2</v>
      </c>
      <c r="J24">
        <v>0.23280000000000001</v>
      </c>
      <c r="K24">
        <v>0.94710000000000005</v>
      </c>
      <c r="P24" t="s">
        <v>112</v>
      </c>
      <c r="Q24">
        <f t="shared" si="2"/>
        <v>1309</v>
      </c>
      <c r="R24">
        <f t="shared" si="3"/>
        <v>24</v>
      </c>
      <c r="S24">
        <f t="shared" si="4"/>
        <v>0.90500000000000003</v>
      </c>
      <c r="T24" s="64">
        <f t="shared" si="5"/>
        <v>1.8334606569900689E-2</v>
      </c>
    </row>
    <row r="25" spans="1:20" x14ac:dyDescent="0.2">
      <c r="A25" t="s">
        <v>106</v>
      </c>
      <c r="B25">
        <v>127</v>
      </c>
      <c r="C25">
        <v>2</v>
      </c>
      <c r="D25" s="65">
        <f t="shared" si="0"/>
        <v>1.5748031496062992E-2</v>
      </c>
      <c r="E25">
        <v>714</v>
      </c>
      <c r="F25">
        <v>5</v>
      </c>
      <c r="G25" s="65">
        <f t="shared" si="1"/>
        <v>7.0028011204481795E-3</v>
      </c>
      <c r="H25">
        <v>0.91449999999999998</v>
      </c>
      <c r="I25">
        <v>3.1509179999999998E-2</v>
      </c>
      <c r="J25">
        <v>0.42349999999999999</v>
      </c>
      <c r="K25">
        <v>0.91069999999999995</v>
      </c>
      <c r="P25" t="s">
        <v>113</v>
      </c>
      <c r="Q25">
        <f t="shared" si="2"/>
        <v>1045</v>
      </c>
      <c r="R25">
        <f t="shared" si="3"/>
        <v>20</v>
      </c>
      <c r="S25">
        <f t="shared" si="4"/>
        <v>0.92889999999999995</v>
      </c>
      <c r="T25" s="64">
        <f t="shared" si="5"/>
        <v>1.9138755980861243E-2</v>
      </c>
    </row>
    <row r="26" spans="1:20" x14ac:dyDescent="0.2">
      <c r="A26" t="s">
        <v>107</v>
      </c>
      <c r="B26">
        <v>126</v>
      </c>
      <c r="C26">
        <v>9</v>
      </c>
      <c r="D26" s="65">
        <f t="shared" si="0"/>
        <v>7.1428571428571425E-2</v>
      </c>
      <c r="E26">
        <v>793</v>
      </c>
      <c r="F26">
        <v>22</v>
      </c>
      <c r="G26" s="65">
        <f t="shared" si="1"/>
        <v>2.7742749054224466E-2</v>
      </c>
      <c r="H26">
        <v>0.9304</v>
      </c>
      <c r="I26">
        <v>3.0686699999999999E-3</v>
      </c>
      <c r="J26">
        <v>0.56599999999999995</v>
      </c>
      <c r="K26">
        <v>0.93689999999999996</v>
      </c>
    </row>
    <row r="27" spans="1:20" x14ac:dyDescent="0.2">
      <c r="A27" t="s">
        <v>108</v>
      </c>
      <c r="B27">
        <v>140</v>
      </c>
      <c r="C27">
        <v>6</v>
      </c>
      <c r="D27" s="65">
        <f t="shared" si="0"/>
        <v>4.2857142857142858E-2</v>
      </c>
      <c r="E27">
        <v>882</v>
      </c>
      <c r="F27">
        <v>16</v>
      </c>
      <c r="G27" s="65">
        <f t="shared" si="1"/>
        <v>1.8140589569160998E-2</v>
      </c>
      <c r="H27">
        <v>0.9022</v>
      </c>
      <c r="I27">
        <v>4.2813299999999999E-3</v>
      </c>
      <c r="J27">
        <v>0.30570000000000003</v>
      </c>
      <c r="K27">
        <v>0.89759999999999995</v>
      </c>
    </row>
    <row r="28" spans="1:20" x14ac:dyDescent="0.2">
      <c r="A28" t="s">
        <v>109</v>
      </c>
      <c r="B28">
        <v>168</v>
      </c>
      <c r="C28">
        <v>8</v>
      </c>
      <c r="D28" s="65">
        <f t="shared" si="0"/>
        <v>4.7619047619047616E-2</v>
      </c>
      <c r="E28">
        <v>1229</v>
      </c>
      <c r="F28">
        <v>20</v>
      </c>
      <c r="G28" s="65">
        <f t="shared" si="1"/>
        <v>1.627339300244101E-2</v>
      </c>
      <c r="H28">
        <v>0.89539999999999997</v>
      </c>
      <c r="I28">
        <v>2.59654E-3</v>
      </c>
      <c r="J28">
        <v>0.16719999999999999</v>
      </c>
      <c r="K28">
        <v>0.877</v>
      </c>
    </row>
    <row r="29" spans="1:20" x14ac:dyDescent="0.2">
      <c r="A29" t="s">
        <v>110</v>
      </c>
      <c r="B29">
        <v>146</v>
      </c>
      <c r="C29">
        <v>12</v>
      </c>
      <c r="D29" s="65">
        <f t="shared" si="0"/>
        <v>8.2191780821917804E-2</v>
      </c>
      <c r="E29">
        <v>1046</v>
      </c>
      <c r="F29">
        <v>31</v>
      </c>
      <c r="G29" s="65">
        <f t="shared" si="1"/>
        <v>2.9636711281070746E-2</v>
      </c>
      <c r="H29">
        <v>0.83130000000000004</v>
      </c>
      <c r="I29">
        <v>2.1901400000000001E-3</v>
      </c>
      <c r="J29">
        <v>0.36059999999999998</v>
      </c>
      <c r="K29">
        <v>0.86</v>
      </c>
    </row>
    <row r="30" spans="1:20" x14ac:dyDescent="0.2">
      <c r="A30" t="s">
        <v>111</v>
      </c>
      <c r="B30">
        <v>136</v>
      </c>
      <c r="C30">
        <v>11</v>
      </c>
      <c r="D30" s="65">
        <f t="shared" si="0"/>
        <v>8.0882352941176475E-2</v>
      </c>
      <c r="E30">
        <v>911</v>
      </c>
      <c r="F30">
        <v>26</v>
      </c>
      <c r="G30" s="65">
        <f t="shared" si="1"/>
        <v>2.8540065861690452E-2</v>
      </c>
      <c r="H30">
        <v>0.80869999999999997</v>
      </c>
      <c r="I30">
        <v>3.4551E-3</v>
      </c>
      <c r="J30">
        <v>0.2419</v>
      </c>
      <c r="K30">
        <v>0.82099999999999995</v>
      </c>
    </row>
    <row r="31" spans="1:20" x14ac:dyDescent="0.2">
      <c r="A31" t="s">
        <v>112</v>
      </c>
      <c r="B31">
        <v>208</v>
      </c>
      <c r="C31">
        <v>11</v>
      </c>
      <c r="D31" s="65">
        <f t="shared" si="0"/>
        <v>5.2884615384615384E-2</v>
      </c>
      <c r="E31">
        <v>1309</v>
      </c>
      <c r="F31">
        <v>24</v>
      </c>
      <c r="G31" s="65">
        <f t="shared" si="1"/>
        <v>1.8334606569900689E-2</v>
      </c>
      <c r="H31">
        <v>0.90500000000000003</v>
      </c>
      <c r="I31">
        <v>4.0565699999999998E-3</v>
      </c>
      <c r="J31">
        <v>0.35709999999999997</v>
      </c>
      <c r="K31">
        <v>0.91100000000000003</v>
      </c>
    </row>
    <row r="32" spans="1:20" x14ac:dyDescent="0.2">
      <c r="A32" t="s">
        <v>113</v>
      </c>
      <c r="B32">
        <v>174</v>
      </c>
      <c r="C32">
        <v>9</v>
      </c>
      <c r="D32" s="65">
        <f t="shared" si="0"/>
        <v>5.1724137931034482E-2</v>
      </c>
      <c r="E32">
        <v>1045</v>
      </c>
      <c r="F32">
        <v>20</v>
      </c>
      <c r="G32" s="65">
        <f t="shared" si="1"/>
        <v>1.9138755980861243E-2</v>
      </c>
      <c r="H32">
        <v>0.92889999999999995</v>
      </c>
      <c r="I32">
        <v>4.6355900000000002E-3</v>
      </c>
      <c r="J32">
        <v>0.55930000000000002</v>
      </c>
      <c r="K32">
        <v>0.9456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8"/>
    </sheetView>
  </sheetViews>
  <sheetFormatPr baseColWidth="10" defaultRowHeight="16" x14ac:dyDescent="0.2"/>
  <cols>
    <col min="1" max="1" width="20.6640625" bestFit="1" customWidth="1"/>
  </cols>
  <sheetData>
    <row r="1" spans="1:7" x14ac:dyDescent="0.2">
      <c r="A1" s="58"/>
      <c r="B1" s="69">
        <v>2020</v>
      </c>
      <c r="C1" s="69"/>
      <c r="D1" s="69">
        <v>2021</v>
      </c>
      <c r="E1" s="69"/>
      <c r="F1" s="69">
        <v>2022</v>
      </c>
      <c r="G1" s="70"/>
    </row>
    <row r="2" spans="1:7" x14ac:dyDescent="0.2">
      <c r="A2" s="59" t="s">
        <v>41</v>
      </c>
      <c r="B2" s="60" t="s">
        <v>24</v>
      </c>
      <c r="C2" s="61" t="s">
        <v>23</v>
      </c>
      <c r="D2" s="60" t="s">
        <v>24</v>
      </c>
      <c r="E2" s="61" t="s">
        <v>23</v>
      </c>
      <c r="F2" s="18" t="s">
        <v>24</v>
      </c>
      <c r="G2" s="61" t="s">
        <v>23</v>
      </c>
    </row>
    <row r="3" spans="1:7" x14ac:dyDescent="0.2">
      <c r="A3" s="62" t="s">
        <v>40</v>
      </c>
      <c r="B3" s="15" t="s">
        <v>42</v>
      </c>
      <c r="C3" s="15" t="s">
        <v>43</v>
      </c>
      <c r="D3" s="54" t="s">
        <v>44</v>
      </c>
      <c r="E3" s="55" t="s">
        <v>45</v>
      </c>
      <c r="F3" s="54" t="s">
        <v>46</v>
      </c>
      <c r="G3" s="55" t="s">
        <v>47</v>
      </c>
    </row>
    <row r="4" spans="1:7" x14ac:dyDescent="0.2">
      <c r="A4" s="62" t="s">
        <v>48</v>
      </c>
      <c r="B4" s="15" t="s">
        <v>53</v>
      </c>
      <c r="C4" s="15" t="s">
        <v>54</v>
      </c>
      <c r="D4" s="56" t="s">
        <v>55</v>
      </c>
      <c r="E4" s="52" t="s">
        <v>56</v>
      </c>
      <c r="F4" s="56" t="s">
        <v>57</v>
      </c>
      <c r="G4" s="52" t="s">
        <v>58</v>
      </c>
    </row>
    <row r="5" spans="1:7" x14ac:dyDescent="0.2">
      <c r="A5" s="62" t="s">
        <v>67</v>
      </c>
      <c r="B5" s="15" t="s">
        <v>52</v>
      </c>
      <c r="C5" s="15" t="s">
        <v>62</v>
      </c>
      <c r="D5" s="56" t="s">
        <v>63</v>
      </c>
      <c r="E5" s="52" t="s">
        <v>64</v>
      </c>
      <c r="F5" s="56" t="s">
        <v>65</v>
      </c>
      <c r="G5" s="52" t="s">
        <v>66</v>
      </c>
    </row>
    <row r="6" spans="1:7" x14ac:dyDescent="0.2">
      <c r="A6" s="62" t="s">
        <v>49</v>
      </c>
      <c r="B6" s="15" t="s">
        <v>59</v>
      </c>
      <c r="C6" s="15" t="s">
        <v>68</v>
      </c>
      <c r="D6" s="56" t="s">
        <v>69</v>
      </c>
      <c r="E6" s="52" t="s">
        <v>70</v>
      </c>
      <c r="F6" s="56" t="s">
        <v>71</v>
      </c>
      <c r="G6" s="52" t="s">
        <v>72</v>
      </c>
    </row>
    <row r="7" spans="1:7" x14ac:dyDescent="0.2">
      <c r="A7" s="62" t="s">
        <v>50</v>
      </c>
      <c r="B7" s="15" t="s">
        <v>60</v>
      </c>
      <c r="C7" s="15" t="s">
        <v>73</v>
      </c>
      <c r="D7" s="56" t="s">
        <v>74</v>
      </c>
      <c r="E7" s="52" t="s">
        <v>77</v>
      </c>
      <c r="F7" s="56" t="s">
        <v>78</v>
      </c>
      <c r="G7" s="52" t="s">
        <v>79</v>
      </c>
    </row>
    <row r="8" spans="1:7" x14ac:dyDescent="0.2">
      <c r="A8" s="63" t="s">
        <v>51</v>
      </c>
      <c r="B8" s="17" t="s">
        <v>61</v>
      </c>
      <c r="C8" s="17" t="s">
        <v>75</v>
      </c>
      <c r="D8" s="57" t="s">
        <v>76</v>
      </c>
      <c r="E8" s="53" t="s">
        <v>80</v>
      </c>
      <c r="F8" s="57" t="s">
        <v>81</v>
      </c>
      <c r="G8" s="53" t="s">
        <v>82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opLeftCell="A7" workbookViewId="0">
      <selection activeCell="B27" sqref="B27:C27"/>
    </sheetView>
  </sheetViews>
  <sheetFormatPr baseColWidth="10" defaultRowHeight="16" x14ac:dyDescent="0.2"/>
  <cols>
    <col min="1" max="1" width="29.6640625" customWidth="1"/>
  </cols>
  <sheetData>
    <row r="1" spans="1:7" ht="17" thickBot="1" x14ac:dyDescent="0.25">
      <c r="A1" s="5"/>
      <c r="B1" s="6" t="s">
        <v>24</v>
      </c>
      <c r="C1" s="7" t="s">
        <v>29</v>
      </c>
      <c r="D1" s="6" t="s">
        <v>23</v>
      </c>
      <c r="E1" s="8" t="s">
        <v>29</v>
      </c>
    </row>
    <row r="2" spans="1:7" x14ac:dyDescent="0.2">
      <c r="A2" s="2" t="s">
        <v>25</v>
      </c>
      <c r="B2">
        <v>2915</v>
      </c>
      <c r="C2" s="9">
        <f>B2/G2</f>
        <v>0.7880508245471749</v>
      </c>
      <c r="D2">
        <v>784</v>
      </c>
      <c r="E2" s="11">
        <f>D2/G2</f>
        <v>0.2119491754528251</v>
      </c>
      <c r="G2">
        <f>B2+D2</f>
        <v>3699</v>
      </c>
    </row>
    <row r="3" spans="1:7" x14ac:dyDescent="0.2">
      <c r="A3" s="2" t="s">
        <v>30</v>
      </c>
      <c r="B3">
        <v>172</v>
      </c>
      <c r="C3" s="9">
        <v>5.8999999999999997E-2</v>
      </c>
      <c r="D3">
        <v>256</v>
      </c>
      <c r="E3" s="11">
        <v>0.32650000000000001</v>
      </c>
    </row>
    <row r="4" spans="1:7" x14ac:dyDescent="0.2">
      <c r="A4" s="2" t="s">
        <v>26</v>
      </c>
      <c r="C4" s="9"/>
      <c r="E4" s="11"/>
    </row>
    <row r="5" spans="1:7" x14ac:dyDescent="0.2">
      <c r="A5" s="13" t="s">
        <v>27</v>
      </c>
      <c r="B5">
        <v>8.17</v>
      </c>
      <c r="C5" s="9"/>
      <c r="D5">
        <v>18.14</v>
      </c>
      <c r="E5" s="11"/>
    </row>
    <row r="6" spans="1:7" x14ac:dyDescent="0.2">
      <c r="A6" s="13" t="s">
        <v>9</v>
      </c>
      <c r="B6">
        <v>6</v>
      </c>
      <c r="C6" s="9"/>
      <c r="D6">
        <v>14</v>
      </c>
      <c r="E6" s="11"/>
    </row>
    <row r="7" spans="1:7" x14ac:dyDescent="0.2">
      <c r="A7" s="13" t="s">
        <v>28</v>
      </c>
      <c r="B7">
        <v>6.9463999999999997</v>
      </c>
      <c r="C7" s="9"/>
      <c r="D7">
        <v>16.759399999999999</v>
      </c>
      <c r="E7" s="11"/>
    </row>
    <row r="8" spans="1:7" x14ac:dyDescent="0.2">
      <c r="A8" s="2" t="s">
        <v>31</v>
      </c>
      <c r="C8" s="9"/>
      <c r="E8" s="11"/>
    </row>
    <row r="9" spans="1:7" x14ac:dyDescent="0.2">
      <c r="A9" s="13" t="s">
        <v>0</v>
      </c>
      <c r="B9">
        <v>2368</v>
      </c>
      <c r="C9" s="9">
        <f>B9/B2</f>
        <v>0.81234991423670666</v>
      </c>
      <c r="D9">
        <v>622</v>
      </c>
      <c r="E9" s="11">
        <f>D9/D2</f>
        <v>0.79336734693877553</v>
      </c>
    </row>
    <row r="10" spans="1:7" x14ac:dyDescent="0.2">
      <c r="A10" s="13" t="s">
        <v>1</v>
      </c>
      <c r="B10">
        <v>323</v>
      </c>
      <c r="C10" s="9">
        <f>B10/B2</f>
        <v>0.11080617495711835</v>
      </c>
      <c r="D10">
        <v>78</v>
      </c>
      <c r="E10" s="11">
        <f>D10/D2</f>
        <v>9.9489795918367346E-2</v>
      </c>
    </row>
    <row r="11" spans="1:7" x14ac:dyDescent="0.2">
      <c r="A11" s="13" t="s">
        <v>3</v>
      </c>
      <c r="B11">
        <v>96</v>
      </c>
      <c r="C11" s="9">
        <f>B11/B2</f>
        <v>3.293310463121784E-2</v>
      </c>
      <c r="D11">
        <v>41</v>
      </c>
      <c r="E11" s="11">
        <f>D11/D2</f>
        <v>5.2295918367346941E-2</v>
      </c>
    </row>
    <row r="12" spans="1:7" ht="34" x14ac:dyDescent="0.2">
      <c r="A12" s="14" t="s">
        <v>38</v>
      </c>
      <c r="B12">
        <v>42</v>
      </c>
      <c r="C12" s="9">
        <f>B12/B2</f>
        <v>1.4408233276157804E-2</v>
      </c>
      <c r="D12">
        <v>11</v>
      </c>
      <c r="E12" s="11">
        <f>D12/D2</f>
        <v>1.4030612244897959E-2</v>
      </c>
    </row>
    <row r="13" spans="1:7" x14ac:dyDescent="0.2">
      <c r="A13" s="2" t="s">
        <v>32</v>
      </c>
      <c r="C13" s="9"/>
      <c r="E13" s="11"/>
    </row>
    <row r="14" spans="1:7" x14ac:dyDescent="0.2">
      <c r="A14" s="13" t="s">
        <v>5</v>
      </c>
      <c r="B14">
        <v>2646</v>
      </c>
      <c r="C14" s="9">
        <f>B14/B2</f>
        <v>0.90771869639794167</v>
      </c>
      <c r="D14">
        <v>670</v>
      </c>
      <c r="E14" s="11">
        <f>D14/D2</f>
        <v>0.85459183673469385</v>
      </c>
    </row>
    <row r="15" spans="1:7" x14ac:dyDescent="0.2">
      <c r="A15" s="13" t="s">
        <v>4</v>
      </c>
      <c r="B15">
        <v>227</v>
      </c>
      <c r="C15" s="9">
        <f>B15/B2</f>
        <v>7.7873070325900517E-2</v>
      </c>
      <c r="D15">
        <v>103</v>
      </c>
      <c r="E15" s="11">
        <f>D15/D2</f>
        <v>0.13137755102040816</v>
      </c>
    </row>
    <row r="16" spans="1:7" x14ac:dyDescent="0.2">
      <c r="A16" s="2" t="s">
        <v>33</v>
      </c>
      <c r="C16" s="9"/>
      <c r="E16" s="11"/>
    </row>
    <row r="17" spans="1:5" x14ac:dyDescent="0.2">
      <c r="A17" s="13" t="s">
        <v>6</v>
      </c>
      <c r="B17">
        <v>1551</v>
      </c>
      <c r="C17" s="9">
        <f>B17/$B$2</f>
        <v>0.5320754716981132</v>
      </c>
      <c r="D17">
        <v>403</v>
      </c>
      <c r="E17" s="11">
        <f>D17/$D$2</f>
        <v>0.51403061224489799</v>
      </c>
    </row>
    <row r="18" spans="1:5" x14ac:dyDescent="0.2">
      <c r="A18" s="13" t="s">
        <v>7</v>
      </c>
      <c r="B18">
        <v>1175</v>
      </c>
      <c r="C18" s="9">
        <f t="shared" ref="C18:C22" si="0">B18/$B$2</f>
        <v>0.40308747855917665</v>
      </c>
      <c r="D18">
        <v>339</v>
      </c>
      <c r="E18" s="11">
        <f t="shared" ref="E18:E22" si="1">D18/$D$2</f>
        <v>0.43239795918367346</v>
      </c>
    </row>
    <row r="19" spans="1:5" x14ac:dyDescent="0.2">
      <c r="A19" s="13" t="s">
        <v>10</v>
      </c>
      <c r="B19">
        <v>11</v>
      </c>
      <c r="C19" s="9">
        <f t="shared" si="0"/>
        <v>3.7735849056603774E-3</v>
      </c>
      <c r="D19">
        <v>5</v>
      </c>
      <c r="E19" s="11">
        <f t="shared" si="1"/>
        <v>6.3775510204081634E-3</v>
      </c>
    </row>
    <row r="20" spans="1:5" x14ac:dyDescent="0.2">
      <c r="A20" s="13" t="s">
        <v>37</v>
      </c>
      <c r="B20">
        <v>36</v>
      </c>
      <c r="C20" s="9">
        <f t="shared" si="0"/>
        <v>1.2349914236706689E-2</v>
      </c>
      <c r="D20">
        <v>6</v>
      </c>
      <c r="E20" s="11">
        <f t="shared" si="1"/>
        <v>7.6530612244897957E-3</v>
      </c>
    </row>
    <row r="21" spans="1:5" x14ac:dyDescent="0.2">
      <c r="A21" s="13" t="s">
        <v>36</v>
      </c>
      <c r="B21">
        <v>142</v>
      </c>
      <c r="C21" s="9">
        <f t="shared" si="0"/>
        <v>4.8713550600343054E-2</v>
      </c>
      <c r="D21">
        <v>31</v>
      </c>
      <c r="E21" s="11">
        <f t="shared" si="1"/>
        <v>3.9540816326530615E-2</v>
      </c>
    </row>
    <row r="22" spans="1:5" x14ac:dyDescent="0.2">
      <c r="A22" s="2" t="s">
        <v>34</v>
      </c>
      <c r="B22">
        <v>125</v>
      </c>
      <c r="C22" s="9">
        <f t="shared" si="0"/>
        <v>4.2881646655231559E-2</v>
      </c>
      <c r="D22">
        <v>9</v>
      </c>
      <c r="E22" s="11">
        <f t="shared" si="1"/>
        <v>1.1479591836734694E-2</v>
      </c>
    </row>
    <row r="23" spans="1:5" ht="17" thickBot="1" x14ac:dyDescent="0.25">
      <c r="A23" s="3" t="s">
        <v>35</v>
      </c>
      <c r="B23" s="4">
        <v>1</v>
      </c>
      <c r="C23" s="10">
        <f>B23/B2</f>
        <v>3.4305317324185246E-4</v>
      </c>
      <c r="D23" s="4">
        <v>0</v>
      </c>
      <c r="E23" s="12">
        <f>D23/D2</f>
        <v>0</v>
      </c>
    </row>
    <row r="27" spans="1:5" x14ac:dyDescent="0.2">
      <c r="B27" t="s">
        <v>24</v>
      </c>
      <c r="C27" t="s">
        <v>23</v>
      </c>
    </row>
    <row r="28" spans="1:5" x14ac:dyDescent="0.2">
      <c r="A28" t="s">
        <v>11</v>
      </c>
      <c r="B28">
        <v>130.5</v>
      </c>
      <c r="C28">
        <v>126.06</v>
      </c>
    </row>
    <row r="29" spans="1:5" x14ac:dyDescent="0.2">
      <c r="A29" t="s">
        <v>12</v>
      </c>
      <c r="B29">
        <v>18.212900000000001</v>
      </c>
      <c r="C29">
        <v>18.473299999999998</v>
      </c>
    </row>
    <row r="30" spans="1:5" x14ac:dyDescent="0.2">
      <c r="A30" t="s">
        <v>13</v>
      </c>
      <c r="B30">
        <v>72.569999999999993</v>
      </c>
      <c r="C30">
        <v>70.84</v>
      </c>
    </row>
    <row r="31" spans="1:5" x14ac:dyDescent="0.2">
      <c r="A31" t="s">
        <v>14</v>
      </c>
      <c r="B31">
        <v>9.9953000000000003</v>
      </c>
      <c r="C31">
        <v>10.935600000000001</v>
      </c>
    </row>
    <row r="32" spans="1:5" x14ac:dyDescent="0.2">
      <c r="A32" t="s">
        <v>15</v>
      </c>
      <c r="B32">
        <v>98.19</v>
      </c>
      <c r="C32">
        <v>98.37</v>
      </c>
    </row>
    <row r="33" spans="1:3" x14ac:dyDescent="0.2">
      <c r="A33" t="s">
        <v>16</v>
      </c>
      <c r="B33">
        <v>0.90380000000000005</v>
      </c>
      <c r="C33">
        <v>0.86329999999999996</v>
      </c>
    </row>
    <row r="34" spans="1:3" x14ac:dyDescent="0.2">
      <c r="A34" t="s">
        <v>17</v>
      </c>
      <c r="B34">
        <v>19.04</v>
      </c>
      <c r="C34">
        <v>21.9</v>
      </c>
    </row>
    <row r="35" spans="1:3" x14ac:dyDescent="0.2">
      <c r="A35" t="s">
        <v>18</v>
      </c>
      <c r="B35">
        <v>3.0013000000000001</v>
      </c>
      <c r="C35">
        <v>5.1185</v>
      </c>
    </row>
    <row r="36" spans="1:3" x14ac:dyDescent="0.2">
      <c r="A36" t="s">
        <v>19</v>
      </c>
      <c r="B36">
        <v>78.900000000000006</v>
      </c>
      <c r="C36">
        <v>82.71</v>
      </c>
    </row>
    <row r="37" spans="1:3" x14ac:dyDescent="0.2">
      <c r="A37" t="s">
        <v>20</v>
      </c>
      <c r="B37">
        <v>14.539899999999999</v>
      </c>
      <c r="C37">
        <v>16.223800000000001</v>
      </c>
    </row>
    <row r="38" spans="1:3" x14ac:dyDescent="0.2">
      <c r="A38" t="s">
        <v>21</v>
      </c>
      <c r="B38">
        <v>94.04</v>
      </c>
      <c r="C38">
        <v>93.6</v>
      </c>
    </row>
    <row r="39" spans="1:3" x14ac:dyDescent="0.2">
      <c r="A39" t="s">
        <v>22</v>
      </c>
      <c r="B39">
        <v>2.9352999999999998</v>
      </c>
      <c r="C39">
        <v>3.2806999999999999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1"/>
  <sheetViews>
    <sheetView topLeftCell="A13" workbookViewId="0">
      <selection activeCell="B32" sqref="B32:C43"/>
    </sheetView>
  </sheetViews>
  <sheetFormatPr baseColWidth="10" defaultRowHeight="16" x14ac:dyDescent="0.2"/>
  <cols>
    <col min="1" max="1" width="32" customWidth="1"/>
  </cols>
  <sheetData>
    <row r="1" spans="1:5" x14ac:dyDescent="0.2">
      <c r="B1" t="s">
        <v>24</v>
      </c>
      <c r="D1" t="s">
        <v>23</v>
      </c>
    </row>
    <row r="2" spans="1:5" x14ac:dyDescent="0.2">
      <c r="A2" t="s">
        <v>25</v>
      </c>
      <c r="B2">
        <v>1551</v>
      </c>
      <c r="D2">
        <v>589</v>
      </c>
    </row>
    <row r="3" spans="1:5" x14ac:dyDescent="0.2">
      <c r="A3" t="s">
        <v>30</v>
      </c>
      <c r="B3">
        <v>44</v>
      </c>
      <c r="C3">
        <v>2.8400000000000002E-2</v>
      </c>
      <c r="D3">
        <v>192</v>
      </c>
      <c r="E3">
        <v>0.32600000000000001</v>
      </c>
    </row>
    <row r="4" spans="1:5" x14ac:dyDescent="0.2">
      <c r="A4" t="s">
        <v>26</v>
      </c>
    </row>
    <row r="5" spans="1:5" x14ac:dyDescent="0.2">
      <c r="A5" t="s">
        <v>27</v>
      </c>
      <c r="B5">
        <v>8.16</v>
      </c>
      <c r="D5">
        <v>17.55</v>
      </c>
    </row>
    <row r="6" spans="1:5" x14ac:dyDescent="0.2">
      <c r="A6" t="s">
        <v>9</v>
      </c>
      <c r="B6">
        <v>6</v>
      </c>
      <c r="D6">
        <v>13</v>
      </c>
    </row>
    <row r="7" spans="1:5" x14ac:dyDescent="0.2">
      <c r="A7" t="s">
        <v>28</v>
      </c>
      <c r="B7">
        <v>6.2820999999999998</v>
      </c>
      <c r="D7">
        <v>13.7948</v>
      </c>
    </row>
    <row r="8" spans="1:5" x14ac:dyDescent="0.2">
      <c r="A8" t="s">
        <v>31</v>
      </c>
    </row>
    <row r="9" spans="1:5" x14ac:dyDescent="0.2">
      <c r="A9" t="s">
        <v>0</v>
      </c>
      <c r="B9">
        <v>1296</v>
      </c>
      <c r="D9">
        <v>486</v>
      </c>
    </row>
    <row r="10" spans="1:5" x14ac:dyDescent="0.2">
      <c r="A10" t="s">
        <v>1</v>
      </c>
      <c r="B10">
        <v>144</v>
      </c>
      <c r="D10">
        <v>49</v>
      </c>
    </row>
    <row r="11" spans="1:5" x14ac:dyDescent="0.2">
      <c r="A11" t="s">
        <v>3</v>
      </c>
      <c r="B11">
        <v>44</v>
      </c>
      <c r="D11">
        <v>22</v>
      </c>
    </row>
    <row r="12" spans="1:5" x14ac:dyDescent="0.2">
      <c r="A12" t="s">
        <v>2</v>
      </c>
      <c r="B12">
        <v>33</v>
      </c>
      <c r="D12">
        <v>14</v>
      </c>
    </row>
    <row r="13" spans="1:5" x14ac:dyDescent="0.2">
      <c r="A13" t="s">
        <v>32</v>
      </c>
    </row>
    <row r="14" spans="1:5" x14ac:dyDescent="0.2">
      <c r="A14" t="s">
        <v>5</v>
      </c>
      <c r="B14">
        <v>1433</v>
      </c>
      <c r="D14">
        <v>547</v>
      </c>
    </row>
    <row r="15" spans="1:5" x14ac:dyDescent="0.2">
      <c r="A15" t="s">
        <v>4</v>
      </c>
      <c r="B15">
        <v>85</v>
      </c>
      <c r="D15">
        <v>28</v>
      </c>
    </row>
    <row r="16" spans="1:5" x14ac:dyDescent="0.2">
      <c r="A16" t="s">
        <v>33</v>
      </c>
    </row>
    <row r="17" spans="1:4" x14ac:dyDescent="0.2">
      <c r="A17" t="s">
        <v>6</v>
      </c>
      <c r="B17">
        <v>837</v>
      </c>
      <c r="D17">
        <v>318</v>
      </c>
    </row>
    <row r="18" spans="1:4" x14ac:dyDescent="0.2">
      <c r="A18" t="s">
        <v>7</v>
      </c>
      <c r="B18">
        <v>599</v>
      </c>
      <c r="D18">
        <v>233</v>
      </c>
    </row>
    <row r="19" spans="1:4" x14ac:dyDescent="0.2">
      <c r="A19" t="s">
        <v>10</v>
      </c>
      <c r="B19">
        <v>10</v>
      </c>
      <c r="D19">
        <v>5</v>
      </c>
    </row>
    <row r="20" spans="1:4" x14ac:dyDescent="0.2">
      <c r="A20" t="s">
        <v>9</v>
      </c>
      <c r="B20">
        <v>21</v>
      </c>
      <c r="D20">
        <v>7</v>
      </c>
    </row>
    <row r="21" spans="1:4" x14ac:dyDescent="0.2">
      <c r="A21" t="s">
        <v>8</v>
      </c>
      <c r="B21">
        <v>84</v>
      </c>
      <c r="D21">
        <v>26</v>
      </c>
    </row>
    <row r="22" spans="1:4" x14ac:dyDescent="0.2">
      <c r="A22" t="s">
        <v>34</v>
      </c>
      <c r="B22">
        <v>40</v>
      </c>
      <c r="D22">
        <v>9</v>
      </c>
    </row>
    <row r="23" spans="1:4" x14ac:dyDescent="0.2">
      <c r="A23" t="s">
        <v>35</v>
      </c>
      <c r="B23">
        <v>0</v>
      </c>
      <c r="D23">
        <v>0</v>
      </c>
    </row>
    <row r="32" spans="1:4" x14ac:dyDescent="0.2">
      <c r="A32" t="s">
        <v>11</v>
      </c>
      <c r="B32">
        <v>128.33000000000001</v>
      </c>
      <c r="C32">
        <v>124.78</v>
      </c>
    </row>
    <row r="33" spans="1:3" x14ac:dyDescent="0.2">
      <c r="A33" t="s">
        <v>12</v>
      </c>
      <c r="B33">
        <v>17.413599999999999</v>
      </c>
      <c r="C33">
        <v>17.3262</v>
      </c>
    </row>
    <row r="34" spans="1:3" x14ac:dyDescent="0.2">
      <c r="A34" t="s">
        <v>13</v>
      </c>
      <c r="B34">
        <v>72.959999999999994</v>
      </c>
      <c r="C34">
        <v>70.739999999999995</v>
      </c>
    </row>
    <row r="35" spans="1:3" x14ac:dyDescent="0.2">
      <c r="A35" t="s">
        <v>14</v>
      </c>
      <c r="B35">
        <v>9.9308999999999994</v>
      </c>
      <c r="C35">
        <v>10.093</v>
      </c>
    </row>
    <row r="36" spans="1:3" x14ac:dyDescent="0.2">
      <c r="A36" t="s">
        <v>15</v>
      </c>
      <c r="B36">
        <v>98.12</v>
      </c>
      <c r="C36">
        <v>98.32</v>
      </c>
    </row>
    <row r="37" spans="1:3" x14ac:dyDescent="0.2">
      <c r="A37" t="s">
        <v>16</v>
      </c>
      <c r="B37">
        <v>1.3026</v>
      </c>
      <c r="C37">
        <v>1.0525</v>
      </c>
    </row>
    <row r="38" spans="1:3" x14ac:dyDescent="0.2">
      <c r="A38" t="s">
        <v>17</v>
      </c>
      <c r="B38">
        <v>19.239999999999998</v>
      </c>
      <c r="C38">
        <v>23.04</v>
      </c>
    </row>
    <row r="39" spans="1:3" x14ac:dyDescent="0.2">
      <c r="A39" t="s">
        <v>18</v>
      </c>
      <c r="B39">
        <v>2.9207000000000001</v>
      </c>
      <c r="C39">
        <v>5.3411</v>
      </c>
    </row>
    <row r="40" spans="1:3" x14ac:dyDescent="0.2">
      <c r="A40" t="s">
        <v>19</v>
      </c>
      <c r="B40">
        <v>78.62</v>
      </c>
      <c r="C40">
        <v>83.78</v>
      </c>
    </row>
    <row r="41" spans="1:3" x14ac:dyDescent="0.2">
      <c r="A41" t="s">
        <v>20</v>
      </c>
      <c r="B41">
        <v>14.934699999999999</v>
      </c>
      <c r="C41">
        <v>16.645700000000001</v>
      </c>
    </row>
    <row r="42" spans="1:3" x14ac:dyDescent="0.2">
      <c r="A42" t="s">
        <v>21</v>
      </c>
      <c r="B42">
        <v>93.64</v>
      </c>
      <c r="C42">
        <v>92.96</v>
      </c>
    </row>
    <row r="43" spans="1:3" x14ac:dyDescent="0.2">
      <c r="A43" t="s">
        <v>22</v>
      </c>
      <c r="B43">
        <v>2.855</v>
      </c>
      <c r="C43">
        <v>3.5320999999999998</v>
      </c>
    </row>
    <row r="49" spans="1:7" ht="17" thickBot="1" x14ac:dyDescent="0.25">
      <c r="A49" s="5"/>
      <c r="B49" s="6" t="s">
        <v>24</v>
      </c>
      <c r="C49" s="7" t="s">
        <v>29</v>
      </c>
      <c r="D49" s="6" t="s">
        <v>23</v>
      </c>
      <c r="E49" s="8" t="s">
        <v>29</v>
      </c>
    </row>
    <row r="50" spans="1:7" x14ac:dyDescent="0.2">
      <c r="A50" s="2" t="s">
        <v>25</v>
      </c>
      <c r="B50">
        <v>1551</v>
      </c>
      <c r="C50" s="9">
        <f>B50/G50</f>
        <v>0.72476635514018695</v>
      </c>
      <c r="D50">
        <v>589</v>
      </c>
      <c r="E50" s="11">
        <f>D50/G50</f>
        <v>0.27523364485981311</v>
      </c>
      <c r="G50">
        <f>B50+D50</f>
        <v>2140</v>
      </c>
    </row>
    <row r="51" spans="1:7" x14ac:dyDescent="0.2">
      <c r="A51" s="2" t="s">
        <v>30</v>
      </c>
      <c r="B51">
        <v>44</v>
      </c>
      <c r="C51" s="9">
        <f>B51/B50</f>
        <v>2.8368794326241134E-2</v>
      </c>
      <c r="D51">
        <v>192</v>
      </c>
      <c r="E51" s="11">
        <f>D51/D50</f>
        <v>0.32597623089983024</v>
      </c>
    </row>
    <row r="52" spans="1:7" x14ac:dyDescent="0.2">
      <c r="A52" s="2" t="s">
        <v>26</v>
      </c>
      <c r="C52" s="9"/>
      <c r="E52" s="11"/>
    </row>
    <row r="53" spans="1:7" x14ac:dyDescent="0.2">
      <c r="A53" s="13" t="s">
        <v>27</v>
      </c>
      <c r="B53">
        <v>8.16</v>
      </c>
      <c r="C53" s="9"/>
      <c r="D53">
        <v>17.55</v>
      </c>
      <c r="E53" s="11"/>
    </row>
    <row r="54" spans="1:7" x14ac:dyDescent="0.2">
      <c r="A54" s="13" t="s">
        <v>9</v>
      </c>
      <c r="B54">
        <v>6</v>
      </c>
      <c r="C54" s="9"/>
      <c r="D54">
        <v>13</v>
      </c>
      <c r="E54" s="11"/>
    </row>
    <row r="55" spans="1:7" x14ac:dyDescent="0.2">
      <c r="A55" s="13" t="s">
        <v>28</v>
      </c>
      <c r="B55">
        <v>6.2820999999999998</v>
      </c>
      <c r="C55" s="9"/>
      <c r="D55">
        <v>13.7948</v>
      </c>
      <c r="E55" s="11"/>
    </row>
    <row r="56" spans="1:7" x14ac:dyDescent="0.2">
      <c r="A56" s="2" t="s">
        <v>31</v>
      </c>
      <c r="C56" s="9"/>
      <c r="E56" s="11"/>
    </row>
    <row r="57" spans="1:7" x14ac:dyDescent="0.2">
      <c r="A57" s="13" t="s">
        <v>0</v>
      </c>
      <c r="B57">
        <v>1296</v>
      </c>
      <c r="C57" s="9">
        <f>B57/B50</f>
        <v>0.83558994197292069</v>
      </c>
      <c r="D57">
        <v>486</v>
      </c>
      <c r="E57" s="11">
        <f>D57/D50</f>
        <v>0.82512733446519526</v>
      </c>
    </row>
    <row r="58" spans="1:7" x14ac:dyDescent="0.2">
      <c r="A58" s="13" t="s">
        <v>1</v>
      </c>
      <c r="B58">
        <v>144</v>
      </c>
      <c r="C58" s="9">
        <f>B58/B50</f>
        <v>9.2843326885880081E-2</v>
      </c>
      <c r="D58">
        <v>49</v>
      </c>
      <c r="E58" s="11">
        <f>D58/D50</f>
        <v>8.3191850594227498E-2</v>
      </c>
    </row>
    <row r="59" spans="1:7" x14ac:dyDescent="0.2">
      <c r="A59" s="13" t="s">
        <v>3</v>
      </c>
      <c r="B59">
        <v>44</v>
      </c>
      <c r="C59" s="9">
        <f>B59/B50</f>
        <v>2.8368794326241134E-2</v>
      </c>
      <c r="D59">
        <v>22</v>
      </c>
      <c r="E59" s="11">
        <f>D59/D50</f>
        <v>3.7351443123938878E-2</v>
      </c>
    </row>
    <row r="60" spans="1:7" ht="34" x14ac:dyDescent="0.2">
      <c r="A60" s="14" t="s">
        <v>38</v>
      </c>
      <c r="B60">
        <v>33</v>
      </c>
      <c r="C60" s="9">
        <f>B60/B50</f>
        <v>2.1276595744680851E-2</v>
      </c>
      <c r="D60">
        <v>14</v>
      </c>
      <c r="E60" s="11">
        <f>D60/D50</f>
        <v>2.3769100169779286E-2</v>
      </c>
    </row>
    <row r="61" spans="1:7" x14ac:dyDescent="0.2">
      <c r="A61" s="2" t="s">
        <v>32</v>
      </c>
      <c r="C61" s="9"/>
      <c r="E61" s="11"/>
    </row>
    <row r="62" spans="1:7" x14ac:dyDescent="0.2">
      <c r="A62" s="13" t="s">
        <v>5</v>
      </c>
      <c r="B62">
        <v>1433</v>
      </c>
      <c r="C62" s="9">
        <f>B62/B50</f>
        <v>0.92392005157962609</v>
      </c>
      <c r="D62">
        <v>547</v>
      </c>
      <c r="E62" s="11">
        <f>D62/D50</f>
        <v>0.92869269949066213</v>
      </c>
    </row>
    <row r="63" spans="1:7" x14ac:dyDescent="0.2">
      <c r="A63" s="13" t="s">
        <v>4</v>
      </c>
      <c r="B63">
        <v>85</v>
      </c>
      <c r="C63" s="9">
        <f>B63/B50</f>
        <v>5.4803352675693098E-2</v>
      </c>
      <c r="D63">
        <v>28</v>
      </c>
      <c r="E63" s="11">
        <f>D63/D50</f>
        <v>4.7538200339558571E-2</v>
      </c>
    </row>
    <row r="64" spans="1:7" x14ac:dyDescent="0.2">
      <c r="A64" s="2" t="s">
        <v>33</v>
      </c>
      <c r="C64" s="9"/>
      <c r="E64" s="11"/>
    </row>
    <row r="65" spans="1:5" x14ac:dyDescent="0.2">
      <c r="A65" s="13" t="s">
        <v>6</v>
      </c>
      <c r="B65">
        <v>837</v>
      </c>
      <c r="C65" s="9">
        <f>B65/$B$2</f>
        <v>0.539651837524178</v>
      </c>
      <c r="D65">
        <v>318</v>
      </c>
      <c r="E65" s="11">
        <f>D65/$D$2</f>
        <v>0.53989813242784379</v>
      </c>
    </row>
    <row r="66" spans="1:5" x14ac:dyDescent="0.2">
      <c r="A66" s="13" t="s">
        <v>7</v>
      </c>
      <c r="B66">
        <v>599</v>
      </c>
      <c r="C66" s="9">
        <f t="shared" ref="C66:C70" si="0">B66/$B$2</f>
        <v>0.38620245003223724</v>
      </c>
      <c r="D66">
        <v>233</v>
      </c>
      <c r="E66" s="11">
        <f t="shared" ref="E66:E70" si="1">D66/$D$2</f>
        <v>0.39558573853989815</v>
      </c>
    </row>
    <row r="67" spans="1:5" x14ac:dyDescent="0.2">
      <c r="A67" s="13" t="s">
        <v>10</v>
      </c>
      <c r="B67">
        <v>10</v>
      </c>
      <c r="C67" s="9">
        <f t="shared" si="0"/>
        <v>6.4474532559638939E-3</v>
      </c>
      <c r="D67">
        <v>5</v>
      </c>
      <c r="E67" s="11">
        <f t="shared" si="1"/>
        <v>8.4889643463497456E-3</v>
      </c>
    </row>
    <row r="68" spans="1:5" x14ac:dyDescent="0.2">
      <c r="A68" s="13" t="s">
        <v>37</v>
      </c>
      <c r="B68">
        <v>21</v>
      </c>
      <c r="C68" s="9">
        <f t="shared" si="0"/>
        <v>1.3539651837524178E-2</v>
      </c>
      <c r="D68">
        <v>7</v>
      </c>
      <c r="E68" s="11">
        <f t="shared" si="1"/>
        <v>1.1884550084889643E-2</v>
      </c>
    </row>
    <row r="69" spans="1:5" x14ac:dyDescent="0.2">
      <c r="A69" s="13" t="s">
        <v>36</v>
      </c>
      <c r="B69">
        <v>84</v>
      </c>
      <c r="C69" s="9">
        <f t="shared" si="0"/>
        <v>5.4158607350096713E-2</v>
      </c>
      <c r="D69">
        <v>26</v>
      </c>
      <c r="E69" s="11">
        <f t="shared" si="1"/>
        <v>4.4142614601018676E-2</v>
      </c>
    </row>
    <row r="70" spans="1:5" x14ac:dyDescent="0.2">
      <c r="A70" s="2" t="s">
        <v>34</v>
      </c>
      <c r="B70">
        <v>40</v>
      </c>
      <c r="C70" s="9">
        <f t="shared" si="0"/>
        <v>2.5789813023855575E-2</v>
      </c>
      <c r="D70">
        <v>9</v>
      </c>
      <c r="E70" s="11">
        <f t="shared" si="1"/>
        <v>1.5280135823429542E-2</v>
      </c>
    </row>
    <row r="71" spans="1:5" ht="17" thickBot="1" x14ac:dyDescent="0.25">
      <c r="A71" s="3" t="s">
        <v>35</v>
      </c>
      <c r="B71" s="4">
        <v>0</v>
      </c>
      <c r="C71" s="10">
        <f>B71/B50</f>
        <v>0</v>
      </c>
      <c r="D71" s="4">
        <v>0</v>
      </c>
      <c r="E71" s="12">
        <f>D71/D50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3"/>
  <sheetViews>
    <sheetView topLeftCell="A17" workbookViewId="0">
      <selection activeCell="B31" sqref="B31:C42"/>
    </sheetView>
  </sheetViews>
  <sheetFormatPr baseColWidth="10" defaultRowHeight="16" x14ac:dyDescent="0.2"/>
  <cols>
    <col min="1" max="1" width="31" customWidth="1"/>
  </cols>
  <sheetData>
    <row r="1" spans="1:5" x14ac:dyDescent="0.2">
      <c r="B1" t="s">
        <v>24</v>
      </c>
      <c r="C1" t="s">
        <v>29</v>
      </c>
      <c r="D1" t="s">
        <v>23</v>
      </c>
      <c r="E1" t="s">
        <v>29</v>
      </c>
    </row>
    <row r="2" spans="1:5" x14ac:dyDescent="0.2">
      <c r="A2" t="s">
        <v>25</v>
      </c>
      <c r="B2">
        <v>533</v>
      </c>
      <c r="D2">
        <v>494</v>
      </c>
    </row>
    <row r="3" spans="1:5" x14ac:dyDescent="0.2">
      <c r="A3" t="s">
        <v>30</v>
      </c>
      <c r="B3">
        <v>13</v>
      </c>
      <c r="C3">
        <v>2.4400000000000002E-2</v>
      </c>
      <c r="D3">
        <v>75</v>
      </c>
      <c r="E3">
        <v>0.15179999999999999</v>
      </c>
    </row>
    <row r="4" spans="1:5" x14ac:dyDescent="0.2">
      <c r="A4" t="s">
        <v>26</v>
      </c>
    </row>
    <row r="5" spans="1:5" x14ac:dyDescent="0.2">
      <c r="A5" t="s">
        <v>27</v>
      </c>
      <c r="B5">
        <v>6.93</v>
      </c>
      <c r="D5">
        <v>12.16</v>
      </c>
    </row>
    <row r="6" spans="1:5" x14ac:dyDescent="0.2">
      <c r="A6" t="s">
        <v>9</v>
      </c>
      <c r="B6">
        <v>5</v>
      </c>
      <c r="D6">
        <v>8</v>
      </c>
    </row>
    <row r="7" spans="1:5" x14ac:dyDescent="0.2">
      <c r="A7" t="s">
        <v>28</v>
      </c>
      <c r="B7">
        <v>5.3902999999999999</v>
      </c>
      <c r="D7">
        <v>10.997</v>
      </c>
    </row>
    <row r="8" spans="1:5" x14ac:dyDescent="0.2">
      <c r="A8" t="s">
        <v>31</v>
      </c>
    </row>
    <row r="9" spans="1:5" x14ac:dyDescent="0.2">
      <c r="A9" t="s">
        <v>0</v>
      </c>
      <c r="B9">
        <v>463</v>
      </c>
      <c r="D9">
        <v>409</v>
      </c>
    </row>
    <row r="10" spans="1:5" x14ac:dyDescent="0.2">
      <c r="A10" t="s">
        <v>1</v>
      </c>
      <c r="B10">
        <v>30</v>
      </c>
      <c r="D10">
        <v>47</v>
      </c>
    </row>
    <row r="11" spans="1:5" x14ac:dyDescent="0.2">
      <c r="A11" t="s">
        <v>3</v>
      </c>
      <c r="B11">
        <v>20</v>
      </c>
      <c r="D11">
        <v>15</v>
      </c>
    </row>
    <row r="12" spans="1:5" x14ac:dyDescent="0.2">
      <c r="A12" t="s">
        <v>2</v>
      </c>
      <c r="B12">
        <v>10</v>
      </c>
      <c r="D12">
        <v>18</v>
      </c>
    </row>
    <row r="13" spans="1:5" x14ac:dyDescent="0.2">
      <c r="A13" t="s">
        <v>32</v>
      </c>
    </row>
    <row r="14" spans="1:5" x14ac:dyDescent="0.2">
      <c r="A14" t="s">
        <v>5</v>
      </c>
      <c r="B14">
        <v>511</v>
      </c>
      <c r="D14">
        <v>458</v>
      </c>
    </row>
    <row r="15" spans="1:5" x14ac:dyDescent="0.2">
      <c r="A15" t="s">
        <v>4</v>
      </c>
      <c r="B15">
        <v>12</v>
      </c>
      <c r="D15">
        <v>18</v>
      </c>
    </row>
    <row r="16" spans="1:5" x14ac:dyDescent="0.2">
      <c r="A16" t="s">
        <v>33</v>
      </c>
    </row>
    <row r="17" spans="1:4" x14ac:dyDescent="0.2">
      <c r="A17" t="s">
        <v>6</v>
      </c>
      <c r="B17">
        <v>253</v>
      </c>
      <c r="D17">
        <v>207</v>
      </c>
    </row>
    <row r="18" spans="1:4" x14ac:dyDescent="0.2">
      <c r="A18" t="s">
        <v>7</v>
      </c>
      <c r="B18">
        <v>217</v>
      </c>
      <c r="D18">
        <v>202</v>
      </c>
    </row>
    <row r="19" spans="1:4" x14ac:dyDescent="0.2">
      <c r="A19" t="s">
        <v>10</v>
      </c>
      <c r="B19">
        <v>4</v>
      </c>
      <c r="D19">
        <v>6</v>
      </c>
    </row>
    <row r="20" spans="1:4" x14ac:dyDescent="0.2">
      <c r="A20" t="s">
        <v>9</v>
      </c>
      <c r="B20">
        <v>7</v>
      </c>
      <c r="D20">
        <v>10</v>
      </c>
    </row>
    <row r="21" spans="1:4" x14ac:dyDescent="0.2">
      <c r="A21" t="s">
        <v>8</v>
      </c>
      <c r="B21">
        <v>52</v>
      </c>
      <c r="D21">
        <v>69</v>
      </c>
    </row>
    <row r="22" spans="1:4" x14ac:dyDescent="0.2">
      <c r="A22" t="s">
        <v>34</v>
      </c>
      <c r="B22">
        <v>10</v>
      </c>
      <c r="D22">
        <v>7</v>
      </c>
    </row>
    <row r="23" spans="1:4" x14ac:dyDescent="0.2">
      <c r="A23" t="s">
        <v>35</v>
      </c>
      <c r="B23">
        <v>40</v>
      </c>
      <c r="D23">
        <v>10</v>
      </c>
    </row>
    <row r="31" spans="1:4" x14ac:dyDescent="0.2">
      <c r="A31" t="s">
        <v>11</v>
      </c>
      <c r="B31">
        <v>132.71</v>
      </c>
      <c r="C31">
        <v>125.24</v>
      </c>
    </row>
    <row r="32" spans="1:4" x14ac:dyDescent="0.2">
      <c r="A32" t="s">
        <v>12</v>
      </c>
      <c r="B32">
        <v>19.200500000000002</v>
      </c>
      <c r="C32">
        <v>18.6831</v>
      </c>
    </row>
    <row r="33" spans="1:3" x14ac:dyDescent="0.2">
      <c r="A33" t="s">
        <v>13</v>
      </c>
      <c r="B33">
        <v>71.87</v>
      </c>
      <c r="C33">
        <v>70.959999999999994</v>
      </c>
    </row>
    <row r="34" spans="1:3" x14ac:dyDescent="0.2">
      <c r="A34" t="s">
        <v>14</v>
      </c>
      <c r="B34">
        <v>10.635400000000001</v>
      </c>
      <c r="C34">
        <v>11.3187</v>
      </c>
    </row>
    <row r="35" spans="1:3" x14ac:dyDescent="0.2">
      <c r="A35" t="s">
        <v>15</v>
      </c>
      <c r="B35">
        <v>98.1</v>
      </c>
      <c r="C35">
        <v>98.25</v>
      </c>
    </row>
    <row r="36" spans="1:3" x14ac:dyDescent="0.2">
      <c r="A36" t="s">
        <v>16</v>
      </c>
      <c r="B36">
        <v>0.92449999999999999</v>
      </c>
      <c r="C36">
        <v>0.81950000000000001</v>
      </c>
    </row>
    <row r="37" spans="1:3" x14ac:dyDescent="0.2">
      <c r="A37" t="s">
        <v>17</v>
      </c>
      <c r="B37">
        <v>18.66</v>
      </c>
      <c r="C37">
        <v>19.71</v>
      </c>
    </row>
    <row r="38" spans="1:3" x14ac:dyDescent="0.2">
      <c r="A38" t="s">
        <v>18</v>
      </c>
      <c r="B38">
        <v>2.5461</v>
      </c>
      <c r="C38">
        <v>4.2251000000000003</v>
      </c>
    </row>
    <row r="39" spans="1:3" x14ac:dyDescent="0.2">
      <c r="A39" t="s">
        <v>19</v>
      </c>
      <c r="B39">
        <v>78.69</v>
      </c>
      <c r="C39">
        <v>83.17</v>
      </c>
    </row>
    <row r="40" spans="1:3" x14ac:dyDescent="0.2">
      <c r="A40" t="s">
        <v>20</v>
      </c>
      <c r="B40">
        <v>14.8216</v>
      </c>
      <c r="C40">
        <v>16.970500000000001</v>
      </c>
    </row>
    <row r="41" spans="1:3" x14ac:dyDescent="0.2">
      <c r="A41" t="s">
        <v>21</v>
      </c>
      <c r="B41">
        <v>94.59</v>
      </c>
      <c r="C41">
        <v>94.91</v>
      </c>
    </row>
    <row r="42" spans="1:3" x14ac:dyDescent="0.2">
      <c r="A42" t="s">
        <v>22</v>
      </c>
      <c r="B42">
        <v>2.5914000000000001</v>
      </c>
      <c r="C42">
        <v>2.8959000000000001</v>
      </c>
    </row>
    <row r="51" spans="1:7" ht="17" thickBot="1" x14ac:dyDescent="0.25">
      <c r="A51" s="5"/>
      <c r="B51" s="6" t="s">
        <v>24</v>
      </c>
      <c r="C51" s="7" t="s">
        <v>29</v>
      </c>
      <c r="D51" s="6" t="s">
        <v>23</v>
      </c>
      <c r="E51" s="8" t="s">
        <v>29</v>
      </c>
    </row>
    <row r="52" spans="1:7" x14ac:dyDescent="0.2">
      <c r="A52" s="2" t="s">
        <v>25</v>
      </c>
      <c r="B52">
        <v>533</v>
      </c>
      <c r="C52" s="9">
        <f>B52/G52</f>
        <v>0.51898734177215189</v>
      </c>
      <c r="D52">
        <v>494</v>
      </c>
      <c r="E52" s="11">
        <f>D52/G52</f>
        <v>0.48101265822784811</v>
      </c>
      <c r="G52">
        <f>B52+D52</f>
        <v>1027</v>
      </c>
    </row>
    <row r="53" spans="1:7" x14ac:dyDescent="0.2">
      <c r="A53" s="2" t="s">
        <v>30</v>
      </c>
      <c r="B53">
        <v>13</v>
      </c>
      <c r="C53" s="9">
        <f>B53/B52</f>
        <v>2.4390243902439025E-2</v>
      </c>
      <c r="D53">
        <v>75</v>
      </c>
      <c r="E53" s="11">
        <f>D53/D52</f>
        <v>0.15182186234817813</v>
      </c>
    </row>
    <row r="54" spans="1:7" x14ac:dyDescent="0.2">
      <c r="A54" s="2" t="s">
        <v>26</v>
      </c>
      <c r="C54" s="9"/>
      <c r="E54" s="11"/>
    </row>
    <row r="55" spans="1:7" x14ac:dyDescent="0.2">
      <c r="A55" s="13" t="s">
        <v>27</v>
      </c>
      <c r="B55">
        <v>6.93</v>
      </c>
      <c r="C55" s="9"/>
      <c r="D55">
        <v>12.16</v>
      </c>
      <c r="E55" s="11"/>
    </row>
    <row r="56" spans="1:7" x14ac:dyDescent="0.2">
      <c r="A56" s="13" t="s">
        <v>9</v>
      </c>
      <c r="B56">
        <v>5</v>
      </c>
      <c r="C56" s="9"/>
      <c r="D56">
        <v>8</v>
      </c>
      <c r="E56" s="11"/>
    </row>
    <row r="57" spans="1:7" x14ac:dyDescent="0.2">
      <c r="A57" s="13" t="s">
        <v>28</v>
      </c>
      <c r="B57">
        <v>5.3902999999999999</v>
      </c>
      <c r="C57" s="9"/>
      <c r="D57">
        <v>10.997</v>
      </c>
      <c r="E57" s="11"/>
    </row>
    <row r="58" spans="1:7" x14ac:dyDescent="0.2">
      <c r="A58" s="2" t="s">
        <v>31</v>
      </c>
      <c r="C58" s="9"/>
      <c r="E58" s="11"/>
    </row>
    <row r="59" spans="1:7" x14ac:dyDescent="0.2">
      <c r="A59" s="13" t="s">
        <v>0</v>
      </c>
      <c r="B59">
        <v>463</v>
      </c>
      <c r="C59" s="9">
        <f>B59/B52</f>
        <v>0.86866791744840521</v>
      </c>
      <c r="D59">
        <v>409</v>
      </c>
      <c r="E59" s="11">
        <f>D59/D52</f>
        <v>0.82793522267206476</v>
      </c>
    </row>
    <row r="60" spans="1:7" x14ac:dyDescent="0.2">
      <c r="A60" s="13" t="s">
        <v>1</v>
      </c>
      <c r="B60">
        <v>30</v>
      </c>
      <c r="C60" s="9">
        <f>B60/B52</f>
        <v>5.6285178236397747E-2</v>
      </c>
      <c r="D60">
        <v>47</v>
      </c>
      <c r="E60" s="11">
        <f>D60/D52</f>
        <v>9.5141700404858295E-2</v>
      </c>
    </row>
    <row r="61" spans="1:7" x14ac:dyDescent="0.2">
      <c r="A61" s="13" t="s">
        <v>3</v>
      </c>
      <c r="B61">
        <v>20</v>
      </c>
      <c r="C61" s="9">
        <f>B61/B52</f>
        <v>3.7523452157598502E-2</v>
      </c>
      <c r="D61">
        <v>15</v>
      </c>
      <c r="E61" s="11">
        <f>D61/D52</f>
        <v>3.0364372469635626E-2</v>
      </c>
    </row>
    <row r="62" spans="1:7" ht="34" x14ac:dyDescent="0.2">
      <c r="A62" s="14" t="s">
        <v>38</v>
      </c>
      <c r="B62">
        <v>10</v>
      </c>
      <c r="C62" s="9">
        <f>B62/B52</f>
        <v>1.8761726078799251E-2</v>
      </c>
      <c r="D62">
        <v>18</v>
      </c>
      <c r="E62" s="11">
        <f>D62/D52</f>
        <v>3.643724696356275E-2</v>
      </c>
    </row>
    <row r="63" spans="1:7" x14ac:dyDescent="0.2">
      <c r="A63" s="2" t="s">
        <v>32</v>
      </c>
      <c r="C63" s="9"/>
      <c r="E63" s="11"/>
    </row>
    <row r="64" spans="1:7" x14ac:dyDescent="0.2">
      <c r="A64" s="13" t="s">
        <v>5</v>
      </c>
      <c r="B64">
        <v>511</v>
      </c>
      <c r="C64" s="9">
        <f>B64/B52</f>
        <v>0.9587242026266416</v>
      </c>
      <c r="D64">
        <v>458</v>
      </c>
      <c r="E64" s="11">
        <f>D64/D52</f>
        <v>0.92712550607287447</v>
      </c>
    </row>
    <row r="65" spans="1:5" x14ac:dyDescent="0.2">
      <c r="A65" s="13" t="s">
        <v>4</v>
      </c>
      <c r="B65">
        <v>12</v>
      </c>
      <c r="C65" s="9">
        <f>B65/B52</f>
        <v>2.2514071294559099E-2</v>
      </c>
      <c r="D65">
        <v>18</v>
      </c>
      <c r="E65" s="11">
        <f>D65/D52</f>
        <v>3.643724696356275E-2</v>
      </c>
    </row>
    <row r="66" spans="1:5" x14ac:dyDescent="0.2">
      <c r="A66" s="2" t="s">
        <v>33</v>
      </c>
      <c r="C66" s="9"/>
      <c r="E66" s="11"/>
    </row>
    <row r="67" spans="1:5" x14ac:dyDescent="0.2">
      <c r="A67" s="13" t="s">
        <v>6</v>
      </c>
      <c r="B67">
        <v>253</v>
      </c>
      <c r="C67" s="9">
        <f>B67/$B$2</f>
        <v>0.47467166979362102</v>
      </c>
      <c r="D67">
        <v>207</v>
      </c>
      <c r="E67" s="11">
        <f>D67/$D$2</f>
        <v>0.41902834008097167</v>
      </c>
    </row>
    <row r="68" spans="1:5" x14ac:dyDescent="0.2">
      <c r="A68" s="13" t="s">
        <v>7</v>
      </c>
      <c r="B68">
        <v>217</v>
      </c>
      <c r="C68" s="9">
        <f t="shared" ref="C68:C72" si="0">B68/$B$2</f>
        <v>0.4071294559099437</v>
      </c>
      <c r="D68">
        <v>202</v>
      </c>
      <c r="E68" s="11">
        <f t="shared" ref="E68:E72" si="1">D68/$D$2</f>
        <v>0.40890688259109309</v>
      </c>
    </row>
    <row r="69" spans="1:5" x14ac:dyDescent="0.2">
      <c r="A69" s="13" t="s">
        <v>10</v>
      </c>
      <c r="B69">
        <v>4</v>
      </c>
      <c r="C69" s="9">
        <f t="shared" si="0"/>
        <v>7.5046904315196998E-3</v>
      </c>
      <c r="D69">
        <v>6</v>
      </c>
      <c r="E69" s="11">
        <f t="shared" si="1"/>
        <v>1.2145748987854251E-2</v>
      </c>
    </row>
    <row r="70" spans="1:5" x14ac:dyDescent="0.2">
      <c r="A70" s="13" t="s">
        <v>37</v>
      </c>
      <c r="B70">
        <v>7</v>
      </c>
      <c r="C70" s="9">
        <f t="shared" si="0"/>
        <v>1.3133208255159476E-2</v>
      </c>
      <c r="D70">
        <v>10</v>
      </c>
      <c r="E70" s="11">
        <f t="shared" si="1"/>
        <v>2.0242914979757085E-2</v>
      </c>
    </row>
    <row r="71" spans="1:5" x14ac:dyDescent="0.2">
      <c r="A71" s="13" t="s">
        <v>36</v>
      </c>
      <c r="B71">
        <v>52</v>
      </c>
      <c r="C71" s="9">
        <f t="shared" si="0"/>
        <v>9.7560975609756101E-2</v>
      </c>
      <c r="D71">
        <v>69</v>
      </c>
      <c r="E71" s="11">
        <f t="shared" si="1"/>
        <v>0.1396761133603239</v>
      </c>
    </row>
    <row r="72" spans="1:5" x14ac:dyDescent="0.2">
      <c r="A72" s="2" t="s">
        <v>34</v>
      </c>
      <c r="B72">
        <v>10</v>
      </c>
      <c r="C72" s="9">
        <f t="shared" si="0"/>
        <v>1.8761726078799251E-2</v>
      </c>
      <c r="D72">
        <v>7</v>
      </c>
      <c r="E72" s="11">
        <f t="shared" si="1"/>
        <v>1.417004048582996E-2</v>
      </c>
    </row>
    <row r="73" spans="1:5" ht="17" thickBot="1" x14ac:dyDescent="0.25">
      <c r="A73" s="3" t="s">
        <v>35</v>
      </c>
      <c r="B73" s="4">
        <v>40</v>
      </c>
      <c r="C73" s="10">
        <f>B73/B52</f>
        <v>7.5046904315197005E-2</v>
      </c>
      <c r="D73" s="4">
        <v>10</v>
      </c>
      <c r="E73" s="12">
        <f>D73/D52</f>
        <v>2.0242914979757085E-2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by months</vt:lpstr>
      <vt:lpstr>vitals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2023-05-15T06:59:48Z</dcterms:created>
  <dcterms:modified xsi:type="dcterms:W3CDTF">2023-05-30T02:41:51Z</dcterms:modified>
</cp:coreProperties>
</file>