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ji-\OneDrive\Desktop\"/>
    </mc:Choice>
  </mc:AlternateContent>
  <xr:revisionPtr revIDLastSave="0" documentId="13_ncr:1_{E82FECB3-DB6A-4BAE-8531-6AAEF89E8D08}" xr6:coauthVersionLast="45" xr6:coauthVersionMax="45" xr10:uidLastSave="{00000000-0000-0000-0000-000000000000}"/>
  <bookViews>
    <workbookView xWindow="-108" yWindow="-108" windowWidth="23256" windowHeight="12576" activeTab="2" xr2:uid="{1FDF536B-1EED-434C-9B55-2E284AFB8E28}"/>
  </bookViews>
  <sheets>
    <sheet name="1_1" sheetId="1" r:id="rId1"/>
    <sheet name="1_2" sheetId="2" r:id="rId2"/>
    <sheet name="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2" i="3" l="1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3" i="3"/>
  <c r="P19" i="3"/>
  <c r="P16" i="3"/>
  <c r="P12" i="3"/>
  <c r="P11" i="3"/>
  <c r="P8" i="3"/>
  <c r="P23" i="3"/>
  <c r="P22" i="3"/>
  <c r="P21" i="3"/>
  <c r="P20" i="3"/>
  <c r="P18" i="3"/>
  <c r="P17" i="3"/>
  <c r="P15" i="3"/>
  <c r="P14" i="3"/>
  <c r="P13" i="3"/>
  <c r="P10" i="3"/>
  <c r="P9" i="3"/>
  <c r="P7" i="3"/>
  <c r="P4" i="3"/>
  <c r="P5" i="3"/>
  <c r="P6" i="3"/>
  <c r="O4" i="3"/>
  <c r="O20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1" i="3"/>
  <c r="O22" i="3"/>
  <c r="O23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4" i="3"/>
  <c r="M23" i="3"/>
  <c r="M21" i="3"/>
  <c r="M22" i="3"/>
  <c r="M20" i="3"/>
  <c r="M17" i="3"/>
  <c r="M18" i="3"/>
  <c r="M19" i="3"/>
  <c r="M16" i="3"/>
  <c r="M13" i="3"/>
  <c r="M14" i="3"/>
  <c r="M15" i="3"/>
  <c r="M12" i="3"/>
  <c r="M9" i="3"/>
  <c r="M10" i="3"/>
  <c r="M11" i="3"/>
  <c r="M8" i="3"/>
  <c r="M5" i="3"/>
  <c r="M6" i="3"/>
  <c r="M7" i="3"/>
  <c r="M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5" i="3"/>
  <c r="L6" i="3"/>
  <c r="L7" i="3"/>
  <c r="L4" i="3"/>
  <c r="G8" i="3"/>
  <c r="F8" i="3"/>
  <c r="E8" i="3"/>
  <c r="D8" i="3"/>
  <c r="C8" i="3"/>
  <c r="J7" i="2"/>
  <c r="K7" i="2"/>
  <c r="I7" i="2"/>
  <c r="K13" i="2" s="1"/>
  <c r="J6" i="2"/>
  <c r="K6" i="2"/>
  <c r="I6" i="2"/>
  <c r="J5" i="2"/>
  <c r="I5" i="2"/>
  <c r="J4" i="2"/>
  <c r="K4" i="2"/>
  <c r="I4" i="2"/>
  <c r="J3" i="2"/>
  <c r="I3" i="2"/>
  <c r="K3" i="1"/>
  <c r="E9" i="1"/>
  <c r="D9" i="1"/>
  <c r="E11" i="1"/>
  <c r="D11" i="1"/>
  <c r="E10" i="1"/>
  <c r="D10" i="1"/>
  <c r="C9" i="1"/>
  <c r="C11" i="1"/>
  <c r="C10" i="1"/>
  <c r="H5" i="1"/>
  <c r="O5" i="1" s="1"/>
  <c r="H4" i="1"/>
  <c r="O4" i="1" s="1"/>
  <c r="H3" i="1"/>
  <c r="N3" i="1" s="1"/>
  <c r="Q4" i="3" l="1"/>
  <c r="I12" i="2"/>
  <c r="L12" i="2" s="1"/>
  <c r="I10" i="2"/>
  <c r="J12" i="2"/>
  <c r="I11" i="2"/>
  <c r="J10" i="2"/>
  <c r="J13" i="2"/>
  <c r="I13" i="2"/>
  <c r="L13" i="2" s="1"/>
  <c r="J11" i="2"/>
  <c r="K10" i="2"/>
  <c r="E10" i="2"/>
  <c r="K11" i="2"/>
  <c r="K12" i="2"/>
  <c r="D10" i="2"/>
  <c r="C10" i="2"/>
  <c r="E11" i="2"/>
  <c r="D11" i="2"/>
  <c r="C11" i="2"/>
  <c r="F9" i="1"/>
  <c r="F11" i="1"/>
  <c r="F10" i="1"/>
  <c r="K4" i="1"/>
  <c r="L4" i="1"/>
  <c r="M4" i="1"/>
  <c r="N4" i="1"/>
  <c r="L3" i="1"/>
  <c r="M3" i="1"/>
  <c r="L5" i="1"/>
  <c r="O3" i="1"/>
  <c r="N5" i="1"/>
  <c r="L11" i="2" l="1"/>
  <c r="L10" i="2"/>
  <c r="F11" i="2"/>
  <c r="F10" i="2"/>
</calcChain>
</file>

<file path=xl/sharedStrings.xml><?xml version="1.0" encoding="utf-8"?>
<sst xmlns="http://schemas.openxmlformats.org/spreadsheetml/2006/main" count="111" uniqueCount="74">
  <si>
    <t>User/Movie</t>
  </si>
  <si>
    <t>x1</t>
  </si>
  <si>
    <t>x2</t>
  </si>
  <si>
    <t>x3</t>
  </si>
  <si>
    <t>x4</t>
  </si>
  <si>
    <t>x5</t>
  </si>
  <si>
    <t>A</t>
  </si>
  <si>
    <t>B</t>
  </si>
  <si>
    <t>C</t>
  </si>
  <si>
    <t>Mean Item
Rating</t>
  </si>
  <si>
    <t>-</t>
  </si>
  <si>
    <t>A - mean(A)</t>
  </si>
  <si>
    <t>B - mean(B)</t>
  </si>
  <si>
    <t>C - mean(C)</t>
  </si>
  <si>
    <t>Mean User Rating</t>
  </si>
  <si>
    <t>Pearson
Correlation</t>
  </si>
  <si>
    <t>AB</t>
  </si>
  <si>
    <t>AC</t>
  </si>
  <si>
    <t>BC</t>
  </si>
  <si>
    <t>sim(u, v)</t>
  </si>
  <si>
    <t>|| u - mean||</t>
  </si>
  <si>
    <t>|| v - mean||</t>
  </si>
  <si>
    <t>(u-mean)*(v-mean)</t>
  </si>
  <si>
    <t>Movie/User</t>
  </si>
  <si>
    <t>x2,x3</t>
  </si>
  <si>
    <t>x2,x4</t>
  </si>
  <si>
    <t>T1</t>
  </si>
  <si>
    <t>T2</t>
  </si>
  <si>
    <t>T3</t>
  </si>
  <si>
    <t>T4</t>
  </si>
  <si>
    <t>T5</t>
  </si>
  <si>
    <t>D</t>
  </si>
  <si>
    <t>E</t>
  </si>
  <si>
    <t>freq()</t>
  </si>
  <si>
    <t>freq(X,Y)</t>
  </si>
  <si>
    <t>N</t>
  </si>
  <si>
    <t>freq(X,Y)/N</t>
  </si>
  <si>
    <t>Confident</t>
  </si>
  <si>
    <t>Lift</t>
  </si>
  <si>
    <t>freq(x)</t>
  </si>
  <si>
    <t>freq(X,Y)/freq(x)</t>
  </si>
  <si>
    <t>supp(x) = Prob(X)</t>
  </si>
  <si>
    <t>Support</t>
  </si>
  <si>
    <t>supp(Y) = Prob(Y)</t>
  </si>
  <si>
    <t>support / supp(X) * supp(Y)</t>
  </si>
  <si>
    <t>A -&gt; B</t>
  </si>
  <si>
    <t>B -&gt; A</t>
  </si>
  <si>
    <t>A -&gt; D</t>
  </si>
  <si>
    <t>A -&gt; C</t>
  </si>
  <si>
    <t>A -&gt; E</t>
  </si>
  <si>
    <t>C -&gt; A</t>
  </si>
  <si>
    <t>D -&gt; A</t>
  </si>
  <si>
    <t>E -&gt; A</t>
  </si>
  <si>
    <t>B -&gt; C</t>
  </si>
  <si>
    <t>B -&gt; D</t>
  </si>
  <si>
    <t>B -&gt; E</t>
  </si>
  <si>
    <t>C -&gt; B</t>
  </si>
  <si>
    <t>C -&gt; D</t>
  </si>
  <si>
    <t>C -&gt; E</t>
  </si>
  <si>
    <t>D -&gt; B</t>
  </si>
  <si>
    <t>D -&gt; C</t>
  </si>
  <si>
    <t>D -&gt; E</t>
  </si>
  <si>
    <t>E -&gt; B</t>
  </si>
  <si>
    <t>E -&gt; C</t>
  </si>
  <si>
    <t>E -&gt; D</t>
  </si>
  <si>
    <t>x1,x2</t>
  </si>
  <si>
    <t>x1,x3</t>
  </si>
  <si>
    <t>x1,x4</t>
  </si>
  <si>
    <t>x1,x5</t>
  </si>
  <si>
    <t>x1 - mean</t>
  </si>
  <si>
    <t>x2 - mean</t>
  </si>
  <si>
    <t>x3 - mean</t>
  </si>
  <si>
    <t>x4 - mean</t>
  </si>
  <si>
    <t>x5 -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</si>
</sst>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  <font>
      <sz val="11"/>
      <color theme="1"/>
      <name val="TH SarabunPSK"/>
      <family val="2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1"/>
      <color theme="1"/>
      <name val="TH SarabunPSK"/>
      <family val="2"/>
    </font>
    <font>
      <sz val="16"/>
      <color theme="1"/>
      <name val="Angsana New"/>
      <family val="1"/>
    </font>
    <font>
      <b/>
      <sz val="16"/>
      <color theme="0"/>
      <name val="TH SarabunPSK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2" borderId="11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/>
    <xf numFmtId="0" fontId="3" fillId="0" borderId="0" xfId="0" applyFont="1" applyBorder="1" applyAlignment="1">
      <alignment horizont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897467</xdr:colOff>
      <xdr:row>7</xdr:row>
      <xdr:rowOff>372534</xdr:rowOff>
    </xdr:from>
    <xdr:to>
      <xdr:col>13</xdr:col>
      <xdr:colOff>313266</xdr:colOff>
      <xdr:row>8</xdr:row>
      <xdr:rowOff>160867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38F3E34-8C1B-4767-BC22-E7DC54E1D9E8}"/>
            </a:ext>
          </a:extLst>
        </xdr:cNvPr>
        <xdr:cNvSpPr txBox="1"/>
      </xdr:nvSpPr>
      <xdr:spPr>
        <a:xfrm>
          <a:off x="7857067" y="2667001"/>
          <a:ext cx="5977466" cy="414866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>
          <a:solidFill>
            <a:srgbClr val="FFFF00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800">
              <a:latin typeface="TH SarabunPSK" panose="020B0500040200020003" pitchFamily="34" charset="-34"/>
              <a:cs typeface="TH SarabunPSK" panose="020B0500040200020003" pitchFamily="34" charset="-34"/>
            </a:rPr>
            <a:t>ไม่ควรแนะนำหนังของ</a:t>
          </a:r>
          <a:r>
            <a:rPr lang="th-TH" sz="1800" baseline="0">
              <a:latin typeface="TH SarabunPSK" panose="020B0500040200020003" pitchFamily="34" charset="-34"/>
              <a:cs typeface="TH SarabunPSK" panose="020B0500040200020003" pitchFamily="34" charset="-34"/>
            </a:rPr>
            <a:t> </a:t>
          </a:r>
          <a:r>
            <a:rPr lang="en-US" sz="1800" baseline="0">
              <a:latin typeface="TH SarabunPSK" panose="020B0500040200020003" pitchFamily="34" charset="-34"/>
              <a:cs typeface="TH SarabunPSK" panose="020B0500040200020003" pitchFamily="34" charset="-34"/>
            </a:rPr>
            <a:t>user A </a:t>
          </a:r>
          <a:r>
            <a:rPr lang="th-TH" sz="1800" baseline="0">
              <a:latin typeface="TH SarabunPSK" panose="020B0500040200020003" pitchFamily="34" charset="-34"/>
              <a:cs typeface="TH SarabunPSK" panose="020B0500040200020003" pitchFamily="34" charset="-34"/>
            </a:rPr>
            <a:t>หรือ </a:t>
          </a:r>
          <a:r>
            <a:rPr lang="en-US" sz="1800" baseline="0">
              <a:latin typeface="TH SarabunPSK" panose="020B0500040200020003" pitchFamily="34" charset="-34"/>
              <a:cs typeface="TH SarabunPSK" panose="020B0500040200020003" pitchFamily="34" charset="-34"/>
            </a:rPr>
            <a:t>C </a:t>
          </a:r>
          <a:r>
            <a:rPr lang="th-TH" sz="1800" baseline="0">
              <a:latin typeface="TH SarabunPSK" panose="020B0500040200020003" pitchFamily="34" charset="-34"/>
              <a:cs typeface="TH SarabunPSK" panose="020B0500040200020003" pitchFamily="34" charset="-34"/>
            </a:rPr>
            <a:t>ให้กับ </a:t>
          </a:r>
          <a:r>
            <a:rPr lang="en-US" sz="1800" baseline="0">
              <a:latin typeface="TH SarabunPSK" panose="020B0500040200020003" pitchFamily="34" charset="-34"/>
              <a:cs typeface="TH SarabunPSK" panose="020B0500040200020003" pitchFamily="34" charset="-34"/>
            </a:rPr>
            <a:t>user B </a:t>
          </a:r>
          <a:r>
            <a:rPr lang="th-TH" sz="1800" baseline="0">
              <a:latin typeface="TH SarabunPSK" panose="020B0500040200020003" pitchFamily="34" charset="-34"/>
              <a:cs typeface="TH SarabunPSK" panose="020B0500040200020003" pitchFamily="34" charset="-34"/>
            </a:rPr>
            <a:t>เนื่องจากมีค่าความใกล้เคียงที่ตรงข้ามกับ</a:t>
          </a:r>
          <a:r>
            <a:rPr lang="en-US" sz="1800" baseline="0">
              <a:latin typeface="TH SarabunPSK" panose="020B0500040200020003" pitchFamily="34" charset="-34"/>
              <a:cs typeface="TH SarabunPSK" panose="020B0500040200020003" pitchFamily="34" charset="-34"/>
            </a:rPr>
            <a:t> B</a:t>
          </a:r>
          <a:endParaRPr lang="th-TH" sz="18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609599</xdr:colOff>
      <xdr:row>11</xdr:row>
      <xdr:rowOff>194733</xdr:rowOff>
    </xdr:from>
    <xdr:to>
      <xdr:col>5</xdr:col>
      <xdr:colOff>609600</xdr:colOff>
      <xdr:row>14</xdr:row>
      <xdr:rowOff>33867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278D90A-FC9D-4592-B652-B865B1FDAAE5}"/>
            </a:ext>
          </a:extLst>
        </xdr:cNvPr>
        <xdr:cNvSpPr txBox="1"/>
      </xdr:nvSpPr>
      <xdr:spPr>
        <a:xfrm>
          <a:off x="1278466" y="3920066"/>
          <a:ext cx="3996267" cy="76200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>
          <a:solidFill>
            <a:srgbClr val="FFFF00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latin typeface="TH SarabunPSK" panose="020B0500040200020003" pitchFamily="34" charset="-34"/>
              <a:cs typeface="TH SarabunPSK" panose="020B0500040200020003" pitchFamily="34" charset="-34"/>
            </a:rPr>
            <a:t>sim(x2, x3) : user</a:t>
          </a:r>
          <a:r>
            <a:rPr lang="en-US" sz="1800" baseline="0">
              <a:latin typeface="TH SarabunPSK" panose="020B0500040200020003" pitchFamily="34" charset="-34"/>
              <a:cs typeface="TH SarabunPSK" panose="020B0500040200020003" pitchFamily="34" charset="-34"/>
            </a:rPr>
            <a:t> </a:t>
          </a:r>
          <a:r>
            <a:rPr lang="th-TH" sz="1800">
              <a:latin typeface="TH SarabunPSK" panose="020B0500040200020003" pitchFamily="34" charset="-34"/>
              <a:cs typeface="TH SarabunPSK" panose="020B0500040200020003" pitchFamily="34" charset="-34"/>
            </a:rPr>
            <a:t>มีความเห็นของหนังทั้งสองเรื่องใกล้เคียงกัน</a:t>
          </a:r>
          <a:endParaRPr lang="en-US" sz="1800">
            <a:latin typeface="TH SarabunPSK" panose="020B0500040200020003" pitchFamily="34" charset="-34"/>
            <a:cs typeface="TH SarabunPSK" panose="020B0500040200020003" pitchFamily="34" charset="-34"/>
          </a:endParaRPr>
        </a:p>
        <a:p>
          <a:r>
            <a:rPr lang="en-US" sz="1800">
              <a:latin typeface="TH SarabunPSK" panose="020B0500040200020003" pitchFamily="34" charset="-34"/>
              <a:cs typeface="TH SarabunPSK" panose="020B0500040200020003" pitchFamily="34" charset="-34"/>
            </a:rPr>
            <a:t>sim(x2, x4) : user </a:t>
          </a:r>
          <a:r>
            <a:rPr lang="th-TH" sz="1800">
              <a:latin typeface="TH SarabunPSK" panose="020B0500040200020003" pitchFamily="34" charset="-34"/>
              <a:cs typeface="TH SarabunPSK" panose="020B0500040200020003" pitchFamily="34" charset="-34"/>
            </a:rPr>
            <a:t>มีความเห็นของหนังทั้งสองเรื่องตรงข้ามกัน</a:t>
          </a:r>
        </a:p>
      </xdr:txBody>
    </xdr:sp>
    <xdr:clientData/>
  </xdr:twoCellAnchor>
  <xdr:twoCellAnchor>
    <xdr:from>
      <xdr:col>7</xdr:col>
      <xdr:colOff>897466</xdr:colOff>
      <xdr:row>13</xdr:row>
      <xdr:rowOff>126999</xdr:rowOff>
    </xdr:from>
    <xdr:to>
      <xdr:col>11</xdr:col>
      <xdr:colOff>414868</xdr:colOff>
      <xdr:row>16</xdr:row>
      <xdr:rowOff>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987C870-AFA8-44C7-A43E-0825249E5816}"/>
            </a:ext>
          </a:extLst>
        </xdr:cNvPr>
        <xdr:cNvSpPr txBox="1"/>
      </xdr:nvSpPr>
      <xdr:spPr>
        <a:xfrm>
          <a:off x="7459133" y="4343399"/>
          <a:ext cx="3691468" cy="76200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>
          <a:solidFill>
            <a:srgbClr val="FFFF00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800">
              <a:latin typeface="TH SarabunPSK" panose="020B0500040200020003" pitchFamily="34" charset="-34"/>
              <a:cs typeface="TH SarabunPSK" panose="020B0500040200020003" pitchFamily="34" charset="-34"/>
            </a:rPr>
            <a:t>ควรแนะนำหนังเรื่อง </a:t>
          </a:r>
          <a:r>
            <a:rPr lang="en-US" sz="1800">
              <a:latin typeface="TH SarabunPSK" panose="020B0500040200020003" pitchFamily="34" charset="-34"/>
              <a:cs typeface="TH SarabunPSK" panose="020B0500040200020003" pitchFamily="34" charset="-34"/>
            </a:rPr>
            <a:t>x4</a:t>
          </a:r>
          <a:r>
            <a:rPr lang="en-US" sz="1800" baseline="0">
              <a:latin typeface="TH SarabunPSK" panose="020B0500040200020003" pitchFamily="34" charset="-34"/>
              <a:cs typeface="TH SarabunPSK" panose="020B0500040200020003" pitchFamily="34" charset="-34"/>
            </a:rPr>
            <a:t> </a:t>
          </a:r>
          <a:r>
            <a:rPr lang="th-TH" sz="1800" baseline="0">
              <a:latin typeface="TH SarabunPSK" panose="020B0500040200020003" pitchFamily="34" charset="-34"/>
              <a:cs typeface="TH SarabunPSK" panose="020B0500040200020003" pitchFamily="34" charset="-34"/>
            </a:rPr>
            <a:t>และ </a:t>
          </a:r>
          <a:r>
            <a:rPr lang="en-US" sz="1800" baseline="0">
              <a:latin typeface="TH SarabunPSK" panose="020B0500040200020003" pitchFamily="34" charset="-34"/>
              <a:cs typeface="TH SarabunPSK" panose="020B0500040200020003" pitchFamily="34" charset="-34"/>
            </a:rPr>
            <a:t>x5 </a:t>
          </a:r>
          <a:r>
            <a:rPr lang="th-TH" sz="1800" baseline="0">
              <a:latin typeface="TH SarabunPSK" panose="020B0500040200020003" pitchFamily="34" charset="-34"/>
              <a:cs typeface="TH SarabunPSK" panose="020B0500040200020003" pitchFamily="34" charset="-34"/>
            </a:rPr>
            <a:t>ให้กับ </a:t>
          </a:r>
          <a:r>
            <a:rPr lang="en-US" sz="1800" baseline="0">
              <a:latin typeface="TH SarabunPSK" panose="020B0500040200020003" pitchFamily="34" charset="-34"/>
              <a:cs typeface="TH SarabunPSK" panose="020B0500040200020003" pitchFamily="34" charset="-34"/>
            </a:rPr>
            <a:t>user D </a:t>
          </a:r>
          <a:r>
            <a:rPr lang="th-TH" sz="1800" baseline="0">
              <a:latin typeface="TH SarabunPSK" panose="020B0500040200020003" pitchFamily="34" charset="-34"/>
              <a:cs typeface="TH SarabunPSK" panose="020B0500040200020003" pitchFamily="34" charset="-34"/>
            </a:rPr>
            <a:t>ตามลำดับ  และไม่ควรแนะนำหนังเรื่อง </a:t>
          </a:r>
          <a:r>
            <a:rPr lang="en-US" sz="1800" baseline="0">
              <a:latin typeface="TH SarabunPSK" panose="020B0500040200020003" pitchFamily="34" charset="-34"/>
              <a:cs typeface="TH SarabunPSK" panose="020B0500040200020003" pitchFamily="34" charset="-34"/>
            </a:rPr>
            <a:t>x2 </a:t>
          </a:r>
          <a:r>
            <a:rPr lang="th-TH" sz="1800" baseline="0">
              <a:latin typeface="TH SarabunPSK" panose="020B0500040200020003" pitchFamily="34" charset="-34"/>
              <a:cs typeface="TH SarabunPSK" panose="020B0500040200020003" pitchFamily="34" charset="-34"/>
            </a:rPr>
            <a:t>และ </a:t>
          </a:r>
          <a:r>
            <a:rPr lang="en-US" sz="1800" baseline="0">
              <a:latin typeface="TH SarabunPSK" panose="020B0500040200020003" pitchFamily="34" charset="-34"/>
              <a:cs typeface="TH SarabunPSK" panose="020B0500040200020003" pitchFamily="34" charset="-34"/>
            </a:rPr>
            <a:t>x3</a:t>
          </a:r>
          <a:r>
            <a:rPr lang="th-TH" sz="1800" baseline="0">
              <a:latin typeface="TH SarabunPSK" panose="020B0500040200020003" pitchFamily="34" charset="-34"/>
              <a:cs typeface="TH SarabunPSK" panose="020B0500040200020003" pitchFamily="34" charset="-34"/>
            </a:rPr>
            <a:t> ให้กับ </a:t>
          </a:r>
          <a:r>
            <a:rPr lang="en-US" sz="1800" baseline="0">
              <a:latin typeface="TH SarabunPSK" panose="020B0500040200020003" pitchFamily="34" charset="-34"/>
              <a:cs typeface="TH SarabunPSK" panose="020B0500040200020003" pitchFamily="34" charset="-34"/>
            </a:rPr>
            <a:t>user D</a:t>
          </a:r>
          <a:endParaRPr lang="th-TH" sz="18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7256</xdr:colOff>
      <xdr:row>9</xdr:row>
      <xdr:rowOff>14515</xdr:rowOff>
    </xdr:from>
    <xdr:to>
      <xdr:col>6</xdr:col>
      <xdr:colOff>462643</xdr:colOff>
      <xdr:row>12</xdr:row>
      <xdr:rowOff>36285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C7D197F-485F-4714-B383-6EBFA2419894}"/>
            </a:ext>
          </a:extLst>
        </xdr:cNvPr>
        <xdr:cNvSpPr txBox="1"/>
      </xdr:nvSpPr>
      <xdr:spPr>
        <a:xfrm>
          <a:off x="680356" y="2872015"/>
          <a:ext cx="3973287" cy="97427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>
          <a:solidFill>
            <a:srgbClr val="FFFF00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2400">
              <a:latin typeface="TH SarabunPSK" panose="020B0500040200020003" pitchFamily="34" charset="-34"/>
              <a:cs typeface="TH SarabunPSK" panose="020B0500040200020003" pitchFamily="34" charset="-34"/>
            </a:rPr>
            <a:t>ควรทำโปรโมชั่นสำหรับการซื้อสินค้า</a:t>
          </a:r>
          <a:r>
            <a:rPr lang="th-TH" sz="2400" baseline="0">
              <a:latin typeface="TH SarabunPSK" panose="020B0500040200020003" pitchFamily="34" charset="-34"/>
              <a:cs typeface="TH SarabunPSK" panose="020B0500040200020003" pitchFamily="34" charset="-34"/>
            </a:rPr>
            <a:t> </a:t>
          </a:r>
          <a:r>
            <a:rPr lang="en-US" sz="2400" baseline="0">
              <a:latin typeface="TH SarabunPSK" panose="020B0500040200020003" pitchFamily="34" charset="-34"/>
              <a:cs typeface="TH SarabunPSK" panose="020B0500040200020003" pitchFamily="34" charset="-34"/>
            </a:rPr>
            <a:t>E </a:t>
          </a:r>
          <a:r>
            <a:rPr lang="th-TH" sz="2400" baseline="0">
              <a:latin typeface="TH SarabunPSK" panose="020B0500040200020003" pitchFamily="34" charset="-34"/>
              <a:cs typeface="TH SarabunPSK" panose="020B0500040200020003" pitchFamily="34" charset="-34"/>
            </a:rPr>
            <a:t>กับ </a:t>
          </a:r>
          <a:r>
            <a:rPr lang="en-US" sz="2400" baseline="0">
              <a:latin typeface="TH SarabunPSK" panose="020B0500040200020003" pitchFamily="34" charset="-34"/>
              <a:cs typeface="TH SarabunPSK" panose="020B0500040200020003" pitchFamily="34" charset="-34"/>
            </a:rPr>
            <a:t>A </a:t>
          </a:r>
          <a:r>
            <a:rPr lang="th-TH" sz="2400" baseline="0">
              <a:latin typeface="TH SarabunPSK" panose="020B0500040200020003" pitchFamily="34" charset="-34"/>
              <a:cs typeface="TH SarabunPSK" panose="020B0500040200020003" pitchFamily="34" charset="-34"/>
            </a:rPr>
            <a:t>และ </a:t>
          </a:r>
          <a:r>
            <a:rPr lang="en-US" sz="2400" baseline="0">
              <a:latin typeface="TH SarabunPSK" panose="020B0500040200020003" pitchFamily="34" charset="-34"/>
              <a:cs typeface="TH SarabunPSK" panose="020B0500040200020003" pitchFamily="34" charset="-34"/>
            </a:rPr>
            <a:t>E </a:t>
          </a:r>
          <a:r>
            <a:rPr lang="th-TH" sz="2400" baseline="0">
              <a:latin typeface="TH SarabunPSK" panose="020B0500040200020003" pitchFamily="34" charset="-34"/>
              <a:cs typeface="TH SarabunPSK" panose="020B0500040200020003" pitchFamily="34" charset="-34"/>
            </a:rPr>
            <a:t>กับ </a:t>
          </a:r>
          <a:r>
            <a:rPr lang="en-US" sz="2400" baseline="0">
              <a:latin typeface="TH SarabunPSK" panose="020B0500040200020003" pitchFamily="34" charset="-34"/>
              <a:cs typeface="TH SarabunPSK" panose="020B0500040200020003" pitchFamily="34" charset="-34"/>
            </a:rPr>
            <a:t>D</a:t>
          </a:r>
        </a:p>
        <a:p>
          <a:endParaRPr lang="th-TH" sz="2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8C5F-0406-4A40-B64D-4D29E238AC8C}">
  <dimension ref="B1:O11"/>
  <sheetViews>
    <sheetView zoomScale="90" zoomScaleNormal="90" workbookViewId="0">
      <selection activeCell="Q13" sqref="Q13"/>
    </sheetView>
  </sheetViews>
  <sheetFormatPr defaultRowHeight="16.8" x14ac:dyDescent="0.5"/>
  <cols>
    <col min="1" max="1" width="6.796875" style="1" customWidth="1"/>
    <col min="2" max="2" width="10.796875" style="1" bestFit="1" customWidth="1"/>
    <col min="3" max="7" width="18.3984375" style="1" customWidth="1"/>
    <col min="8" max="8" width="16.09765625" style="1" customWidth="1"/>
    <col min="9" max="9" width="6.796875" style="1" customWidth="1"/>
    <col min="10" max="10" width="11.3984375" style="1" bestFit="1" customWidth="1"/>
    <col min="11" max="14" width="11.09765625" style="1" customWidth="1"/>
    <col min="15" max="16384" width="8.796875" style="1"/>
  </cols>
  <sheetData>
    <row r="1" spans="2:15" ht="23.4" customHeight="1" x14ac:dyDescent="0.5"/>
    <row r="2" spans="2:15" ht="24.6" x14ac:dyDescent="0.5">
      <c r="B2" s="18" t="s">
        <v>0</v>
      </c>
      <c r="C2" s="19" t="s">
        <v>1</v>
      </c>
      <c r="D2" s="19" t="s">
        <v>2</v>
      </c>
      <c r="E2" s="19" t="s">
        <v>3</v>
      </c>
      <c r="F2" s="19" t="s">
        <v>4</v>
      </c>
      <c r="G2" s="19" t="s">
        <v>5</v>
      </c>
      <c r="H2" s="19" t="s">
        <v>14</v>
      </c>
      <c r="J2" s="23"/>
      <c r="K2" s="19" t="s">
        <v>1</v>
      </c>
      <c r="L2" s="19" t="s">
        <v>2</v>
      </c>
      <c r="M2" s="19" t="s">
        <v>3</v>
      </c>
      <c r="N2" s="19" t="s">
        <v>4</v>
      </c>
      <c r="O2" s="19" t="s">
        <v>5</v>
      </c>
    </row>
    <row r="3" spans="2:15" ht="24.6" x14ac:dyDescent="0.7">
      <c r="B3" s="21" t="s">
        <v>6</v>
      </c>
      <c r="C3" s="4">
        <v>4</v>
      </c>
      <c r="D3" s="5">
        <v>1</v>
      </c>
      <c r="E3" s="5">
        <v>2</v>
      </c>
      <c r="F3" s="5">
        <v>4</v>
      </c>
      <c r="G3" s="5">
        <v>4</v>
      </c>
      <c r="H3" s="13">
        <f>AVERAGE(C3,D3,E3,F3,G3)</f>
        <v>3</v>
      </c>
      <c r="J3" s="21" t="s">
        <v>11</v>
      </c>
      <c r="K3" s="4">
        <f>C3-$H$3</f>
        <v>1</v>
      </c>
      <c r="L3" s="5">
        <f>D3-$H$3</f>
        <v>-2</v>
      </c>
      <c r="M3" s="5">
        <f>E3-$H$3</f>
        <v>-1</v>
      </c>
      <c r="N3" s="5">
        <f>F3-$H$3</f>
        <v>1</v>
      </c>
      <c r="O3" s="6">
        <f>G3-$H$3</f>
        <v>1</v>
      </c>
    </row>
    <row r="4" spans="2:15" ht="24.6" x14ac:dyDescent="0.7">
      <c r="B4" s="21" t="s">
        <v>7</v>
      </c>
      <c r="C4" s="7">
        <v>2</v>
      </c>
      <c r="D4" s="3">
        <v>4</v>
      </c>
      <c r="E4" s="3">
        <v>4</v>
      </c>
      <c r="F4" s="3">
        <v>2</v>
      </c>
      <c r="G4" s="3">
        <v>1</v>
      </c>
      <c r="H4" s="14">
        <f>AVERAGE(C4,D4,E4,F4,G4)</f>
        <v>2.6</v>
      </c>
      <c r="J4" s="21" t="s">
        <v>12</v>
      </c>
      <c r="K4" s="7">
        <f>C4-$H$4</f>
        <v>-0.60000000000000009</v>
      </c>
      <c r="L4" s="3">
        <f>D4-$H$4</f>
        <v>1.4</v>
      </c>
      <c r="M4" s="3">
        <f>E4-$H$4</f>
        <v>1.4</v>
      </c>
      <c r="N4" s="3">
        <f>F4-$H$4</f>
        <v>-0.60000000000000009</v>
      </c>
      <c r="O4" s="8">
        <f>G4-$H$4</f>
        <v>-1.6</v>
      </c>
    </row>
    <row r="5" spans="2:15" ht="24.6" x14ac:dyDescent="0.7">
      <c r="B5" s="21" t="s">
        <v>8</v>
      </c>
      <c r="C5" s="7" t="s">
        <v>10</v>
      </c>
      <c r="D5" s="3">
        <v>1</v>
      </c>
      <c r="E5" s="3" t="s">
        <v>10</v>
      </c>
      <c r="F5" s="3">
        <v>3</v>
      </c>
      <c r="G5" s="3">
        <v>4</v>
      </c>
      <c r="H5" s="14">
        <f>AVERAGE(D5,F5,G5)</f>
        <v>2.6666666666666665</v>
      </c>
      <c r="J5" s="21" t="s">
        <v>13</v>
      </c>
      <c r="K5" s="9" t="s">
        <v>10</v>
      </c>
      <c r="L5" s="10">
        <f>D5-$H$5</f>
        <v>-1.6666666666666665</v>
      </c>
      <c r="M5" s="10" t="s">
        <v>10</v>
      </c>
      <c r="N5" s="10">
        <f>F5-$H$5</f>
        <v>0.33333333333333348</v>
      </c>
      <c r="O5" s="11">
        <f>G5-$H$5</f>
        <v>1.3333333333333335</v>
      </c>
    </row>
    <row r="6" spans="2:15" ht="42" customHeight="1" x14ac:dyDescent="0.7">
      <c r="B6" s="22" t="s">
        <v>9</v>
      </c>
      <c r="C6" s="9">
        <v>3</v>
      </c>
      <c r="D6" s="10">
        <v>3</v>
      </c>
      <c r="E6" s="10">
        <v>3</v>
      </c>
      <c r="F6" s="10">
        <v>3</v>
      </c>
      <c r="G6" s="10">
        <v>3</v>
      </c>
      <c r="H6" s="15"/>
    </row>
    <row r="8" spans="2:15" ht="49.2" x14ac:dyDescent="0.5">
      <c r="B8" s="20" t="s">
        <v>15</v>
      </c>
      <c r="C8" s="19" t="s">
        <v>22</v>
      </c>
      <c r="D8" s="19" t="s">
        <v>20</v>
      </c>
      <c r="E8" s="19" t="s">
        <v>21</v>
      </c>
      <c r="F8" s="19" t="s">
        <v>19</v>
      </c>
      <c r="G8" s="12"/>
      <c r="H8" s="16"/>
    </row>
    <row r="9" spans="2:15" ht="24.6" x14ac:dyDescent="0.7">
      <c r="B9" s="21" t="s">
        <v>16</v>
      </c>
      <c r="C9" s="4">
        <f>(K3*K4)+(L3*L4)+(M3*M4)+(N3*N4)+(O3*O4)</f>
        <v>-7</v>
      </c>
      <c r="D9" s="5">
        <f>SQRT(K3^2+L3^2+M3^2+N3^2+O3^2)</f>
        <v>2.8284271247461903</v>
      </c>
      <c r="E9" s="5">
        <f>SQRT(K4^2+L4^2+M4^2+N4^2+O4^2)</f>
        <v>2.6832815729997477</v>
      </c>
      <c r="F9" s="6">
        <f>C9/(D9*E9)</f>
        <v>-0.92233098421577719</v>
      </c>
      <c r="G9" s="3"/>
      <c r="H9" s="17"/>
    </row>
    <row r="10" spans="2:15" ht="24.6" x14ac:dyDescent="0.7">
      <c r="B10" s="21" t="s">
        <v>17</v>
      </c>
      <c r="C10" s="7">
        <f>(L3*L5)+(N3*N5)+(O3*O5)</f>
        <v>5</v>
      </c>
      <c r="D10" s="3">
        <f>SQRT(L3^2+N3^2+O3^2)</f>
        <v>2.4494897427831779</v>
      </c>
      <c r="E10" s="3">
        <f>SQRT(L5^2+N5^2+O5^2)</f>
        <v>2.1602468994692865</v>
      </c>
      <c r="F10" s="8">
        <f>C10/(D10*E10)</f>
        <v>0.94491118252306816</v>
      </c>
      <c r="G10" s="3"/>
      <c r="H10" s="17"/>
    </row>
    <row r="11" spans="2:15" ht="24.6" x14ac:dyDescent="0.7">
      <c r="B11" s="21" t="s">
        <v>18</v>
      </c>
      <c r="C11" s="9">
        <f>(L4*L5)+(N4*N5)+(O4*O5)</f>
        <v>-4.666666666666667</v>
      </c>
      <c r="D11" s="10">
        <f>SQRT(L4^2+N4^2+O4^2)</f>
        <v>2.2090722034374521</v>
      </c>
      <c r="E11" s="10">
        <f>SQRT(L5^2+N5^2+O5^2)</f>
        <v>2.1602468994692865</v>
      </c>
      <c r="F11" s="11">
        <f>C11/(D11*E11)</f>
        <v>-0.97789782339744724</v>
      </c>
      <c r="G11" s="3"/>
      <c r="H11" s="17"/>
    </row>
  </sheetData>
  <phoneticPr fontId="1" type="noConversion"/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09AC-A311-4410-8608-77F61B54BB1E}">
  <dimension ref="B2:L13"/>
  <sheetViews>
    <sheetView zoomScale="90" zoomScaleNormal="90" workbookViewId="0">
      <selection activeCell="Q10" sqref="Q10"/>
    </sheetView>
  </sheetViews>
  <sheetFormatPr defaultRowHeight="23.4" x14ac:dyDescent="0.6"/>
  <cols>
    <col min="1" max="1" width="8.796875" style="32"/>
    <col min="2" max="2" width="10.796875" style="32" bestFit="1" customWidth="1"/>
    <col min="3" max="3" width="17.8984375" style="32" bestFit="1" customWidth="1"/>
    <col min="4" max="5" width="11.8984375" style="32" bestFit="1" customWidth="1"/>
    <col min="6" max="6" width="16.09765625" style="32" bestFit="1" customWidth="1"/>
    <col min="7" max="7" width="8.796875" style="32"/>
    <col min="8" max="8" width="14.296875" style="32" customWidth="1"/>
    <col min="9" max="9" width="17.8984375" style="32" bestFit="1" customWidth="1"/>
    <col min="10" max="10" width="11.296875" style="32" bestFit="1" customWidth="1"/>
    <col min="11" max="11" width="11.19921875" style="32" bestFit="1" customWidth="1"/>
    <col min="12" max="12" width="8.3984375" style="32" bestFit="1" customWidth="1"/>
    <col min="13" max="16384" width="8.796875" style="32"/>
  </cols>
  <sheetData>
    <row r="2" spans="2:12" ht="24.6" x14ac:dyDescent="0.6">
      <c r="B2" s="18" t="s">
        <v>23</v>
      </c>
      <c r="C2" s="19" t="s">
        <v>6</v>
      </c>
      <c r="D2" s="19" t="s">
        <v>7</v>
      </c>
      <c r="E2" s="19" t="s">
        <v>8</v>
      </c>
      <c r="F2" s="19" t="s">
        <v>14</v>
      </c>
      <c r="H2" s="18"/>
      <c r="I2" s="19" t="s">
        <v>6</v>
      </c>
      <c r="J2" s="19" t="s">
        <v>7</v>
      </c>
      <c r="K2" s="19" t="s">
        <v>8</v>
      </c>
    </row>
    <row r="3" spans="2:12" ht="24.6" x14ac:dyDescent="0.7">
      <c r="B3" s="21" t="s">
        <v>1</v>
      </c>
      <c r="C3" s="4">
        <v>4</v>
      </c>
      <c r="D3" s="5">
        <v>2</v>
      </c>
      <c r="E3" s="5" t="s">
        <v>10</v>
      </c>
      <c r="F3" s="39">
        <v>3</v>
      </c>
      <c r="H3" s="21" t="s">
        <v>69</v>
      </c>
      <c r="I3" s="26">
        <f>C3-$F$3</f>
        <v>1</v>
      </c>
      <c r="J3" s="27">
        <f>D3-$F$3</f>
        <v>-1</v>
      </c>
      <c r="K3" s="36" t="s">
        <v>10</v>
      </c>
    </row>
    <row r="4" spans="2:12" ht="24.6" x14ac:dyDescent="0.7">
      <c r="B4" s="21" t="s">
        <v>2</v>
      </c>
      <c r="C4" s="7">
        <v>1</v>
      </c>
      <c r="D4" s="3">
        <v>4</v>
      </c>
      <c r="E4" s="3">
        <v>1</v>
      </c>
      <c r="F4" s="40">
        <v>2</v>
      </c>
      <c r="H4" s="21" t="s">
        <v>70</v>
      </c>
      <c r="I4" s="28">
        <f>C4-$F$4</f>
        <v>-1</v>
      </c>
      <c r="J4" s="29">
        <f t="shared" ref="J4:K4" si="0">D4-$F$4</f>
        <v>2</v>
      </c>
      <c r="K4" s="37">
        <f t="shared" si="0"/>
        <v>-1</v>
      </c>
    </row>
    <row r="5" spans="2:12" ht="24.6" x14ac:dyDescent="0.7">
      <c r="B5" s="21" t="s">
        <v>3</v>
      </c>
      <c r="C5" s="7">
        <v>2</v>
      </c>
      <c r="D5" s="3">
        <v>4</v>
      </c>
      <c r="E5" s="3" t="s">
        <v>10</v>
      </c>
      <c r="F5" s="40">
        <v>3</v>
      </c>
      <c r="H5" s="21" t="s">
        <v>71</v>
      </c>
      <c r="I5" s="28">
        <f>C5-$F$5</f>
        <v>-1</v>
      </c>
      <c r="J5" s="29">
        <f t="shared" ref="J5" si="1">D5-$F$5</f>
        <v>1</v>
      </c>
      <c r="K5" s="37" t="s">
        <v>10</v>
      </c>
    </row>
    <row r="6" spans="2:12" ht="24.6" x14ac:dyDescent="0.7">
      <c r="B6" s="21" t="s">
        <v>4</v>
      </c>
      <c r="C6" s="7">
        <v>4</v>
      </c>
      <c r="D6" s="3">
        <v>2</v>
      </c>
      <c r="E6" s="3">
        <v>3</v>
      </c>
      <c r="F6" s="41">
        <v>3</v>
      </c>
      <c r="H6" s="21" t="s">
        <v>72</v>
      </c>
      <c r="I6" s="28">
        <f>C6-$F$6</f>
        <v>1</v>
      </c>
      <c r="J6" s="29">
        <f t="shared" ref="J6:K6" si="2">D6-$F$6</f>
        <v>-1</v>
      </c>
      <c r="K6" s="37">
        <f t="shared" si="2"/>
        <v>0</v>
      </c>
    </row>
    <row r="7" spans="2:12" ht="24.6" x14ac:dyDescent="0.7">
      <c r="B7" s="21" t="s">
        <v>5</v>
      </c>
      <c r="C7" s="34">
        <v>4</v>
      </c>
      <c r="D7" s="35">
        <v>1</v>
      </c>
      <c r="E7" s="10">
        <v>4</v>
      </c>
      <c r="F7" s="42">
        <v>3</v>
      </c>
      <c r="H7" s="21" t="s">
        <v>73</v>
      </c>
      <c r="I7" s="30">
        <f>C7-$F$7</f>
        <v>1</v>
      </c>
      <c r="J7" s="31">
        <f t="shared" ref="J7:K7" si="3">D7-$F$7</f>
        <v>-2</v>
      </c>
      <c r="K7" s="38">
        <f t="shared" si="3"/>
        <v>1</v>
      </c>
    </row>
    <row r="8" spans="2:12" ht="12.6" customHeight="1" x14ac:dyDescent="0.6"/>
    <row r="9" spans="2:12" ht="49.2" x14ac:dyDescent="0.6">
      <c r="B9" s="20" t="s">
        <v>15</v>
      </c>
      <c r="C9" s="19" t="s">
        <v>22</v>
      </c>
      <c r="D9" s="19" t="s">
        <v>20</v>
      </c>
      <c r="E9" s="19" t="s">
        <v>21</v>
      </c>
      <c r="F9" s="19" t="s">
        <v>19</v>
      </c>
      <c r="H9" s="20" t="s">
        <v>15</v>
      </c>
      <c r="I9" s="19" t="s">
        <v>22</v>
      </c>
      <c r="J9" s="19" t="s">
        <v>20</v>
      </c>
      <c r="K9" s="19" t="s">
        <v>21</v>
      </c>
      <c r="L9" s="19" t="s">
        <v>19</v>
      </c>
    </row>
    <row r="10" spans="2:12" ht="24.6" x14ac:dyDescent="0.6">
      <c r="B10" s="21" t="s">
        <v>24</v>
      </c>
      <c r="C10" s="4">
        <f>(I4*I5)+(J4*J5)</f>
        <v>3</v>
      </c>
      <c r="D10" s="5">
        <f>SQRT(I4^2+J4^2)</f>
        <v>2.2360679774997898</v>
      </c>
      <c r="E10" s="5">
        <f>SQRT(I5^2+J5^2)</f>
        <v>1.4142135623730951</v>
      </c>
      <c r="F10" s="6">
        <f>C10/(D10*E10)</f>
        <v>0.94868329805051377</v>
      </c>
      <c r="H10" s="22" t="s">
        <v>65</v>
      </c>
      <c r="I10" s="57">
        <f>(I3*I4)+(J3*J4)</f>
        <v>-3</v>
      </c>
      <c r="J10" s="58">
        <f>SQRT(I3^2+J3^2)</f>
        <v>1.4142135623730951</v>
      </c>
      <c r="K10" s="58">
        <f>SQRT(I4^2+J4^2+K4^2)</f>
        <v>2.4494897427831779</v>
      </c>
      <c r="L10" s="59">
        <f>I10/(J10*K10)</f>
        <v>-0.86602540378443871</v>
      </c>
    </row>
    <row r="11" spans="2:12" ht="24.6" x14ac:dyDescent="0.6">
      <c r="B11" s="21" t="s">
        <v>25</v>
      </c>
      <c r="C11" s="9">
        <f>(I4*I6)+(J4*J6)+(K4*K6)</f>
        <v>-3</v>
      </c>
      <c r="D11" s="10">
        <f>SQRT(I4^2+J4^2+K4^2)</f>
        <v>2.4494897427831779</v>
      </c>
      <c r="E11" s="10">
        <f>SQRT(I6^2+J6^2+K6^2)</f>
        <v>1.4142135623730951</v>
      </c>
      <c r="F11" s="11">
        <f>C11/(D11*E11)</f>
        <v>-0.86602540378443871</v>
      </c>
      <c r="H11" s="22" t="s">
        <v>66</v>
      </c>
      <c r="I11" s="24">
        <f>(I3*I5)+(J3*J5)</f>
        <v>-2</v>
      </c>
      <c r="J11" s="25">
        <f>SQRT(I3^2+J3^2)</f>
        <v>1.4142135623730951</v>
      </c>
      <c r="K11" s="25">
        <f>SQRT(I5^2+J5^2)</f>
        <v>1.4142135623730951</v>
      </c>
      <c r="L11" s="60">
        <f t="shared" ref="L11:L13" si="4">I11/(J11*K11)</f>
        <v>-0.99999999999999978</v>
      </c>
    </row>
    <row r="12" spans="2:12" ht="24.6" x14ac:dyDescent="0.6">
      <c r="H12" s="22" t="s">
        <v>67</v>
      </c>
      <c r="I12" s="24">
        <f>(I3*I6)+(J3*J6)</f>
        <v>2</v>
      </c>
      <c r="J12" s="25">
        <f>SQRT(I3^2+J3^2)</f>
        <v>1.4142135623730951</v>
      </c>
      <c r="K12" s="25">
        <f>SQRT(I6^2+J6^2+K6^2)</f>
        <v>1.4142135623730951</v>
      </c>
      <c r="L12" s="61">
        <f t="shared" si="4"/>
        <v>0.99999999999999978</v>
      </c>
    </row>
    <row r="13" spans="2:12" ht="24.6" x14ac:dyDescent="0.6">
      <c r="H13" s="22" t="s">
        <v>68</v>
      </c>
      <c r="I13" s="34">
        <f>(I3*I7)+(J3*J7)</f>
        <v>3</v>
      </c>
      <c r="J13" s="35">
        <f>SQRT(I3^2+J3^2)</f>
        <v>1.4142135623730951</v>
      </c>
      <c r="K13" s="35">
        <f>SQRT(I7^2+J7^2+K7^2)</f>
        <v>2.4494897427831779</v>
      </c>
      <c r="L13" s="62">
        <f t="shared" si="4"/>
        <v>0.86602540378443871</v>
      </c>
    </row>
  </sheetData>
  <phoneticPr fontId="1" type="noConversion"/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4CA76-26C7-4B94-816F-02E95D39B56C}">
  <dimension ref="B2:Q23"/>
  <sheetViews>
    <sheetView tabSelected="1" zoomScale="70" zoomScaleNormal="70" workbookViewId="0">
      <selection activeCell="J4" sqref="J4"/>
    </sheetView>
  </sheetViews>
  <sheetFormatPr defaultRowHeight="24.6" x14ac:dyDescent="0.25"/>
  <cols>
    <col min="1" max="1" width="8.796875" style="2"/>
    <col min="2" max="2" width="10.796875" style="2" bestFit="1" customWidth="1"/>
    <col min="3" max="3" width="8.796875" style="2"/>
    <col min="4" max="4" width="8.796875" style="2" customWidth="1"/>
    <col min="5" max="7" width="8.796875" style="2"/>
    <col min="8" max="8" width="4.59765625" style="2" customWidth="1"/>
    <col min="9" max="11" width="8.796875" style="2"/>
    <col min="12" max="12" width="10.796875" style="2" bestFit="1" customWidth="1"/>
    <col min="13" max="13" width="8.796875" style="2"/>
    <col min="14" max="14" width="15.59765625" style="2" bestFit="1" customWidth="1"/>
    <col min="15" max="15" width="16.69921875" style="2" bestFit="1" customWidth="1"/>
    <col min="16" max="16" width="16.796875" style="2" bestFit="1" customWidth="1"/>
    <col min="17" max="17" width="25.8984375" style="2" bestFit="1" customWidth="1"/>
    <col min="18" max="16384" width="8.796875" style="2"/>
  </cols>
  <sheetData>
    <row r="2" spans="2:17" x14ac:dyDescent="0.25">
      <c r="B2" s="18"/>
      <c r="C2" s="19" t="s">
        <v>6</v>
      </c>
      <c r="D2" s="19" t="s">
        <v>7</v>
      </c>
      <c r="E2" s="19" t="s">
        <v>8</v>
      </c>
      <c r="F2" s="19" t="s">
        <v>31</v>
      </c>
      <c r="G2" s="19" t="s">
        <v>32</v>
      </c>
      <c r="I2" s="69"/>
      <c r="J2" s="69" t="s">
        <v>34</v>
      </c>
      <c r="K2" s="69" t="s">
        <v>35</v>
      </c>
      <c r="L2" s="46" t="s">
        <v>42</v>
      </c>
      <c r="M2" s="69" t="s">
        <v>37</v>
      </c>
      <c r="N2" s="69"/>
      <c r="O2" s="69" t="s">
        <v>38</v>
      </c>
      <c r="P2" s="69"/>
      <c r="Q2" s="69"/>
    </row>
    <row r="3" spans="2:17" x14ac:dyDescent="0.7">
      <c r="B3" s="21" t="s">
        <v>26</v>
      </c>
      <c r="C3" s="4">
        <v>1</v>
      </c>
      <c r="D3" s="5">
        <v>1</v>
      </c>
      <c r="E3" s="5">
        <v>1</v>
      </c>
      <c r="F3" s="44">
        <v>0</v>
      </c>
      <c r="G3" s="6">
        <v>0</v>
      </c>
      <c r="I3" s="70"/>
      <c r="J3" s="70"/>
      <c r="K3" s="70"/>
      <c r="L3" s="54" t="s">
        <v>36</v>
      </c>
      <c r="M3" s="54" t="s">
        <v>39</v>
      </c>
      <c r="N3" s="54" t="s">
        <v>40</v>
      </c>
      <c r="O3" s="54" t="s">
        <v>41</v>
      </c>
      <c r="P3" s="54" t="s">
        <v>43</v>
      </c>
      <c r="Q3" s="54" t="s">
        <v>44</v>
      </c>
    </row>
    <row r="4" spans="2:17" x14ac:dyDescent="0.7">
      <c r="B4" s="21" t="s">
        <v>27</v>
      </c>
      <c r="C4" s="7">
        <v>1</v>
      </c>
      <c r="D4" s="3">
        <v>0</v>
      </c>
      <c r="E4" s="3">
        <v>1</v>
      </c>
      <c r="F4" s="33">
        <v>1</v>
      </c>
      <c r="G4" s="8">
        <v>0</v>
      </c>
      <c r="I4" s="53" t="s">
        <v>45</v>
      </c>
      <c r="J4" s="47">
        <v>1</v>
      </c>
      <c r="K4" s="48">
        <v>5</v>
      </c>
      <c r="L4" s="48">
        <f>J4/K4</f>
        <v>0.2</v>
      </c>
      <c r="M4" s="48">
        <f>$C$8</f>
        <v>3</v>
      </c>
      <c r="N4" s="48">
        <f>J4/M4</f>
        <v>0.33333333333333331</v>
      </c>
      <c r="O4" s="48">
        <f>M4/K4</f>
        <v>0.6</v>
      </c>
      <c r="P4" s="48">
        <f>D8/K4</f>
        <v>0.6</v>
      </c>
      <c r="Q4" s="49">
        <f>L4/(O4*P4)</f>
        <v>0.55555555555555558</v>
      </c>
    </row>
    <row r="5" spans="2:17" x14ac:dyDescent="0.7">
      <c r="B5" s="21" t="s">
        <v>28</v>
      </c>
      <c r="C5" s="7">
        <v>0</v>
      </c>
      <c r="D5" s="3">
        <v>1</v>
      </c>
      <c r="E5" s="3">
        <v>1</v>
      </c>
      <c r="F5" s="33">
        <v>1</v>
      </c>
      <c r="G5" s="8">
        <v>0</v>
      </c>
      <c r="I5" s="53" t="s">
        <v>48</v>
      </c>
      <c r="J5" s="56">
        <v>2</v>
      </c>
      <c r="K5" s="3">
        <v>5</v>
      </c>
      <c r="L5" s="3">
        <f>J5/K5</f>
        <v>0.4</v>
      </c>
      <c r="M5" s="3">
        <f t="shared" ref="M5:M7" si="0">$C$8</f>
        <v>3</v>
      </c>
      <c r="N5" s="3">
        <f t="shared" ref="N5:N23" si="1">J5/M5</f>
        <v>0.66666666666666663</v>
      </c>
      <c r="O5" s="3">
        <f t="shared" ref="O5:O23" si="2">M5/K5</f>
        <v>0.6</v>
      </c>
      <c r="P5" s="3">
        <f>E8/K5</f>
        <v>0.8</v>
      </c>
      <c r="Q5" s="55">
        <f t="shared" ref="Q5:Q23" si="3">L5/(O5*P5)</f>
        <v>0.83333333333333337</v>
      </c>
    </row>
    <row r="6" spans="2:17" x14ac:dyDescent="0.7">
      <c r="B6" s="21" t="s">
        <v>29</v>
      </c>
      <c r="C6" s="7">
        <v>1</v>
      </c>
      <c r="D6" s="3">
        <v>0</v>
      </c>
      <c r="E6" s="3">
        <v>0</v>
      </c>
      <c r="F6" s="43">
        <v>1</v>
      </c>
      <c r="G6" s="8">
        <v>1</v>
      </c>
      <c r="I6" s="53" t="s">
        <v>47</v>
      </c>
      <c r="J6" s="56">
        <v>2</v>
      </c>
      <c r="K6" s="3">
        <v>5</v>
      </c>
      <c r="L6" s="3">
        <f t="shared" ref="L6:L22" si="4">J6/K6</f>
        <v>0.4</v>
      </c>
      <c r="M6" s="3">
        <f t="shared" si="0"/>
        <v>3</v>
      </c>
      <c r="N6" s="3">
        <f t="shared" si="1"/>
        <v>0.66666666666666663</v>
      </c>
      <c r="O6" s="3">
        <f t="shared" si="2"/>
        <v>0.6</v>
      </c>
      <c r="P6" s="3">
        <f>F8/K6</f>
        <v>0.6</v>
      </c>
      <c r="Q6" s="55">
        <f t="shared" si="3"/>
        <v>1.1111111111111112</v>
      </c>
    </row>
    <row r="7" spans="2:17" x14ac:dyDescent="0.7">
      <c r="B7" s="21" t="s">
        <v>30</v>
      </c>
      <c r="C7" s="24">
        <v>0</v>
      </c>
      <c r="D7" s="25">
        <v>1</v>
      </c>
      <c r="E7" s="3">
        <v>1</v>
      </c>
      <c r="F7" s="43">
        <v>0</v>
      </c>
      <c r="G7" s="8">
        <v>0</v>
      </c>
      <c r="I7" s="53" t="s">
        <v>49</v>
      </c>
      <c r="J7" s="63">
        <v>1</v>
      </c>
      <c r="K7" s="64">
        <v>5</v>
      </c>
      <c r="L7" s="64">
        <f t="shared" si="4"/>
        <v>0.2</v>
      </c>
      <c r="M7" s="64">
        <f t="shared" si="0"/>
        <v>3</v>
      </c>
      <c r="N7" s="64">
        <f t="shared" si="1"/>
        <v>0.33333333333333331</v>
      </c>
      <c r="O7" s="64">
        <f t="shared" si="2"/>
        <v>0.6</v>
      </c>
      <c r="P7" s="64">
        <f>G8/K7</f>
        <v>0.2</v>
      </c>
      <c r="Q7" s="65">
        <f t="shared" si="3"/>
        <v>1.6666666666666667</v>
      </c>
    </row>
    <row r="8" spans="2:17" x14ac:dyDescent="0.25">
      <c r="B8" s="45" t="s">
        <v>33</v>
      </c>
      <c r="C8" s="9">
        <f>SUM(C3:C7)</f>
        <v>3</v>
      </c>
      <c r="D8" s="10">
        <f>SUM(D3:D7)</f>
        <v>3</v>
      </c>
      <c r="E8" s="10">
        <f>SUM(E3:E7)</f>
        <v>4</v>
      </c>
      <c r="F8" s="10">
        <f>SUM(F3:F7)</f>
        <v>3</v>
      </c>
      <c r="G8" s="11">
        <f>SUM(G3:G7)</f>
        <v>1</v>
      </c>
      <c r="I8" s="53" t="s">
        <v>46</v>
      </c>
      <c r="J8" s="47">
        <v>1</v>
      </c>
      <c r="K8" s="48">
        <v>5</v>
      </c>
      <c r="L8" s="48">
        <f t="shared" si="4"/>
        <v>0.2</v>
      </c>
      <c r="M8" s="48">
        <f>$D$8</f>
        <v>3</v>
      </c>
      <c r="N8" s="48">
        <f t="shared" si="1"/>
        <v>0.33333333333333331</v>
      </c>
      <c r="O8" s="48">
        <f t="shared" si="2"/>
        <v>0.6</v>
      </c>
      <c r="P8" s="48">
        <f>C8/K8</f>
        <v>0.6</v>
      </c>
      <c r="Q8" s="49">
        <f t="shared" si="3"/>
        <v>0.55555555555555558</v>
      </c>
    </row>
    <row r="9" spans="2:17" x14ac:dyDescent="0.25">
      <c r="I9" s="53" t="s">
        <v>53</v>
      </c>
      <c r="J9" s="56">
        <v>3</v>
      </c>
      <c r="K9" s="3">
        <v>5</v>
      </c>
      <c r="L9" s="3">
        <f t="shared" si="4"/>
        <v>0.6</v>
      </c>
      <c r="M9" s="3">
        <f t="shared" ref="M9:M11" si="5">$D$8</f>
        <v>3</v>
      </c>
      <c r="N9" s="3">
        <f t="shared" si="1"/>
        <v>1</v>
      </c>
      <c r="O9" s="3">
        <f t="shared" si="2"/>
        <v>0.6</v>
      </c>
      <c r="P9" s="3">
        <f>E8/K9</f>
        <v>0.8</v>
      </c>
      <c r="Q9" s="55">
        <f t="shared" si="3"/>
        <v>1.25</v>
      </c>
    </row>
    <row r="10" spans="2:17" x14ac:dyDescent="0.25">
      <c r="I10" s="53" t="s">
        <v>54</v>
      </c>
      <c r="J10" s="56">
        <v>1</v>
      </c>
      <c r="K10" s="3">
        <v>5</v>
      </c>
      <c r="L10" s="3">
        <f t="shared" si="4"/>
        <v>0.2</v>
      </c>
      <c r="M10" s="3">
        <f t="shared" si="5"/>
        <v>3</v>
      </c>
      <c r="N10" s="3">
        <f t="shared" si="1"/>
        <v>0.33333333333333331</v>
      </c>
      <c r="O10" s="3">
        <f t="shared" si="2"/>
        <v>0.6</v>
      </c>
      <c r="P10" s="3">
        <f>F8/K10</f>
        <v>0.6</v>
      </c>
      <c r="Q10" s="55">
        <f t="shared" si="3"/>
        <v>0.55555555555555558</v>
      </c>
    </row>
    <row r="11" spans="2:17" x14ac:dyDescent="0.25">
      <c r="I11" s="53" t="s">
        <v>55</v>
      </c>
      <c r="J11" s="50">
        <v>0</v>
      </c>
      <c r="K11" s="51">
        <v>5</v>
      </c>
      <c r="L11" s="51">
        <f t="shared" si="4"/>
        <v>0</v>
      </c>
      <c r="M11" s="51">
        <f t="shared" si="5"/>
        <v>3</v>
      </c>
      <c r="N11" s="51">
        <f t="shared" si="1"/>
        <v>0</v>
      </c>
      <c r="O11" s="51">
        <f t="shared" si="2"/>
        <v>0.6</v>
      </c>
      <c r="P11" s="51">
        <f>G8/K11</f>
        <v>0.2</v>
      </c>
      <c r="Q11" s="52">
        <f t="shared" si="3"/>
        <v>0</v>
      </c>
    </row>
    <row r="12" spans="2:17" x14ac:dyDescent="0.25">
      <c r="I12" s="53" t="s">
        <v>50</v>
      </c>
      <c r="J12" s="47">
        <v>2</v>
      </c>
      <c r="K12" s="48">
        <v>5</v>
      </c>
      <c r="L12" s="48">
        <f t="shared" si="4"/>
        <v>0.4</v>
      </c>
      <c r="M12" s="48">
        <f>$E$8</f>
        <v>4</v>
      </c>
      <c r="N12" s="48">
        <f t="shared" si="1"/>
        <v>0.5</v>
      </c>
      <c r="O12" s="48">
        <f t="shared" si="2"/>
        <v>0.8</v>
      </c>
      <c r="P12" s="48">
        <f>C8/K12</f>
        <v>0.6</v>
      </c>
      <c r="Q12" s="49">
        <f t="shared" si="3"/>
        <v>0.83333333333333337</v>
      </c>
    </row>
    <row r="13" spans="2:17" x14ac:dyDescent="0.25">
      <c r="I13" s="53" t="s">
        <v>56</v>
      </c>
      <c r="J13" s="56">
        <v>3</v>
      </c>
      <c r="K13" s="3">
        <v>5</v>
      </c>
      <c r="L13" s="3">
        <f t="shared" si="4"/>
        <v>0.6</v>
      </c>
      <c r="M13" s="3">
        <f t="shared" ref="M13:M15" si="6">$E$8</f>
        <v>4</v>
      </c>
      <c r="N13" s="3">
        <f t="shared" si="1"/>
        <v>0.75</v>
      </c>
      <c r="O13" s="3">
        <f t="shared" si="2"/>
        <v>0.8</v>
      </c>
      <c r="P13" s="3">
        <f>D8/K13</f>
        <v>0.6</v>
      </c>
      <c r="Q13" s="55">
        <f t="shared" si="3"/>
        <v>1.25</v>
      </c>
    </row>
    <row r="14" spans="2:17" x14ac:dyDescent="0.25">
      <c r="I14" s="53" t="s">
        <v>57</v>
      </c>
      <c r="J14" s="56">
        <v>2</v>
      </c>
      <c r="K14" s="3">
        <v>5</v>
      </c>
      <c r="L14" s="3">
        <f t="shared" si="4"/>
        <v>0.4</v>
      </c>
      <c r="M14" s="3">
        <f t="shared" si="6"/>
        <v>4</v>
      </c>
      <c r="N14" s="3">
        <f t="shared" si="1"/>
        <v>0.5</v>
      </c>
      <c r="O14" s="3">
        <f t="shared" si="2"/>
        <v>0.8</v>
      </c>
      <c r="P14" s="3">
        <f>F8/K14</f>
        <v>0.6</v>
      </c>
      <c r="Q14" s="55">
        <f t="shared" si="3"/>
        <v>0.83333333333333337</v>
      </c>
    </row>
    <row r="15" spans="2:17" x14ac:dyDescent="0.25">
      <c r="I15" s="53" t="s">
        <v>58</v>
      </c>
      <c r="J15" s="50">
        <v>0</v>
      </c>
      <c r="K15" s="51">
        <v>5</v>
      </c>
      <c r="L15" s="51">
        <f t="shared" si="4"/>
        <v>0</v>
      </c>
      <c r="M15" s="51">
        <f t="shared" si="6"/>
        <v>4</v>
      </c>
      <c r="N15" s="51">
        <f t="shared" si="1"/>
        <v>0</v>
      </c>
      <c r="O15" s="51">
        <f t="shared" si="2"/>
        <v>0.8</v>
      </c>
      <c r="P15" s="51">
        <f>G8/K15</f>
        <v>0.2</v>
      </c>
      <c r="Q15" s="52">
        <f t="shared" si="3"/>
        <v>0</v>
      </c>
    </row>
    <row r="16" spans="2:17" x14ac:dyDescent="0.25">
      <c r="I16" s="53" t="s">
        <v>51</v>
      </c>
      <c r="J16" s="47">
        <v>2</v>
      </c>
      <c r="K16" s="48">
        <v>5</v>
      </c>
      <c r="L16" s="48">
        <f t="shared" si="4"/>
        <v>0.4</v>
      </c>
      <c r="M16" s="48">
        <f>$F$8</f>
        <v>3</v>
      </c>
      <c r="N16" s="48">
        <f t="shared" si="1"/>
        <v>0.66666666666666663</v>
      </c>
      <c r="O16" s="48">
        <f t="shared" si="2"/>
        <v>0.6</v>
      </c>
      <c r="P16" s="48">
        <f>C8/K16</f>
        <v>0.6</v>
      </c>
      <c r="Q16" s="49">
        <f t="shared" si="3"/>
        <v>1.1111111111111112</v>
      </c>
    </row>
    <row r="17" spans="9:17" x14ac:dyDescent="0.25">
      <c r="I17" s="53" t="s">
        <v>59</v>
      </c>
      <c r="J17" s="56">
        <v>1</v>
      </c>
      <c r="K17" s="3">
        <v>5</v>
      </c>
      <c r="L17" s="3">
        <f t="shared" si="4"/>
        <v>0.2</v>
      </c>
      <c r="M17" s="3">
        <f t="shared" ref="M17:M19" si="7">$F$8</f>
        <v>3</v>
      </c>
      <c r="N17" s="3">
        <f t="shared" si="1"/>
        <v>0.33333333333333331</v>
      </c>
      <c r="O17" s="3">
        <f t="shared" si="2"/>
        <v>0.6</v>
      </c>
      <c r="P17" s="3">
        <f>D8/K17</f>
        <v>0.6</v>
      </c>
      <c r="Q17" s="55">
        <f t="shared" si="3"/>
        <v>0.55555555555555558</v>
      </c>
    </row>
    <row r="18" spans="9:17" x14ac:dyDescent="0.25">
      <c r="I18" s="53" t="s">
        <v>60</v>
      </c>
      <c r="J18" s="56">
        <v>2</v>
      </c>
      <c r="K18" s="3">
        <v>5</v>
      </c>
      <c r="L18" s="3">
        <f t="shared" si="4"/>
        <v>0.4</v>
      </c>
      <c r="M18" s="3">
        <f t="shared" si="7"/>
        <v>3</v>
      </c>
      <c r="N18" s="3">
        <f t="shared" si="1"/>
        <v>0.66666666666666663</v>
      </c>
      <c r="O18" s="3">
        <f t="shared" si="2"/>
        <v>0.6</v>
      </c>
      <c r="P18" s="3">
        <f>E8/K18</f>
        <v>0.8</v>
      </c>
      <c r="Q18" s="55">
        <f t="shared" si="3"/>
        <v>0.83333333333333337</v>
      </c>
    </row>
    <row r="19" spans="9:17" x14ac:dyDescent="0.25">
      <c r="I19" s="53" t="s">
        <v>61</v>
      </c>
      <c r="J19" s="63">
        <v>1</v>
      </c>
      <c r="K19" s="64">
        <v>5</v>
      </c>
      <c r="L19" s="64">
        <f t="shared" si="4"/>
        <v>0.2</v>
      </c>
      <c r="M19" s="64">
        <f t="shared" si="7"/>
        <v>3</v>
      </c>
      <c r="N19" s="64">
        <f t="shared" si="1"/>
        <v>0.33333333333333331</v>
      </c>
      <c r="O19" s="64">
        <f t="shared" si="2"/>
        <v>0.6</v>
      </c>
      <c r="P19" s="64">
        <f>G8/K19</f>
        <v>0.2</v>
      </c>
      <c r="Q19" s="65">
        <f t="shared" si="3"/>
        <v>1.6666666666666667</v>
      </c>
    </row>
    <row r="20" spans="9:17" x14ac:dyDescent="0.25">
      <c r="I20" s="53" t="s">
        <v>52</v>
      </c>
      <c r="J20" s="66">
        <v>1</v>
      </c>
      <c r="K20" s="67">
        <v>5</v>
      </c>
      <c r="L20" s="67">
        <f t="shared" si="4"/>
        <v>0.2</v>
      </c>
      <c r="M20" s="67">
        <f>$G$8</f>
        <v>1</v>
      </c>
      <c r="N20" s="67">
        <f t="shared" si="1"/>
        <v>1</v>
      </c>
      <c r="O20" s="67">
        <f>M20/K20</f>
        <v>0.2</v>
      </c>
      <c r="P20" s="67">
        <f>C8/K20</f>
        <v>0.6</v>
      </c>
      <c r="Q20" s="68">
        <f t="shared" si="3"/>
        <v>1.6666666666666667</v>
      </c>
    </row>
    <row r="21" spans="9:17" x14ac:dyDescent="0.25">
      <c r="I21" s="53" t="s">
        <v>62</v>
      </c>
      <c r="J21" s="56">
        <v>0</v>
      </c>
      <c r="K21" s="3">
        <v>5</v>
      </c>
      <c r="L21" s="3">
        <f t="shared" si="4"/>
        <v>0</v>
      </c>
      <c r="M21" s="3">
        <f t="shared" ref="M21:M23" si="8">$G$8</f>
        <v>1</v>
      </c>
      <c r="N21" s="3">
        <f t="shared" si="1"/>
        <v>0</v>
      </c>
      <c r="O21" s="3">
        <f t="shared" si="2"/>
        <v>0.2</v>
      </c>
      <c r="P21" s="3">
        <f>D8/K21</f>
        <v>0.6</v>
      </c>
      <c r="Q21" s="55">
        <f t="shared" si="3"/>
        <v>0</v>
      </c>
    </row>
    <row r="22" spans="9:17" x14ac:dyDescent="0.25">
      <c r="I22" s="53" t="s">
        <v>63</v>
      </c>
      <c r="J22" s="56">
        <v>0</v>
      </c>
      <c r="K22" s="3">
        <v>5</v>
      </c>
      <c r="L22" s="3">
        <f t="shared" si="4"/>
        <v>0</v>
      </c>
      <c r="M22" s="3">
        <f t="shared" si="8"/>
        <v>1</v>
      </c>
      <c r="N22" s="3">
        <f t="shared" si="1"/>
        <v>0</v>
      </c>
      <c r="O22" s="3">
        <f t="shared" si="2"/>
        <v>0.2</v>
      </c>
      <c r="P22" s="3">
        <f>E8/K22</f>
        <v>0.8</v>
      </c>
      <c r="Q22" s="55">
        <f>L22/(O22*P22)</f>
        <v>0</v>
      </c>
    </row>
    <row r="23" spans="9:17" x14ac:dyDescent="0.25">
      <c r="I23" s="53" t="s">
        <v>64</v>
      </c>
      <c r="J23" s="63">
        <v>1</v>
      </c>
      <c r="K23" s="64">
        <v>5</v>
      </c>
      <c r="L23" s="64">
        <f>J23/K23</f>
        <v>0.2</v>
      </c>
      <c r="M23" s="64">
        <f t="shared" si="8"/>
        <v>1</v>
      </c>
      <c r="N23" s="64">
        <f t="shared" si="1"/>
        <v>1</v>
      </c>
      <c r="O23" s="64">
        <f t="shared" si="2"/>
        <v>0.2</v>
      </c>
      <c r="P23" s="64">
        <f>F8/K23</f>
        <v>0.6</v>
      </c>
      <c r="Q23" s="65">
        <f t="shared" si="3"/>
        <v>1.6666666666666667</v>
      </c>
    </row>
  </sheetData>
  <mergeCells count="5">
    <mergeCell ref="O2:Q2"/>
    <mergeCell ref="M2:N2"/>
    <mergeCell ref="K2:K3"/>
    <mergeCell ref="J2:J3"/>
    <mergeCell ref="I2:I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1_1</vt:lpstr>
      <vt:lpstr>1_2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Rujikorn Yoocharoensub</dc:creator>
  <cp:lastModifiedBy>Rujikorn Yoocharoensub</cp:lastModifiedBy>
  <dcterms:created xsi:type="dcterms:W3CDTF">2020-03-31T05:38:16Z</dcterms:created>
  <dcterms:modified xsi:type="dcterms:W3CDTF">2020-03-31T09:57:11Z</dcterms:modified>
</cp:coreProperties>
</file>